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CenkrosData\Export\"/>
    </mc:Choice>
  </mc:AlternateContent>
  <bookViews>
    <workbookView xWindow="0" yWindow="0" windowWidth="0" windowHeight="0"/>
  </bookViews>
  <sheets>
    <sheet name="Rekapitulácia stavby" sheetId="1" r:id="rId1"/>
    <sheet name="SO 04.1 - SO 04.1 Sadovní..." sheetId="2" r:id="rId2"/>
    <sheet name="SO 04.2 - SO 04.2 Sadovcn..." sheetId="3" r:id="rId3"/>
    <sheet name="SO 04.3 - SO 04.3 Sadovní..." sheetId="4" r:id="rId4"/>
    <sheet name="SO 05.2 - Zavlažovací sys..." sheetId="5" r:id="rId5"/>
    <sheet name="SO 05.1 - Zavlažovací systém" sheetId="6" r:id="rId6"/>
  </sheets>
  <definedNames>
    <definedName name="_xlnm.Print_Area" localSheetId="0">'Rekapitulácia stavby'!$D$4:$AO$76,'Rekapitulácia stavby'!$C$82:$AQ$100</definedName>
    <definedName name="_xlnm.Print_Titles" localSheetId="0">'Rekapitulácia stavby'!$92:$92</definedName>
    <definedName name="_xlnm._FilterDatabase" localSheetId="1" hidden="1">'SO 04.1 - SO 04.1 Sadovní...'!$C$127:$K$237</definedName>
    <definedName name="_xlnm.Print_Area" localSheetId="1">'SO 04.1 - SO 04.1 Sadovní...'!$C$4:$J$76,'SO 04.1 - SO 04.1 Sadovní...'!$C$82:$J$109,'SO 04.1 - SO 04.1 Sadovní...'!$C$115:$J$237</definedName>
    <definedName name="_xlnm.Print_Titles" localSheetId="1">'SO 04.1 - SO 04.1 Sadovní...'!$127:$127</definedName>
    <definedName name="_xlnm._FilterDatabase" localSheetId="2" hidden="1">'SO 04.2 - SO 04.2 Sadovcn...'!$C$126:$K$228</definedName>
    <definedName name="_xlnm.Print_Area" localSheetId="2">'SO 04.2 - SO 04.2 Sadovcn...'!$C$4:$J$76,'SO 04.2 - SO 04.2 Sadovcn...'!$C$82:$J$108,'SO 04.2 - SO 04.2 Sadovcn...'!$C$114:$J$228</definedName>
    <definedName name="_xlnm.Print_Titles" localSheetId="2">'SO 04.2 - SO 04.2 Sadovcn...'!$126:$126</definedName>
    <definedName name="_xlnm._FilterDatabase" localSheetId="3" hidden="1">'SO 04.3 - SO 04.3 Sadovní...'!$C$122:$K$160</definedName>
    <definedName name="_xlnm.Print_Area" localSheetId="3">'SO 04.3 - SO 04.3 Sadovní...'!$C$4:$J$76,'SO 04.3 - SO 04.3 Sadovní...'!$C$82:$J$104,'SO 04.3 - SO 04.3 Sadovní...'!$C$110:$J$160</definedName>
    <definedName name="_xlnm.Print_Titles" localSheetId="3">'SO 04.3 - SO 04.3 Sadovní...'!$122:$122</definedName>
    <definedName name="_xlnm._FilterDatabase" localSheetId="4" hidden="1">'SO 05.2 - Zavlažovací sys...'!$C$121:$K$162</definedName>
    <definedName name="_xlnm.Print_Area" localSheetId="4">'SO 05.2 - Zavlažovací sys...'!$C$4:$J$76,'SO 05.2 - Zavlažovací sys...'!$C$82:$J$103,'SO 05.2 - Zavlažovací sys...'!$C$109:$J$162</definedName>
    <definedName name="_xlnm.Print_Titles" localSheetId="4">'SO 05.2 - Zavlažovací sys...'!$121:$121</definedName>
    <definedName name="_xlnm._FilterDatabase" localSheetId="5" hidden="1">'SO 05.1 - Zavlažovací systém'!$C$122:$K$192</definedName>
    <definedName name="_xlnm.Print_Area" localSheetId="5">'SO 05.1 - Zavlažovací systém'!$C$4:$J$76,'SO 05.1 - Zavlažovací systém'!$C$82:$J$104,'SO 05.1 - Zavlažovací systém'!$C$110:$J$192</definedName>
    <definedName name="_xlnm.Print_Titles" localSheetId="5">'SO 05.1 - Zavlažovací systém'!$122:$122</definedName>
  </definedNames>
  <calcPr/>
</workbook>
</file>

<file path=xl/calcChain.xml><?xml version="1.0" encoding="utf-8"?>
<calcChain xmlns="http://schemas.openxmlformats.org/spreadsheetml/2006/main">
  <c i="6" l="1" r="J37"/>
  <c r="J36"/>
  <c i="1" r="AY99"/>
  <c i="6" r="J35"/>
  <c i="1" r="AX99"/>
  <c i="6"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J119"/>
  <c r="F119"/>
  <c r="F117"/>
  <c r="E115"/>
  <c r="J91"/>
  <c r="F91"/>
  <c r="F89"/>
  <c r="E87"/>
  <c r="J24"/>
  <c r="E24"/>
  <c r="J120"/>
  <c r="J23"/>
  <c r="J18"/>
  <c r="E18"/>
  <c r="F120"/>
  <c r="J17"/>
  <c r="J12"/>
  <c r="J89"/>
  <c r="E7"/>
  <c r="E113"/>
  <c i="5" r="J37"/>
  <c r="J36"/>
  <c i="1" r="AY98"/>
  <c i="5" r="J35"/>
  <c i="1" r="AX98"/>
  <c i="5"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5"/>
  <c r="BH145"/>
  <c r="BG145"/>
  <c r="BE145"/>
  <c r="T145"/>
  <c r="R145"/>
  <c r="P145"/>
  <c r="BI144"/>
  <c r="BH144"/>
  <c r="BG144"/>
  <c r="BE144"/>
  <c r="T144"/>
  <c r="R144"/>
  <c r="P144"/>
  <c r="BI142"/>
  <c r="BH142"/>
  <c r="BG142"/>
  <c r="BE142"/>
  <c r="T142"/>
  <c r="R142"/>
  <c r="P142"/>
  <c r="BI141"/>
  <c r="BH141"/>
  <c r="BG141"/>
  <c r="BE141"/>
  <c r="T141"/>
  <c r="R141"/>
  <c r="P141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J118"/>
  <c r="F118"/>
  <c r="F116"/>
  <c r="E114"/>
  <c r="J91"/>
  <c r="F91"/>
  <c r="F89"/>
  <c r="E87"/>
  <c r="J24"/>
  <c r="E24"/>
  <c r="J119"/>
  <c r="J23"/>
  <c r="J18"/>
  <c r="E18"/>
  <c r="F92"/>
  <c r="J17"/>
  <c r="J12"/>
  <c r="J116"/>
  <c r="E7"/>
  <c r="E112"/>
  <c i="4" r="J37"/>
  <c r="J36"/>
  <c i="1" r="AY97"/>
  <c i="4" r="J35"/>
  <c i="1" r="AX97"/>
  <c i="4" r="BI160"/>
  <c r="BH160"/>
  <c r="BG160"/>
  <c r="BE160"/>
  <c r="T160"/>
  <c r="T159"/>
  <c r="R160"/>
  <c r="R159"/>
  <c r="P160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J119"/>
  <c r="F119"/>
  <c r="F117"/>
  <c r="E115"/>
  <c r="J91"/>
  <c r="F91"/>
  <c r="F89"/>
  <c r="E87"/>
  <c r="J24"/>
  <c r="E24"/>
  <c r="J120"/>
  <c r="J23"/>
  <c r="J18"/>
  <c r="E18"/>
  <c r="F120"/>
  <c r="J17"/>
  <c r="J12"/>
  <c r="J89"/>
  <c r="E7"/>
  <c r="E113"/>
  <c i="3" r="J37"/>
  <c r="J36"/>
  <c i="1" r="AY96"/>
  <c i="3" r="J35"/>
  <c i="1" r="AX96"/>
  <c i="3" r="BI228"/>
  <c r="BH228"/>
  <c r="BG228"/>
  <c r="BE228"/>
  <c r="T228"/>
  <c r="T227"/>
  <c r="R228"/>
  <c r="R227"/>
  <c r="P228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69"/>
  <c r="BH169"/>
  <c r="BG169"/>
  <c r="BE169"/>
  <c r="T169"/>
  <c r="T168"/>
  <c r="R169"/>
  <c r="R168"/>
  <c r="P169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J123"/>
  <c r="F123"/>
  <c r="F121"/>
  <c r="E119"/>
  <c r="J91"/>
  <c r="F91"/>
  <c r="F89"/>
  <c r="E87"/>
  <c r="J24"/>
  <c r="E24"/>
  <c r="J92"/>
  <c r="J23"/>
  <c r="J18"/>
  <c r="E18"/>
  <c r="F124"/>
  <c r="J17"/>
  <c r="J12"/>
  <c r="J121"/>
  <c r="E7"/>
  <c r="E117"/>
  <c i="2" r="T208"/>
  <c r="J37"/>
  <c r="J36"/>
  <c i="1" r="AY95"/>
  <c i="2" r="J35"/>
  <c i="1" r="AX95"/>
  <c i="2"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1"/>
  <c r="BH161"/>
  <c r="BG161"/>
  <c r="BE161"/>
  <c r="T161"/>
  <c r="T160"/>
  <c r="R161"/>
  <c r="R160"/>
  <c r="P161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0"/>
  <c r="BH130"/>
  <c r="BG130"/>
  <c r="BE130"/>
  <c r="T130"/>
  <c r="T129"/>
  <c r="R130"/>
  <c r="R129"/>
  <c r="P130"/>
  <c r="P129"/>
  <c r="J124"/>
  <c r="F124"/>
  <c r="F122"/>
  <c r="E120"/>
  <c r="J91"/>
  <c r="F91"/>
  <c r="F89"/>
  <c r="E87"/>
  <c r="J24"/>
  <c r="E24"/>
  <c r="J92"/>
  <c r="J23"/>
  <c r="J18"/>
  <c r="E18"/>
  <c r="F125"/>
  <c r="J17"/>
  <c r="J12"/>
  <c r="J122"/>
  <c r="E7"/>
  <c r="E85"/>
  <c i="1" r="L90"/>
  <c r="AM90"/>
  <c r="AM89"/>
  <c r="L89"/>
  <c r="AM87"/>
  <c r="L87"/>
  <c r="L85"/>
  <c r="L84"/>
  <c i="2" r="BK159"/>
  <c r="J149"/>
  <c r="J145"/>
  <c r="J138"/>
  <c r="BK130"/>
  <c r="BK233"/>
  <c r="BK230"/>
  <c r="J227"/>
  <c r="J224"/>
  <c r="J221"/>
  <c r="BK214"/>
  <c r="BK204"/>
  <c r="J198"/>
  <c r="BK194"/>
  <c r="BK191"/>
  <c r="BK184"/>
  <c r="BK177"/>
  <c r="BK174"/>
  <c r="J168"/>
  <c r="BK165"/>
  <c r="J159"/>
  <c r="BK152"/>
  <c r="J146"/>
  <c r="J136"/>
  <c r="BK218"/>
  <c r="J211"/>
  <c r="J206"/>
  <c r="BK201"/>
  <c r="BK185"/>
  <c r="BK178"/>
  <c r="BK169"/>
  <c r="J158"/>
  <c r="J153"/>
  <c r="J142"/>
  <c r="J137"/>
  <c r="BK132"/>
  <c r="J220"/>
  <c r="BK215"/>
  <c r="J214"/>
  <c r="BK207"/>
  <c r="BK203"/>
  <c r="BK198"/>
  <c r="BK195"/>
  <c r="BK187"/>
  <c r="BK183"/>
  <c r="BK180"/>
  <c r="J176"/>
  <c r="BK172"/>
  <c r="BK153"/>
  <c r="BK149"/>
  <c r="BK137"/>
  <c i="3" r="BK224"/>
  <c r="J218"/>
  <c r="J214"/>
  <c r="J210"/>
  <c r="BK203"/>
  <c r="J194"/>
  <c r="J190"/>
  <c r="BK183"/>
  <c r="BK172"/>
  <c r="BK162"/>
  <c r="BK151"/>
  <c r="J144"/>
  <c r="BK136"/>
  <c r="J129"/>
  <c r="BK220"/>
  <c r="BK215"/>
  <c r="BK209"/>
  <c r="BK204"/>
  <c r="BK200"/>
  <c r="BK192"/>
  <c r="BK186"/>
  <c r="BK182"/>
  <c r="J175"/>
  <c r="BK171"/>
  <c r="J164"/>
  <c r="J151"/>
  <c r="BK145"/>
  <c r="J140"/>
  <c r="J132"/>
  <c r="BK223"/>
  <c r="J209"/>
  <c r="J205"/>
  <c r="BK198"/>
  <c r="BK191"/>
  <c r="J183"/>
  <c r="J177"/>
  <c r="J171"/>
  <c r="BK161"/>
  <c r="BK158"/>
  <c r="BK154"/>
  <c r="J141"/>
  <c r="BK132"/>
  <c r="J228"/>
  <c r="J224"/>
  <c r="J219"/>
  <c r="J215"/>
  <c r="J204"/>
  <c r="BK196"/>
  <c r="BK189"/>
  <c r="J184"/>
  <c r="BK175"/>
  <c r="BK173"/>
  <c r="J162"/>
  <c r="BK156"/>
  <c r="J152"/>
  <c r="J148"/>
  <c r="BK141"/>
  <c r="BK135"/>
  <c r="BK130"/>
  <c i="4" r="BK158"/>
  <c r="J149"/>
  <c r="BK140"/>
  <c r="J133"/>
  <c r="J129"/>
  <c r="J126"/>
  <c r="BK154"/>
  <c r="J151"/>
  <c r="J143"/>
  <c r="J141"/>
  <c r="J135"/>
  <c r="BK131"/>
  <c r="J125"/>
  <c r="BK153"/>
  <c r="BK139"/>
  <c r="BK129"/>
  <c r="BK151"/>
  <c r="J146"/>
  <c r="BK143"/>
  <c r="J140"/>
  <c i="5" r="J161"/>
  <c r="BK154"/>
  <c r="J145"/>
  <c r="BK142"/>
  <c r="BK137"/>
  <c r="BK131"/>
  <c r="BK125"/>
  <c r="J155"/>
  <c r="BK152"/>
  <c r="J138"/>
  <c r="BK130"/>
  <c r="J125"/>
  <c r="BK161"/>
  <c r="BK155"/>
  <c r="BK144"/>
  <c r="J135"/>
  <c r="BK132"/>
  <c r="BK128"/>
  <c r="J126"/>
  <c r="J124"/>
  <c r="J156"/>
  <c r="J152"/>
  <c r="J148"/>
  <c r="BK145"/>
  <c r="J139"/>
  <c r="BK135"/>
  <c r="J134"/>
  <c i="6" r="BK189"/>
  <c r="BK186"/>
  <c r="J180"/>
  <c r="J176"/>
  <c r="BK174"/>
  <c r="BK165"/>
  <c r="BK152"/>
  <c r="BK151"/>
  <c r="BK142"/>
  <c r="BK136"/>
  <c r="BK132"/>
  <c r="BK125"/>
  <c r="BK185"/>
  <c r="BK180"/>
  <c r="J174"/>
  <c r="BK169"/>
  <c r="J166"/>
  <c r="J160"/>
  <c r="BK156"/>
  <c r="BK149"/>
  <c r="J143"/>
  <c r="BK137"/>
  <c r="J131"/>
  <c r="BK126"/>
  <c r="J189"/>
  <c r="J182"/>
  <c r="J178"/>
  <c r="BK173"/>
  <c r="J169"/>
  <c r="J165"/>
  <c r="J154"/>
  <c r="BK150"/>
  <c r="J144"/>
  <c r="BK139"/>
  <c r="J134"/>
  <c r="BK131"/>
  <c r="J125"/>
  <c r="J191"/>
  <c r="BK183"/>
  <c r="BK176"/>
  <c r="J168"/>
  <c r="BK158"/>
  <c r="J149"/>
  <c r="BK141"/>
  <c r="J133"/>
  <c r="J128"/>
  <c i="2" r="J237"/>
  <c r="BK235"/>
  <c r="BK232"/>
  <c r="J230"/>
  <c r="BK227"/>
  <c r="J225"/>
  <c r="J223"/>
  <c r="BK221"/>
  <c r="J218"/>
  <c r="BK216"/>
  <c r="J213"/>
  <c r="J210"/>
  <c r="J200"/>
  <c r="J193"/>
  <c r="J191"/>
  <c r="J186"/>
  <c r="J183"/>
  <c r="J174"/>
  <c r="BK171"/>
  <c r="J167"/>
  <c r="J161"/>
  <c r="J156"/>
  <c r="BK151"/>
  <c r="BK148"/>
  <c r="J144"/>
  <c r="J134"/>
  <c r="BK237"/>
  <c r="J235"/>
  <c r="J232"/>
  <c r="J228"/>
  <c r="BK225"/>
  <c r="J222"/>
  <c r="BK220"/>
  <c r="BK211"/>
  <c r="J203"/>
  <c r="BK197"/>
  <c r="BK193"/>
  <c r="BK190"/>
  <c r="J180"/>
  <c r="BK176"/>
  <c r="J170"/>
  <c r="BK167"/>
  <c r="BK163"/>
  <c r="BK154"/>
  <c r="J151"/>
  <c r="BK145"/>
  <c r="J135"/>
  <c r="BK133"/>
  <c r="BK213"/>
  <c r="J207"/>
  <c r="J205"/>
  <c r="BK200"/>
  <c r="J182"/>
  <c r="J175"/>
  <c r="BK168"/>
  <c r="BK157"/>
  <c r="J147"/>
  <c r="BK141"/>
  <c r="BK135"/>
  <c r="J133"/>
  <c r="BK217"/>
  <c r="J216"/>
  <c r="BK209"/>
  <c r="BK206"/>
  <c r="J201"/>
  <c r="J197"/>
  <c r="J196"/>
  <c r="J190"/>
  <c r="J185"/>
  <c r="BK181"/>
  <c r="J177"/>
  <c r="J173"/>
  <c r="J165"/>
  <c r="BK158"/>
  <c r="BK150"/>
  <c r="BK138"/>
  <c r="J130"/>
  <c i="3" r="J223"/>
  <c r="BK217"/>
  <c r="BK213"/>
  <c r="BK208"/>
  <c r="J200"/>
  <c r="J192"/>
  <c r="BK187"/>
  <c r="BK178"/>
  <c r="J165"/>
  <c r="J158"/>
  <c r="BK147"/>
  <c r="BK138"/>
  <c r="BK134"/>
  <c r="BK221"/>
  <c r="BK216"/>
  <c r="J212"/>
  <c r="J207"/>
  <c r="J203"/>
  <c r="BK197"/>
  <c r="BK190"/>
  <c r="J185"/>
  <c r="BK181"/>
  <c r="J176"/>
  <c r="J172"/>
  <c r="BK169"/>
  <c r="J161"/>
  <c r="BK150"/>
  <c r="BK144"/>
  <c r="BK139"/>
  <c r="J131"/>
  <c r="BK218"/>
  <c r="BK210"/>
  <c r="J206"/>
  <c r="J202"/>
  <c r="BK194"/>
  <c r="BK185"/>
  <c r="BK180"/>
  <c r="J174"/>
  <c r="J169"/>
  <c r="BK165"/>
  <c r="J159"/>
  <c r="J155"/>
  <c r="BK149"/>
  <c r="J145"/>
  <c r="J139"/>
  <c r="BK131"/>
  <c r="BK228"/>
  <c r="J225"/>
  <c r="J217"/>
  <c r="J213"/>
  <c r="BK207"/>
  <c r="J198"/>
  <c r="BK195"/>
  <c r="J187"/>
  <c r="J178"/>
  <c r="BK174"/>
  <c r="BK164"/>
  <c r="BK159"/>
  <c r="BK155"/>
  <c r="J150"/>
  <c r="BK146"/>
  <c r="BK140"/>
  <c r="J134"/>
  <c i="4" r="BK160"/>
  <c r="BK152"/>
  <c r="BK145"/>
  <c r="BK137"/>
  <c r="J130"/>
  <c r="J160"/>
  <c r="BK157"/>
  <c r="J152"/>
  <c r="J148"/>
  <c r="BK144"/>
  <c r="J137"/>
  <c r="BK126"/>
  <c r="J154"/>
  <c r="BK147"/>
  <c r="J134"/>
  <c r="J128"/>
  <c r="J156"/>
  <c r="J145"/>
  <c r="BK141"/>
  <c r="BK134"/>
  <c r="BK125"/>
  <c i="5" r="J158"/>
  <c r="J147"/>
  <c r="BK139"/>
  <c r="BK136"/>
  <c r="J129"/>
  <c r="J162"/>
  <c r="BK153"/>
  <c r="J150"/>
  <c r="J137"/>
  <c r="J128"/>
  <c r="BK124"/>
  <c r="BK158"/>
  <c r="J154"/>
  <c r="BK148"/>
  <c r="BK133"/>
  <c r="J131"/>
  <c i="6" r="BK162"/>
  <c r="J150"/>
  <c r="BK144"/>
  <c r="J138"/>
  <c r="BK134"/>
  <c r="J192"/>
  <c r="J184"/>
  <c r="BK177"/>
  <c r="J173"/>
  <c r="BK168"/>
  <c r="J162"/>
  <c r="J157"/>
  <c r="BK153"/>
  <c r="J145"/>
  <c r="J140"/>
  <c r="J132"/>
  <c r="J127"/>
  <c r="BK190"/>
  <c r="BK188"/>
  <c r="BK179"/>
  <c r="J175"/>
  <c r="BK167"/>
  <c r="BK159"/>
  <c r="J151"/>
  <c r="BK147"/>
  <c r="BK140"/>
  <c r="BK138"/>
  <c r="BK133"/>
  <c r="BK128"/>
  <c r="BK192"/>
  <c r="J185"/>
  <c r="J179"/>
  <c r="J172"/>
  <c r="J164"/>
  <c r="J159"/>
  <c r="J152"/>
  <c r="BK145"/>
  <c r="J137"/>
  <c r="BK129"/>
  <c i="2" r="BK236"/>
  <c r="J233"/>
  <c r="BK231"/>
  <c r="BK228"/>
  <c r="BK226"/>
  <c r="BK224"/>
  <c r="BK222"/>
  <c r="BK219"/>
  <c r="J217"/>
  <c r="J215"/>
  <c r="BK212"/>
  <c r="BK205"/>
  <c r="J195"/>
  <c r="J192"/>
  <c r="J187"/>
  <c r="J184"/>
  <c r="BK179"/>
  <c r="BK173"/>
  <c r="BK170"/>
  <c r="BK164"/>
  <c r="J154"/>
  <c r="J150"/>
  <c r="BK147"/>
  <c r="J143"/>
  <c r="J132"/>
  <c r="J236"/>
  <c r="J231"/>
  <c r="J226"/>
  <c r="BK223"/>
  <c r="J219"/>
  <c r="J209"/>
  <c r="BK199"/>
  <c r="BK196"/>
  <c r="BK192"/>
  <c r="BK188"/>
  <c r="J179"/>
  <c r="J171"/>
  <c r="J169"/>
  <c r="J164"/>
  <c r="J157"/>
  <c r="J148"/>
  <c r="BK142"/>
  <c r="BK134"/>
  <c r="J212"/>
  <c r="BK210"/>
  <c r="J204"/>
  <c r="J188"/>
  <c r="J181"/>
  <c r="J172"/>
  <c r="J163"/>
  <c r="BK156"/>
  <c r="BK143"/>
  <c r="BK139"/>
  <c i="1" r="AS94"/>
  <c i="2" r="J199"/>
  <c r="J194"/>
  <c r="BK186"/>
  <c r="BK182"/>
  <c r="J178"/>
  <c r="BK175"/>
  <c r="BK161"/>
  <c r="J152"/>
  <c r="BK146"/>
  <c r="BK144"/>
  <c r="J141"/>
  <c r="J139"/>
  <c r="BK136"/>
  <c i="3" r="J226"/>
  <c r="J220"/>
  <c r="J216"/>
  <c r="BK206"/>
  <c r="J196"/>
  <c r="J189"/>
  <c r="J181"/>
  <c r="BK167"/>
  <c r="J156"/>
  <c r="BK148"/>
  <c r="J142"/>
  <c r="J135"/>
  <c r="BK225"/>
  <c r="BK219"/>
  <c r="BK214"/>
  <c r="J211"/>
  <c r="BK205"/>
  <c r="BK202"/>
  <c r="J195"/>
  <c r="BK188"/>
  <c r="BK184"/>
  <c r="J180"/>
  <c r="J173"/>
  <c r="J166"/>
  <c r="BK152"/>
  <c r="J146"/>
  <c r="BK142"/>
  <c r="BK133"/>
  <c r="J130"/>
  <c r="BK212"/>
  <c r="J208"/>
  <c r="BK201"/>
  <c r="J197"/>
  <c r="J188"/>
  <c r="J182"/>
  <c r="BK176"/>
  <c r="J167"/>
  <c r="BK160"/>
  <c r="J157"/>
  <c r="J147"/>
  <c r="J143"/>
  <c r="J138"/>
  <c r="BK129"/>
  <c r="BK226"/>
  <c r="J221"/>
  <c r="BK211"/>
  <c r="J201"/>
  <c r="J191"/>
  <c r="J186"/>
  <c r="BK177"/>
  <c r="BK166"/>
  <c r="J160"/>
  <c r="BK157"/>
  <c r="J154"/>
  <c r="J149"/>
  <c r="BK143"/>
  <c r="J136"/>
  <c r="J133"/>
  <c i="4" r="BK156"/>
  <c r="BK148"/>
  <c r="BK135"/>
  <c r="J131"/>
  <c r="BK127"/>
  <c r="J158"/>
  <c r="J153"/>
  <c r="BK146"/>
  <c r="J139"/>
  <c r="BK128"/>
  <c r="J157"/>
  <c r="BK149"/>
  <c r="BK136"/>
  <c r="BK133"/>
  <c r="J127"/>
  <c r="J147"/>
  <c r="J144"/>
  <c r="J136"/>
  <c r="BK130"/>
  <c i="5" r="J159"/>
  <c r="J149"/>
  <c r="J144"/>
  <c r="BK138"/>
  <c r="J132"/>
  <c r="BK126"/>
  <c r="J160"/>
  <c r="J142"/>
  <c r="BK134"/>
  <c r="BK127"/>
  <c r="BK160"/>
  <c r="BK156"/>
  <c r="BK149"/>
  <c r="BK141"/>
  <c r="BK129"/>
  <c r="J127"/>
  <c r="BK162"/>
  <c r="BK159"/>
  <c r="J153"/>
  <c r="BK150"/>
  <c r="BK147"/>
  <c r="J141"/>
  <c r="J136"/>
  <c r="J133"/>
  <c r="J130"/>
  <c i="6" r="BK191"/>
  <c r="J188"/>
  <c r="BK184"/>
  <c r="BK178"/>
  <c r="BK172"/>
  <c r="J163"/>
  <c r="J156"/>
  <c r="J148"/>
  <c r="J139"/>
  <c r="BK135"/>
  <c r="J129"/>
  <c r="J190"/>
  <c r="J183"/>
  <c r="BK175"/>
  <c r="J171"/>
  <c r="J167"/>
  <c r="BK164"/>
  <c r="J158"/>
  <c r="BK154"/>
  <c r="J147"/>
  <c r="J141"/>
  <c r="J136"/>
  <c r="BK130"/>
  <c r="BK171"/>
  <c r="BK163"/>
  <c r="J153"/>
  <c r="BK148"/>
  <c r="BK143"/>
  <c r="J135"/>
  <c r="J126"/>
  <c r="J186"/>
  <c r="BK182"/>
  <c r="J177"/>
  <c r="BK166"/>
  <c r="BK160"/>
  <c r="BK157"/>
  <c r="J142"/>
  <c r="J130"/>
  <c r="BK127"/>
  <c i="2" l="1" r="T229"/>
  <c r="R234"/>
  <c i="3" r="P128"/>
  <c r="BK137"/>
  <c r="J137"/>
  <c r="J98"/>
  <c r="BK153"/>
  <c r="J153"/>
  <c r="J99"/>
  <c r="BK163"/>
  <c r="J163"/>
  <c r="J100"/>
  <c r="P170"/>
  <c r="P179"/>
  <c r="BK193"/>
  <c r="J193"/>
  <c r="J104"/>
  <c r="P199"/>
  <c r="R222"/>
  <c i="4" r="R124"/>
  <c r="R132"/>
  <c r="R138"/>
  <c r="R142"/>
  <c r="R150"/>
  <c r="T155"/>
  <c i="5" r="T123"/>
  <c r="T122"/>
  <c r="T140"/>
  <c r="T143"/>
  <c r="T146"/>
  <c r="T151"/>
  <c r="T157"/>
  <c i="6" r="T124"/>
  <c r="R146"/>
  <c r="R155"/>
  <c r="BK170"/>
  <c r="J170"/>
  <c r="J101"/>
  <c r="T170"/>
  <c r="P181"/>
  <c i="2" r="P131"/>
  <c r="P128"/>
  <c i="1" r="AU95"/>
  <c i="2" r="T131"/>
  <c r="T128"/>
  <c r="R140"/>
  <c r="P155"/>
  <c r="BK166"/>
  <c r="J166"/>
  <c r="J103"/>
  <c r="T166"/>
  <c r="T189"/>
  <c r="R202"/>
  <c r="R208"/>
  <c r="P229"/>
  <c r="P234"/>
  <c i="3" r="T128"/>
  <c r="R137"/>
  <c r="P153"/>
  <c r="R163"/>
  <c r="BK170"/>
  <c r="J170"/>
  <c r="J102"/>
  <c r="BK179"/>
  <c r="J179"/>
  <c r="J103"/>
  <c r="T193"/>
  <c r="R199"/>
  <c r="BK222"/>
  <c r="J222"/>
  <c r="J106"/>
  <c i="4" r="P124"/>
  <c r="BK132"/>
  <c r="J132"/>
  <c r="J98"/>
  <c r="BK138"/>
  <c r="J138"/>
  <c r="J99"/>
  <c r="BK142"/>
  <c r="J142"/>
  <c r="J100"/>
  <c r="BK150"/>
  <c r="J150"/>
  <c r="J101"/>
  <c r="R155"/>
  <c i="5" r="R123"/>
  <c r="R140"/>
  <c r="P143"/>
  <c r="P146"/>
  <c r="R151"/>
  <c r="P157"/>
  <c i="6" r="R124"/>
  <c r="BK155"/>
  <c r="J155"/>
  <c r="J99"/>
  <c r="BK161"/>
  <c r="J161"/>
  <c r="J100"/>
  <c r="T161"/>
  <c r="P170"/>
  <c r="R181"/>
  <c r="P187"/>
  <c i="2" r="BK131"/>
  <c r="J131"/>
  <c r="J98"/>
  <c r="R131"/>
  <c r="R128"/>
  <c r="P140"/>
  <c r="BK155"/>
  <c r="J155"/>
  <c r="J100"/>
  <c r="T155"/>
  <c r="BK162"/>
  <c r="J162"/>
  <c r="J102"/>
  <c r="P162"/>
  <c r="R162"/>
  <c r="T162"/>
  <c r="R166"/>
  <c r="P189"/>
  <c r="BK202"/>
  <c r="J202"/>
  <c r="J105"/>
  <c r="T202"/>
  <c r="P208"/>
  <c r="BK229"/>
  <c r="J229"/>
  <c r="J107"/>
  <c r="BK234"/>
  <c r="J234"/>
  <c r="J108"/>
  <c i="3" r="R128"/>
  <c r="T137"/>
  <c r="T153"/>
  <c r="T163"/>
  <c r="T170"/>
  <c r="T179"/>
  <c r="R193"/>
  <c r="T199"/>
  <c r="T222"/>
  <c i="4" r="BK124"/>
  <c r="J124"/>
  <c r="J97"/>
  <c r="P132"/>
  <c r="P138"/>
  <c r="P142"/>
  <c r="P150"/>
  <c r="BK155"/>
  <c r="J155"/>
  <c r="J102"/>
  <c i="5" r="P123"/>
  <c r="P122"/>
  <c i="1" r="AU98"/>
  <c i="5" r="P140"/>
  <c r="R143"/>
  <c r="R146"/>
  <c r="P151"/>
  <c r="R157"/>
  <c i="6" r="P124"/>
  <c r="P123"/>
  <c i="1" r="AU99"/>
  <c i="6" r="P146"/>
  <c r="P155"/>
  <c r="P161"/>
  <c r="R170"/>
  <c r="BK187"/>
  <c r="J187"/>
  <c r="J103"/>
  <c r="R187"/>
  <c i="2" r="BK140"/>
  <c r="J140"/>
  <c r="J99"/>
  <c r="T140"/>
  <c r="R155"/>
  <c r="P166"/>
  <c r="BK189"/>
  <c r="J189"/>
  <c r="J104"/>
  <c r="R189"/>
  <c r="P202"/>
  <c r="BK208"/>
  <c r="J208"/>
  <c r="J106"/>
  <c r="R229"/>
  <c r="T234"/>
  <c i="3" r="BK128"/>
  <c r="J128"/>
  <c r="J97"/>
  <c r="P137"/>
  <c r="R153"/>
  <c r="P163"/>
  <c r="R170"/>
  <c r="R179"/>
  <c r="P193"/>
  <c r="BK199"/>
  <c r="J199"/>
  <c r="J105"/>
  <c r="P222"/>
  <c i="4" r="T124"/>
  <c r="T132"/>
  <c r="T138"/>
  <c r="T142"/>
  <c r="T150"/>
  <c r="P155"/>
  <c i="5" r="BK123"/>
  <c r="J123"/>
  <c r="J97"/>
  <c r="BK140"/>
  <c r="J140"/>
  <c r="J98"/>
  <c r="BK143"/>
  <c r="J143"/>
  <c r="J99"/>
  <c r="BK146"/>
  <c r="J146"/>
  <c r="J100"/>
  <c r="BK151"/>
  <c r="J151"/>
  <c r="J101"/>
  <c r="BK157"/>
  <c r="J157"/>
  <c r="J102"/>
  <c i="6" r="BK124"/>
  <c r="J124"/>
  <c r="J97"/>
  <c r="BK146"/>
  <c r="J146"/>
  <c r="J98"/>
  <c r="T146"/>
  <c r="T155"/>
  <c r="R161"/>
  <c r="BK181"/>
  <c r="J181"/>
  <c r="J102"/>
  <c r="T181"/>
  <c r="T187"/>
  <c i="2" r="BK129"/>
  <c r="J129"/>
  <c r="J97"/>
  <c r="BK160"/>
  <c r="J160"/>
  <c r="J101"/>
  <c i="3" r="BK168"/>
  <c r="J168"/>
  <c r="J101"/>
  <c r="BK227"/>
  <c r="J227"/>
  <c r="J107"/>
  <c i="4" r="BK159"/>
  <c r="J159"/>
  <c r="J103"/>
  <c i="6" r="E85"/>
  <c r="J92"/>
  <c r="BF132"/>
  <c r="BF136"/>
  <c r="BF141"/>
  <c r="BF142"/>
  <c r="BF147"/>
  <c r="BF151"/>
  <c r="BF156"/>
  <c r="BF158"/>
  <c r="BF167"/>
  <c r="BF176"/>
  <c r="BF178"/>
  <c r="BF185"/>
  <c r="BF186"/>
  <c r="BF191"/>
  <c r="BF192"/>
  <c r="F92"/>
  <c r="J117"/>
  <c r="BF127"/>
  <c r="BF130"/>
  <c r="BF133"/>
  <c r="BF143"/>
  <c r="BF144"/>
  <c r="BF150"/>
  <c r="BF152"/>
  <c r="BF163"/>
  <c r="BF168"/>
  <c r="BF180"/>
  <c r="BF182"/>
  <c r="BF184"/>
  <c r="BF188"/>
  <c r="BF126"/>
  <c r="BF131"/>
  <c r="BF134"/>
  <c r="BF135"/>
  <c r="BF139"/>
  <c r="BF140"/>
  <c r="BF145"/>
  <c r="BF148"/>
  <c r="BF154"/>
  <c r="BF160"/>
  <c r="BF165"/>
  <c r="BF166"/>
  <c r="BF169"/>
  <c r="BF171"/>
  <c r="BF173"/>
  <c r="BF174"/>
  <c r="BF179"/>
  <c r="BF183"/>
  <c r="BF189"/>
  <c r="BF125"/>
  <c r="BF128"/>
  <c r="BF129"/>
  <c r="BF137"/>
  <c r="BF138"/>
  <c r="BF149"/>
  <c r="BF153"/>
  <c r="BF157"/>
  <c r="BF159"/>
  <c r="BF162"/>
  <c r="BF164"/>
  <c r="BF172"/>
  <c r="BF175"/>
  <c r="BF177"/>
  <c r="BF190"/>
  <c i="5" r="F119"/>
  <c r="BF126"/>
  <c r="BF132"/>
  <c r="BF135"/>
  <c r="BF138"/>
  <c r="BF139"/>
  <c r="BF141"/>
  <c r="BF145"/>
  <c r="BF147"/>
  <c r="BF149"/>
  <c r="BF150"/>
  <c r="BF155"/>
  <c r="BF159"/>
  <c r="BF161"/>
  <c r="E85"/>
  <c r="BF128"/>
  <c r="BF131"/>
  <c r="BF134"/>
  <c r="BF137"/>
  <c r="BF142"/>
  <c r="BF153"/>
  <c r="BF160"/>
  <c r="BF162"/>
  <c r="J92"/>
  <c r="BF124"/>
  <c r="BF125"/>
  <c r="BF127"/>
  <c r="BF129"/>
  <c r="BF130"/>
  <c r="BF136"/>
  <c r="BF154"/>
  <c r="J89"/>
  <c r="BF133"/>
  <c r="BF144"/>
  <c r="BF148"/>
  <c r="BF152"/>
  <c r="BF156"/>
  <c r="BF158"/>
  <c i="4" r="J92"/>
  <c r="J117"/>
  <c r="BF139"/>
  <c r="BF146"/>
  <c r="BF149"/>
  <c r="BF154"/>
  <c r="F92"/>
  <c r="BF131"/>
  <c r="BF133"/>
  <c r="BF137"/>
  <c r="BF141"/>
  <c r="BF143"/>
  <c r="BF148"/>
  <c r="BF153"/>
  <c r="BF157"/>
  <c r="BF160"/>
  <c r="E85"/>
  <c r="BF126"/>
  <c r="BF128"/>
  <c r="BF130"/>
  <c r="BF134"/>
  <c r="BF135"/>
  <c r="BF140"/>
  <c r="BF147"/>
  <c r="BF151"/>
  <c r="BF156"/>
  <c r="BF158"/>
  <c r="BF125"/>
  <c r="BF127"/>
  <c r="BF129"/>
  <c r="BF136"/>
  <c r="BF144"/>
  <c r="BF145"/>
  <c r="BF152"/>
  <c i="3" r="J89"/>
  <c r="F92"/>
  <c r="J124"/>
  <c r="BF132"/>
  <c r="BF133"/>
  <c r="BF135"/>
  <c r="BF138"/>
  <c r="BF148"/>
  <c r="BF149"/>
  <c r="BF151"/>
  <c r="BF152"/>
  <c r="BF158"/>
  <c r="BF159"/>
  <c r="BF160"/>
  <c r="BF172"/>
  <c r="BF173"/>
  <c r="BF177"/>
  <c r="BF180"/>
  <c r="BF183"/>
  <c r="BF190"/>
  <c r="BF197"/>
  <c r="BF198"/>
  <c r="BF202"/>
  <c r="BF212"/>
  <c r="BF214"/>
  <c r="BF218"/>
  <c r="BF219"/>
  <c r="BF223"/>
  <c r="BF225"/>
  <c r="BF228"/>
  <c r="E85"/>
  <c r="BF136"/>
  <c r="BF142"/>
  <c r="BF146"/>
  <c r="BF150"/>
  <c r="BF156"/>
  <c r="BF157"/>
  <c r="BF166"/>
  <c r="BF176"/>
  <c r="BF181"/>
  <c r="BF182"/>
  <c r="BF186"/>
  <c r="BF187"/>
  <c r="BF192"/>
  <c r="BF201"/>
  <c r="BF203"/>
  <c r="BF204"/>
  <c r="BF205"/>
  <c r="BF207"/>
  <c r="BF208"/>
  <c r="BF215"/>
  <c r="BF216"/>
  <c r="BF217"/>
  <c r="BF129"/>
  <c r="BF130"/>
  <c r="BF131"/>
  <c r="BF134"/>
  <c r="BF139"/>
  <c r="BF144"/>
  <c r="BF145"/>
  <c r="BF162"/>
  <c r="BF167"/>
  <c r="BF169"/>
  <c r="BF174"/>
  <c r="BF178"/>
  <c r="BF184"/>
  <c r="BF185"/>
  <c r="BF189"/>
  <c r="BF194"/>
  <c r="BF206"/>
  <c r="BF210"/>
  <c r="BF211"/>
  <c r="BF220"/>
  <c r="BF226"/>
  <c r="BF140"/>
  <c r="BF141"/>
  <c r="BF143"/>
  <c r="BF147"/>
  <c r="BF154"/>
  <c r="BF155"/>
  <c r="BF161"/>
  <c r="BF164"/>
  <c r="BF165"/>
  <c r="BF171"/>
  <c r="BF175"/>
  <c r="BF188"/>
  <c r="BF191"/>
  <c r="BF195"/>
  <c r="BF196"/>
  <c r="BF200"/>
  <c r="BF209"/>
  <c r="BF213"/>
  <c r="BF221"/>
  <c r="BF224"/>
  <c i="2" r="E118"/>
  <c r="BF136"/>
  <c r="BF138"/>
  <c r="BF139"/>
  <c r="BF145"/>
  <c r="BF149"/>
  <c r="BF151"/>
  <c r="BF154"/>
  <c r="BF164"/>
  <c r="BF172"/>
  <c r="BF173"/>
  <c r="BF175"/>
  <c r="BF177"/>
  <c r="BF179"/>
  <c r="BF184"/>
  <c r="BF188"/>
  <c r="BF190"/>
  <c r="BF191"/>
  <c r="BF192"/>
  <c r="BF199"/>
  <c r="BF200"/>
  <c r="BF210"/>
  <c r="BF213"/>
  <c r="BF218"/>
  <c r="F92"/>
  <c r="BF134"/>
  <c r="BF135"/>
  <c r="BF141"/>
  <c r="BF146"/>
  <c r="BF152"/>
  <c r="BF157"/>
  <c r="BF161"/>
  <c r="BF171"/>
  <c r="BF174"/>
  <c r="BF180"/>
  <c r="BF181"/>
  <c r="BF187"/>
  <c r="BF204"/>
  <c r="BF206"/>
  <c r="BF211"/>
  <c r="BF217"/>
  <c r="BF221"/>
  <c r="J89"/>
  <c r="J125"/>
  <c r="BF132"/>
  <c r="BF137"/>
  <c r="BF143"/>
  <c r="BF150"/>
  <c r="BF156"/>
  <c r="BF158"/>
  <c r="BF163"/>
  <c r="BF167"/>
  <c r="BF168"/>
  <c r="BF169"/>
  <c r="BF170"/>
  <c r="BF186"/>
  <c r="BF194"/>
  <c r="BF196"/>
  <c r="BF197"/>
  <c r="BF198"/>
  <c r="BF201"/>
  <c r="BF203"/>
  <c r="BF207"/>
  <c r="BF212"/>
  <c r="BF220"/>
  <c r="BF222"/>
  <c r="BF225"/>
  <c r="BF226"/>
  <c r="BF227"/>
  <c r="BF230"/>
  <c r="BF233"/>
  <c r="BF235"/>
  <c r="BF237"/>
  <c r="BF130"/>
  <c r="BF133"/>
  <c r="BF142"/>
  <c r="BF144"/>
  <c r="BF147"/>
  <c r="BF148"/>
  <c r="BF153"/>
  <c r="BF159"/>
  <c r="BF165"/>
  <c r="BF176"/>
  <c r="BF178"/>
  <c r="BF182"/>
  <c r="BF183"/>
  <c r="BF185"/>
  <c r="BF193"/>
  <c r="BF195"/>
  <c r="BF205"/>
  <c r="BF209"/>
  <c r="BF214"/>
  <c r="BF215"/>
  <c r="BF216"/>
  <c r="BF219"/>
  <c r="BF223"/>
  <c r="BF224"/>
  <c r="BF228"/>
  <c r="BF231"/>
  <c r="BF232"/>
  <c r="BF236"/>
  <c r="F33"/>
  <c i="1" r="AZ95"/>
  <c i="3" r="F35"/>
  <c i="1" r="BB96"/>
  <c i="3" r="F36"/>
  <c i="1" r="BC96"/>
  <c i="5" r="F33"/>
  <c i="1" r="AZ98"/>
  <c i="6" r="F37"/>
  <c i="1" r="BD99"/>
  <c i="2" r="F35"/>
  <c i="1" r="BB95"/>
  <c i="3" r="J33"/>
  <c i="1" r="AV96"/>
  <c i="4" r="F35"/>
  <c i="1" r="BB97"/>
  <c i="5" r="J33"/>
  <c i="1" r="AV98"/>
  <c i="5" r="F37"/>
  <c i="1" r="BD98"/>
  <c i="6" r="F33"/>
  <c i="1" r="AZ99"/>
  <c i="6" r="F35"/>
  <c i="1" r="BB99"/>
  <c i="2" r="J33"/>
  <c i="1" r="AV95"/>
  <c i="2" r="F36"/>
  <c i="1" r="BC95"/>
  <c i="3" r="F33"/>
  <c i="1" r="AZ96"/>
  <c i="4" r="F33"/>
  <c i="1" r="AZ97"/>
  <c i="4" r="F37"/>
  <c i="1" r="BD97"/>
  <c i="5" r="F35"/>
  <c i="1" r="BB98"/>
  <c i="6" r="J33"/>
  <c i="1" r="AV99"/>
  <c i="2" r="F37"/>
  <c i="1" r="BD95"/>
  <c i="3" r="F37"/>
  <c i="1" r="BD96"/>
  <c i="4" r="J33"/>
  <c i="1" r="AV97"/>
  <c i="4" r="F36"/>
  <c i="1" r="BC97"/>
  <c i="5" r="F36"/>
  <c i="1" r="BC98"/>
  <c i="6" r="F36"/>
  <c i="1" r="BC99"/>
  <c i="4" l="1" r="T123"/>
  <c i="3" r="R127"/>
  <c i="6" r="T123"/>
  <c i="3" r="P127"/>
  <c i="1" r="AU96"/>
  <c i="6" r="R123"/>
  <c i="3" r="T127"/>
  <c i="4" r="R123"/>
  <c i="5" r="R122"/>
  <c i="4" r="P123"/>
  <c i="1" r="AU97"/>
  <c i="3" r="BK127"/>
  <c r="J127"/>
  <c r="J96"/>
  <c i="5" r="BK122"/>
  <c r="J122"/>
  <c i="6" r="BK123"/>
  <c r="J123"/>
  <c i="2" r="BK128"/>
  <c r="J128"/>
  <c r="J96"/>
  <c i="4" r="BK123"/>
  <c r="J123"/>
  <c r="J96"/>
  <c i="6" r="J30"/>
  <c i="1" r="AG99"/>
  <c i="2" r="F34"/>
  <c i="1" r="BA95"/>
  <c i="4" r="F34"/>
  <c i="1" r="BA97"/>
  <c i="6" r="F34"/>
  <c i="1" r="BA99"/>
  <c i="5" r="J30"/>
  <c i="1" r="AG98"/>
  <c i="3" r="F34"/>
  <c i="1" r="BA96"/>
  <c i="4" r="J34"/>
  <c i="1" r="AW97"/>
  <c r="AT97"/>
  <c r="BD94"/>
  <c r="W33"/>
  <c r="BC94"/>
  <c r="AY94"/>
  <c i="3" r="J34"/>
  <c i="1" r="AW96"/>
  <c r="AT96"/>
  <c i="5" r="F34"/>
  <c i="1" r="BA98"/>
  <c i="6" r="J34"/>
  <c i="1" r="AW99"/>
  <c r="AT99"/>
  <c r="AN99"/>
  <c i="2" r="J34"/>
  <c i="1" r="AW95"/>
  <c r="AT95"/>
  <c i="5" r="J34"/>
  <c i="1" r="AW98"/>
  <c r="AT98"/>
  <c r="AN98"/>
  <c r="AZ94"/>
  <c r="AV94"/>
  <c r="AK29"/>
  <c r="BB94"/>
  <c r="W31"/>
  <c i="5" l="1" r="J96"/>
  <c i="6" r="J96"/>
  <c r="J39"/>
  <c i="5" r="J39"/>
  <c i="1" r="AU94"/>
  <c r="W29"/>
  <c i="3" r="J30"/>
  <c i="1" r="AG96"/>
  <c i="2" r="J30"/>
  <c i="1" r="AG95"/>
  <c i="4" r="J30"/>
  <c i="1" r="AG97"/>
  <c r="W32"/>
  <c r="BA94"/>
  <c r="W30"/>
  <c r="AX94"/>
  <c i="4" l="1" r="J39"/>
  <c i="2" r="J39"/>
  <c i="3" r="J39"/>
  <c i="1" r="AN97"/>
  <c r="AN96"/>
  <c r="AN95"/>
  <c r="AW94"/>
  <c r="AK30"/>
  <c r="AG94"/>
  <c r="AK26"/>
  <c l="1" r="AK35"/>
  <c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<sst xmlns="http://schemas.openxmlformats.org/spreadsheetml/2006/main">
  <si>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</si>
  <si>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</si>
  <si>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</si>
  <si>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</si>
  <si>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{482237bd-190e-44aa-98ac-4876b158d4db}</t>
  </si>
  <si>
    <t xml:space="preserve">&gt;&gt;  skryté stĺpce  &lt;&lt;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</si>
  <si>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</si>
  <si>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</si>
  <si>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</si>
  <si>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</si>
  <si>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</si>
  <si>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</si>
  <si>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</si>
  <si>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Padivecsadovnicke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</si>
  <si>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</si>
  <si>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</si>
  <si>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Revitalizácia vnútrobloku Pádivec - Sadovnícke úpravy</t>
  </si>
  <si>
    <t>JKSO:</t>
  </si>
  <si>
    <t>KS:</t>
  </si>
  <si>
    <t>Miesto:</t>
  </si>
  <si>
    <t>Trenčín</t>
  </si>
  <si>
    <t>Dátum:</t>
  </si>
  <si>
    <t>10. 2. 2022</t>
  </si>
  <si>
    <t>Objednávateľ:</t>
  </si>
  <si>
    <t>IČO:</t>
  </si>
  <si>
    <t>Mesto Trenčín</t>
  </si>
  <si>
    <t>IČ DPH:</t>
  </si>
  <si>
    <t>Zhotoviteľ:</t>
  </si>
  <si>
    <t>Vyplň údaj</t>
  </si>
  <si>
    <t>Projektant:</t>
  </si>
  <si>
    <t>44387954</t>
  </si>
  <si>
    <t>Kvitnúce záhrady s.r.o.</t>
  </si>
  <si>
    <t>SK2022700306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</si>
  <si>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</si>
  <si>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</si>
  <si>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</si>
  <si>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</si>
  <si>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</si>
  <si>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</si>
  <si>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</si>
  <si>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</si>
  <si>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</si>
  <si>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</si>
  <si>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</si>
  <si>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</si>
  <si>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</si>
  <si>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</si>
  <si>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</si>
  <si>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</si>
  <si>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</si>
  <si>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</si>
  <si>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</si>
  <si>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</si>
  <si>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</si>
  <si>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</si>
  <si>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</si>
  <si>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</si>
  <si>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</si>
  <si>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</si>
  <si>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</si>
  <si>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</si>
  <si>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</si>
  <si>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</si>
  <si>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</si>
  <si>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</si>
  <si>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</si>
  <si>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</si>
  <si>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</si>
  <si>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</si>
  <si>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</si>
  <si>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</si>
  <si>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</si>
  <si>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</si>
  <si>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</si>
  <si>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</si>
  <si>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</si>
  <si>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</si>
  <si>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</si>
  <si>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</si>
  <si>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</si>
  <si>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</si>
  <si>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 04.1</t>
  </si>
  <si>
    <t>SO 04.1 Sadovnícke úpravy</t>
  </si>
  <si>
    <t>STA</t>
  </si>
  <si>
    <t>1</t>
  </si>
  <si>
    <t>{6afc8414-c93b-4beb-b72f-9c999a958105}</t>
  </si>
  <si>
    <t>SO 04.2</t>
  </si>
  <si>
    <t xml:space="preserve">SO 04.2 Sadovcnícke úpravy </t>
  </si>
  <si>
    <t>{5e55e3de-6e32-43b9-a85e-0f63ea879304}</t>
  </si>
  <si>
    <t>SO 04.3</t>
  </si>
  <si>
    <t>SO 04.3 Sadovnícke úpravy</t>
  </si>
  <si>
    <t>{c780cf14-a126-4dde-82b1-87b40c59de54}</t>
  </si>
  <si>
    <t>SO 05.2</t>
  </si>
  <si>
    <t xml:space="preserve">Zavlažovací systém </t>
  </si>
  <si>
    <t>{a810ea0f-5d27-4005-9f21-b0af40dcbf2d}</t>
  </si>
  <si>
    <t>SO 05.1</t>
  </si>
  <si>
    <t>Zavlažovací systém</t>
  </si>
  <si>
    <t>{0c04915c-d782-48c0-ad8a-d0dbde1d8bad}</t>
  </si>
  <si>
    <t>KRYCÍ LIST ROZPOČTU</t>
  </si>
  <si>
    <t>Objekt:</t>
  </si>
  <si>
    <t>SO 04.1 - SO 04.1 Sadovnícke úpravy</t>
  </si>
  <si>
    <t>00312037</t>
  </si>
  <si>
    <t>SK 2022700306</t>
  </si>
  <si>
    <t>REKAPITULÁCIA ROZPOČTU</t>
  </si>
  <si>
    <t>Kód dielu - Popis</t>
  </si>
  <si>
    <t>Cena celkom [EUR]</t>
  </si>
  <si>
    <t>Náklady z rozpočtu</t>
  </si>
  <si>
    <t>-1</t>
  </si>
  <si>
    <t>KOPČEKY - KOPČEKY</t>
  </si>
  <si>
    <t>TERÉN - TERÉN</t>
  </si>
  <si>
    <t>STROMY - STROMY</t>
  </si>
  <si>
    <t>POPÍNAVKY - POPÍNAVKY</t>
  </si>
  <si>
    <t>ŽIVÝ PLOT JESTVUJÍCI - ŽIVÝ PLOT JESTVUJÍCI</t>
  </si>
  <si>
    <t>SUBSTRÁT - SUBSTRÁT A OSADENIE VYVYŠENÝCH</t>
  </si>
  <si>
    <t>TRVALKY - TRVALKY</t>
  </si>
  <si>
    <t>HNOJENIE A MULČOVANI - HNOJENIE A MULČOVANIE</t>
  </si>
  <si>
    <t>OCHRANNÉ OPLOTENIE Z - OCHRANNÉ OPLOTENIE Z</t>
  </si>
  <si>
    <t>TRÁVNIK VÝSEVOM - TRÁVNIK VÝSEVOM</t>
  </si>
  <si>
    <t>PROTIKOREŇOVÉ CHRÁNI - PROTIKOREŇOVÉ CHRÁNI</t>
  </si>
  <si>
    <t>ZÁLIEVKA - ZÁLIEVKA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</si>
  <si>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</si>
  <si>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</si>
  <si>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</si>
  <si>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</si>
  <si>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</si>
  <si>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</si>
  <si>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</si>
  <si>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</si>
  <si>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</si>
  <si>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</si>
  <si>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</si>
  <si>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</si>
  <si>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KOPČEKY</t>
  </si>
  <si>
    <t>ROZPOCET</t>
  </si>
  <si>
    <t>K</t>
  </si>
  <si>
    <t>171101101</t>
  </si>
  <si>
    <t>Uloženie sypaniny do násypu súdržnej horniny s mierou zhutnenia podľa Proctor-Standard na 95 % (teleso kopčekov zo zloženej ornice), 6 x 35m3</t>
  </si>
  <si>
    <t>m3</t>
  </si>
  <si>
    <t>4</t>
  </si>
  <si>
    <t>2</t>
  </si>
  <si>
    <t>TERÉN</t>
  </si>
  <si>
    <t>181301102</t>
  </si>
  <si>
    <t>Rozprestretie a urovnanie ornice … v rovine alebo súvislej ploche nad 500 m2, hrúbky vrstvy do 150 mm</t>
  </si>
  <si>
    <t>m2</t>
  </si>
  <si>
    <t>6</t>
  </si>
  <si>
    <t>3</t>
  </si>
  <si>
    <t>183402111</t>
  </si>
  <si>
    <t>Rozrušenie pôdy na hľbku nad 50 do 15O mm v rovine alebo na svahu do 1:5</t>
  </si>
  <si>
    <t>8</t>
  </si>
  <si>
    <t>184802111</t>
  </si>
  <si>
    <t>Chemické odburinenie pôdy v rovine alebo na svahu do 1:5 postrekom naširoko</t>
  </si>
  <si>
    <t>10</t>
  </si>
  <si>
    <t>5</t>
  </si>
  <si>
    <t>M</t>
  </si>
  <si>
    <t>Pol104</t>
  </si>
  <si>
    <t>Totálny herbicíd - postrekový prípravok na ničenie burín</t>
  </si>
  <si>
    <t>ml</t>
  </si>
  <si>
    <t>12</t>
  </si>
  <si>
    <t>182001111</t>
  </si>
  <si>
    <t>Plošná úprava terénu pri nerovnostiach terénu nad 50-100mm v rovine alebo na svahu do 1:5</t>
  </si>
  <si>
    <t>14</t>
  </si>
  <si>
    <t>7</t>
  </si>
  <si>
    <t>183403114</t>
  </si>
  <si>
    <t>Obrobenie pôdy kultivátorovaním v rovine alebo na svahu do 1:5</t>
  </si>
  <si>
    <t>16</t>
  </si>
  <si>
    <t>183205111</t>
  </si>
  <si>
    <t>Založenie záhonu pre výsadbu rastlín v rovine alebo na svahu do 1:2</t>
  </si>
  <si>
    <t>18</t>
  </si>
  <si>
    <t>9</t>
  </si>
  <si>
    <t>183205131</t>
  </si>
  <si>
    <t>Založenie záhonu pre výsadbu rastlín na svahu od 1:2 do 1:5</t>
  </si>
  <si>
    <t>STROMY</t>
  </si>
  <si>
    <t>183101121</t>
  </si>
  <si>
    <t>Hĺbenie jamky v rovine alebo na svahu do 1:5, objem nad 0,40 do 1,00 m3</t>
  </si>
  <si>
    <t>ks</t>
  </si>
  <si>
    <t>22</t>
  </si>
  <si>
    <t>11</t>
  </si>
  <si>
    <t>184102115</t>
  </si>
  <si>
    <t>Výsadba dreviny s balom v rovine alebo na svahu do 1:5, priemer balu nad 500 do 600 mm</t>
  </si>
  <si>
    <t>24</t>
  </si>
  <si>
    <t>Pol106</t>
  </si>
  <si>
    <t>Betula jacquemontii, viackmeň 250-300</t>
  </si>
  <si>
    <t>28</t>
  </si>
  <si>
    <t>13</t>
  </si>
  <si>
    <t>Pol107</t>
  </si>
  <si>
    <t>Laburnum watereri 'Vossii', viackmeň 250-300</t>
  </si>
  <si>
    <t>30</t>
  </si>
  <si>
    <t>Pol108</t>
  </si>
  <si>
    <t>Cotinus coggygria, viackmeň 250-300</t>
  </si>
  <si>
    <t>32</t>
  </si>
  <si>
    <t>15</t>
  </si>
  <si>
    <t>Pol109</t>
  </si>
  <si>
    <t>Pinus sylvestris, 150-175</t>
  </si>
  <si>
    <t>34</t>
  </si>
  <si>
    <t>Pol110</t>
  </si>
  <si>
    <t>Salix alba 'Tristis , o. 16-18</t>
  </si>
  <si>
    <t>36</t>
  </si>
  <si>
    <t>17</t>
  </si>
  <si>
    <t>Pol1</t>
  </si>
  <si>
    <t>Vytvorenie zálievkovej misy okolo rastlín s jemnou modeláciou, minimálne 15 cm od zeme</t>
  </si>
  <si>
    <t>38</t>
  </si>
  <si>
    <t>Pol2</t>
  </si>
  <si>
    <t>Výchovný rez - redukcia koruny minimálne o 1/3</t>
  </si>
  <si>
    <t>40</t>
  </si>
  <si>
    <t>19</t>
  </si>
  <si>
    <t>Pol3</t>
  </si>
  <si>
    <t>Zakotvenie dreviny dvoma kolmi pri priemere kolov do 100 mm pri dĺžke kolov do 2 m do 3 m</t>
  </si>
  <si>
    <t>42</t>
  </si>
  <si>
    <t>Pol4</t>
  </si>
  <si>
    <t>Kotviace koly farebné</t>
  </si>
  <si>
    <t>44</t>
  </si>
  <si>
    <t>21</t>
  </si>
  <si>
    <t>Pol5</t>
  </si>
  <si>
    <t>Popruhy k uviazaniu stromov (1,5 m / kôl)</t>
  </si>
  <si>
    <t>m</t>
  </si>
  <si>
    <t>46</t>
  </si>
  <si>
    <t>Pol6</t>
  </si>
  <si>
    <t>Aplikácia pôdneho kondicionéru</t>
  </si>
  <si>
    <t>kg</t>
  </si>
  <si>
    <t>48</t>
  </si>
  <si>
    <t>23</t>
  </si>
  <si>
    <t>Pol7</t>
  </si>
  <si>
    <t>Pôdny vlahový kondicionér, napr. Terracottem</t>
  </si>
  <si>
    <t>50</t>
  </si>
  <si>
    <t>POPÍNAVKY</t>
  </si>
  <si>
    <t>183101113</t>
  </si>
  <si>
    <t>Hĺbenie jamky v rovine alebo na svahu do 1:5, objem nad 0,02 do 0,05 m3</t>
  </si>
  <si>
    <t>52</t>
  </si>
  <si>
    <t>25</t>
  </si>
  <si>
    <t>184102112</t>
  </si>
  <si>
    <t>Výsadba dreviny s balom v rovine alebo na svahu do 1:5, priemer balu nad 200 do 300 mm</t>
  </si>
  <si>
    <t>54</t>
  </si>
  <si>
    <t>26</t>
  </si>
  <si>
    <t>Pol127</t>
  </si>
  <si>
    <t>Wisteria brachybotrys 'Showa Beni' 200-250</t>
  </si>
  <si>
    <t>56</t>
  </si>
  <si>
    <t>27</t>
  </si>
  <si>
    <t>Pol128</t>
  </si>
  <si>
    <t>Clematis montana 'Rubens' 200-250</t>
  </si>
  <si>
    <t>58</t>
  </si>
  <si>
    <t>ŽIVÝ PLOT JESTVUJÍCI</t>
  </si>
  <si>
    <t>184803111</t>
  </si>
  <si>
    <t xml:space="preserve">Rez a tvarovanie živých plotov, …, výšky nad  3 m, pre akúkoľvek šírku</t>
  </si>
  <si>
    <t>60</t>
  </si>
  <si>
    <t>SUBSTRÁT</t>
  </si>
  <si>
    <t>SUBSTRÁT A OSADENIE VYVYŠENÝCH</t>
  </si>
  <si>
    <t>29</t>
  </si>
  <si>
    <t>pol0010</t>
  </si>
  <si>
    <t>D+M osadenie vyvíšených záhonov podla agrotech termínu</t>
  </si>
  <si>
    <t>kpl</t>
  </si>
  <si>
    <t>1588794245</t>
  </si>
  <si>
    <t>Pol8</t>
  </si>
  <si>
    <t>Doplnenie substrátu do vyvýšených záhonov</t>
  </si>
  <si>
    <t>62</t>
  </si>
  <si>
    <t>31</t>
  </si>
  <si>
    <t>Pol9</t>
  </si>
  <si>
    <t>záhradnícky substrát</t>
  </si>
  <si>
    <t>64</t>
  </si>
  <si>
    <t>TRVALKY</t>
  </si>
  <si>
    <t>183101111</t>
  </si>
  <si>
    <t>Hĺbenie jamky v rovine alebo na svahu do 1:5, objem do 0,01 m3</t>
  </si>
  <si>
    <t>66</t>
  </si>
  <si>
    <t>33</t>
  </si>
  <si>
    <t>184102110</t>
  </si>
  <si>
    <t>Výsadba dreviny alebo trvalky s balom, do vopred pripravenej jamky so zaliatím v rovine alebo na svahu do 1:5 pri priemere balu do 100 mm</t>
  </si>
  <si>
    <t>68</t>
  </si>
  <si>
    <t>Pol131</t>
  </si>
  <si>
    <t>Miscanthus 'Ferner Osten', K9</t>
  </si>
  <si>
    <t>70</t>
  </si>
  <si>
    <t>35</t>
  </si>
  <si>
    <t>Pol131.1</t>
  </si>
  <si>
    <t>Allium aflatunense 'Purple Sensation', K9</t>
  </si>
  <si>
    <t>72</t>
  </si>
  <si>
    <t>Pol131.2</t>
  </si>
  <si>
    <t>Lysimachia cletroides, K9</t>
  </si>
  <si>
    <t>74</t>
  </si>
  <si>
    <t>37</t>
  </si>
  <si>
    <t>Pol131.3</t>
  </si>
  <si>
    <t>Tulipa fosteriana 'Orange Emperor', K9</t>
  </si>
  <si>
    <t>76</t>
  </si>
  <si>
    <t>78</t>
  </si>
  <si>
    <t>39</t>
  </si>
  <si>
    <t>183101131</t>
  </si>
  <si>
    <t>Hĺbenie jamky na svahu od 1:5 do 1:2, objem do 0,01 m3</t>
  </si>
  <si>
    <t>80</t>
  </si>
  <si>
    <t>184102120</t>
  </si>
  <si>
    <t>82</t>
  </si>
  <si>
    <t>41</t>
  </si>
  <si>
    <t>Pol131.4</t>
  </si>
  <si>
    <t>Phlomis ruselliana, K9</t>
  </si>
  <si>
    <t>84</t>
  </si>
  <si>
    <t>Pol131.5</t>
  </si>
  <si>
    <t>Euphorbia palustris 'Walemburgś Glorie', K9</t>
  </si>
  <si>
    <t>86</t>
  </si>
  <si>
    <t>43</t>
  </si>
  <si>
    <t>Pol131.6</t>
  </si>
  <si>
    <t>Kniphofia Alcazar (Red Hot Poker), K9</t>
  </si>
  <si>
    <t>88</t>
  </si>
  <si>
    <t>Pol131.7</t>
  </si>
  <si>
    <t>Hemerocallis 'Golden Chimes' alebo 'Pink Damask', K9</t>
  </si>
  <si>
    <t>90</t>
  </si>
  <si>
    <t>45</t>
  </si>
  <si>
    <t>Pol131.8</t>
  </si>
  <si>
    <t>Lychnis coronaria, K9</t>
  </si>
  <si>
    <t>92</t>
  </si>
  <si>
    <t>Pol131.9</t>
  </si>
  <si>
    <t>Lythrum salicaria, K9</t>
  </si>
  <si>
    <t>94</t>
  </si>
  <si>
    <t>47</t>
  </si>
  <si>
    <t>Pol131.10</t>
  </si>
  <si>
    <t>Campanula lactiflora Richard's Variety', K9</t>
  </si>
  <si>
    <t>96</t>
  </si>
  <si>
    <t>Pol131.11</t>
  </si>
  <si>
    <t>Aster ageratifolia 'Jinday, K9</t>
  </si>
  <si>
    <t>98</t>
  </si>
  <si>
    <t>49</t>
  </si>
  <si>
    <t>Pol131.12</t>
  </si>
  <si>
    <t>Sedum telethium 'Matrona', K9</t>
  </si>
  <si>
    <t>100</t>
  </si>
  <si>
    <t>Pol131.13</t>
  </si>
  <si>
    <t>Salvia officinalis 'Purpurascens', K9</t>
  </si>
  <si>
    <t>102</t>
  </si>
  <si>
    <t>51</t>
  </si>
  <si>
    <t>Pol131.14</t>
  </si>
  <si>
    <t>Verbena bonariensis, K9</t>
  </si>
  <si>
    <t>104</t>
  </si>
  <si>
    <t>Pol131.15</t>
  </si>
  <si>
    <t>Verbascus bombyciferum, K9</t>
  </si>
  <si>
    <t>106</t>
  </si>
  <si>
    <t>53</t>
  </si>
  <si>
    <t>Pol131.16</t>
  </si>
  <si>
    <t>Allium Purple Sensation, K9</t>
  </si>
  <si>
    <t>108</t>
  </si>
  <si>
    <t>HNOJENIE A MULČOVANI</t>
  </si>
  <si>
    <t>HNOJENIE A MULČOVANIE</t>
  </si>
  <si>
    <t>185802114</t>
  </si>
  <si>
    <t>Hnojenie pôdy v rovine alebo na svahu do 1:5 umelým hnojivom</t>
  </si>
  <si>
    <t>t</t>
  </si>
  <si>
    <t>110</t>
  </si>
  <si>
    <t>55</t>
  </si>
  <si>
    <t>Pol132</t>
  </si>
  <si>
    <t>Hnojivo kravským hnojom granulovaným 800 g / strom a ker, 100g / trvalka a cibuľovina trvalka</t>
  </si>
  <si>
    <t>112</t>
  </si>
  <si>
    <t>18492117</t>
  </si>
  <si>
    <t>Položenie mulčovacej textílie na svahu nad 1:5 do 1:2</t>
  </si>
  <si>
    <t>114</t>
  </si>
  <si>
    <t>57</t>
  </si>
  <si>
    <t>Pol133</t>
  </si>
  <si>
    <t>Mulčovacia textília 1,6m x 100m čierna 50g/m2, 20% rezerva</t>
  </si>
  <si>
    <t>116</t>
  </si>
  <si>
    <t>Pol137</t>
  </si>
  <si>
    <t>Klince kotviace 3 ks / m2</t>
  </si>
  <si>
    <t>118</t>
  </si>
  <si>
    <t>59</t>
  </si>
  <si>
    <t>Pol10</t>
  </si>
  <si>
    <t>Položenie kokosovej rohože na svahu nad 1:5 do 1:2</t>
  </si>
  <si>
    <t>120</t>
  </si>
  <si>
    <t>Pol136</t>
  </si>
  <si>
    <t>kokosova geotextília 400 g / m2 šírka 200 cm dĺžka 50 bm + 10%</t>
  </si>
  <si>
    <t>122</t>
  </si>
  <si>
    <t>61</t>
  </si>
  <si>
    <t>124</t>
  </si>
  <si>
    <t>184921093</t>
  </si>
  <si>
    <t>Mulčovanie rastlín pri hrúbke mulča nad 50 do 100 mm v rovine alebo na svahu do 1:5</t>
  </si>
  <si>
    <t>126</t>
  </si>
  <si>
    <t>63</t>
  </si>
  <si>
    <t>Pol134</t>
  </si>
  <si>
    <t>Mulčovacia kôra, vrstva 10 cm</t>
  </si>
  <si>
    <t>128</t>
  </si>
  <si>
    <t>184921094</t>
  </si>
  <si>
    <t>Mulčovanie rastlín pri hrúbke mulča nad 50 do 100 mm v na svahu nad 1:5 do 1:2</t>
  </si>
  <si>
    <t>132</t>
  </si>
  <si>
    <t>65</t>
  </si>
  <si>
    <t>134</t>
  </si>
  <si>
    <t>OCHRANNÉ OPLOTENIE Z</t>
  </si>
  <si>
    <t>xx</t>
  </si>
  <si>
    <t>Montáž ochranného oplotenia</t>
  </si>
  <si>
    <t>136</t>
  </si>
  <si>
    <t>67</t>
  </si>
  <si>
    <t>Pol138</t>
  </si>
  <si>
    <t>Koly/palisády s priemerom 6 cm z mäkkého drevá so špicou a fazetou, dĺžka 100 cm</t>
  </si>
  <si>
    <t>138</t>
  </si>
  <si>
    <t>Pol139</t>
  </si>
  <si>
    <t>konopné lano v prírodnej farbe, priemer 20 mm</t>
  </si>
  <si>
    <t>140</t>
  </si>
  <si>
    <t>69</t>
  </si>
  <si>
    <t>Pol140</t>
  </si>
  <si>
    <t xml:space="preserve">Vruty   5x50</t>
  </si>
  <si>
    <t>142</t>
  </si>
  <si>
    <t>xx.1</t>
  </si>
  <si>
    <t>D + M Ochranné oplotenie z kotviacich kolov a priečok farebných pre viackmene a liesky, vrátane ukotvenia dreviny a kotviacich popruhov</t>
  </si>
  <si>
    <t>144</t>
  </si>
  <si>
    <t>TRÁVNIK VÝSEVOM</t>
  </si>
  <si>
    <t>71</t>
  </si>
  <si>
    <t>183403113</t>
  </si>
  <si>
    <t>Obrobenie pôdy frézovaním v rovine alebo na svahu do 1:5</t>
  </si>
  <si>
    <t>146</t>
  </si>
  <si>
    <t>183403153</t>
  </si>
  <si>
    <t>Obrobenie pôdy hrabaním v rovine alebo na svahu do 1:5</t>
  </si>
  <si>
    <t>148</t>
  </si>
  <si>
    <t>73</t>
  </si>
  <si>
    <t>183403161</t>
  </si>
  <si>
    <t>Obrobenie pôdy valcovaním v rovine alebo na svahu do 1:5</t>
  </si>
  <si>
    <t>150</t>
  </si>
  <si>
    <t>180402111</t>
  </si>
  <si>
    <t>Založenie trávnika parkového výsevom v rovine alebo vo svahu do 1:2</t>
  </si>
  <si>
    <t>152</t>
  </si>
  <si>
    <t>75</t>
  </si>
  <si>
    <t>Pol141</t>
  </si>
  <si>
    <t>Trávové semeno - parková zmes 30g/m2</t>
  </si>
  <si>
    <t>154</t>
  </si>
  <si>
    <t>185802113</t>
  </si>
  <si>
    <t>Hnojenie pôdy v rovine alebo na svahu do 1:5 umelým hnojivom naširoko</t>
  </si>
  <si>
    <t>156</t>
  </si>
  <si>
    <t>77</t>
  </si>
  <si>
    <t>Pol145</t>
  </si>
  <si>
    <t>Hnojivo s postupným uvoľňovaním živín pre trávnik, štartovacie, min. účinok 3 mesiace, dávkovanie 50 g / m2</t>
  </si>
  <si>
    <t>158</t>
  </si>
  <si>
    <t>185803111</t>
  </si>
  <si>
    <t>Ošetrenie trávnika bez ohľadu na spôsob založenia - pokosenie so zhrabaním a odvozom zhrabkov do 20 km a so zložením v rovine alebo vo sahu do 1:5</t>
  </si>
  <si>
    <t>160</t>
  </si>
  <si>
    <t>79</t>
  </si>
  <si>
    <t>184802611</t>
  </si>
  <si>
    <t xml:space="preserve">Chemické odburinenie po založení kultúry  v rovine alebo na svahu do 1:5 postrekom naširoko</t>
  </si>
  <si>
    <t>162</t>
  </si>
  <si>
    <t>Pol144</t>
  </si>
  <si>
    <t>Selektívny herbicíd - postrekový prípravok na ničeniedvojklíčnolistých burín</t>
  </si>
  <si>
    <t>164</t>
  </si>
  <si>
    <t>81</t>
  </si>
  <si>
    <t>183403213</t>
  </si>
  <si>
    <t>Obrobenie pôdy frézovaním na svahu od 1:5 do 1:2</t>
  </si>
  <si>
    <t>166</t>
  </si>
  <si>
    <t>183403253</t>
  </si>
  <si>
    <t>Obrobenie pôdy hrabaním na svahu od 1:5 do 1:2</t>
  </si>
  <si>
    <t>168</t>
  </si>
  <si>
    <t>83</t>
  </si>
  <si>
    <t>180402112</t>
  </si>
  <si>
    <t>Založenie trávnika parkového výsevom na svahu od 1:5 do 1:2</t>
  </si>
  <si>
    <t>170</t>
  </si>
  <si>
    <t>Pol142</t>
  </si>
  <si>
    <t>Trávové semeno - parková zmes 40g/m2</t>
  </si>
  <si>
    <t>172</t>
  </si>
  <si>
    <t>85</t>
  </si>
  <si>
    <t>185802123.S</t>
  </si>
  <si>
    <t>Hnojenie pôdy na svahu nad 1:5 do 1:2 umelým hnojivom naširoko</t>
  </si>
  <si>
    <t>1522469964</t>
  </si>
  <si>
    <t>Pol11</t>
  </si>
  <si>
    <t>176</t>
  </si>
  <si>
    <t>87</t>
  </si>
  <si>
    <t>183403261</t>
  </si>
  <si>
    <t>Obrobenie pôdy valcovaním na svahu od 1:5 do 1:2</t>
  </si>
  <si>
    <t>178</t>
  </si>
  <si>
    <t>185803112</t>
  </si>
  <si>
    <t>Ošetrenie trávnika na svahu od 1:5 do 1:2</t>
  </si>
  <si>
    <t>180</t>
  </si>
  <si>
    <t>89</t>
  </si>
  <si>
    <t>184802621</t>
  </si>
  <si>
    <t>Chemické odburinenie po založení kultúry na svahu od 1:5 do 1:2 postrekom naširoko</t>
  </si>
  <si>
    <t>182</t>
  </si>
  <si>
    <t>Pol12</t>
  </si>
  <si>
    <t>184</t>
  </si>
  <si>
    <t>PROTIKOREŇOVÉ CHRÁNI</t>
  </si>
  <si>
    <t>91</t>
  </si>
  <si>
    <t>Pol146</t>
  </si>
  <si>
    <t>Ručný výkop ryhy pre protikoeňovú chráničku</t>
  </si>
  <si>
    <t>186</t>
  </si>
  <si>
    <t>Pol146.1</t>
  </si>
  <si>
    <t>Inštalácia protikoreňových chráničiek</t>
  </si>
  <si>
    <t>188</t>
  </si>
  <si>
    <t>93</t>
  </si>
  <si>
    <t>Pol147</t>
  </si>
  <si>
    <t>Rootcontrol v.1m, ochrana prerastnia koreňov pod drevinu</t>
  </si>
  <si>
    <t>190</t>
  </si>
  <si>
    <t>Pol148</t>
  </si>
  <si>
    <t>Rootblock, 1mm/0,75m, ohrana prerastania koreňov do strán</t>
  </si>
  <si>
    <t>192</t>
  </si>
  <si>
    <t>ZÁLIEVKA</t>
  </si>
  <si>
    <t>95</t>
  </si>
  <si>
    <t>185804312</t>
  </si>
  <si>
    <t>Zaliatie rastlín vodou, plochy jednotlivo nad 20 m2</t>
  </si>
  <si>
    <t>194</t>
  </si>
  <si>
    <t>185851111</t>
  </si>
  <si>
    <t>Dovoz vody pre zálievku rastlín na vzdialenosť do 6 km</t>
  </si>
  <si>
    <t>196</t>
  </si>
  <si>
    <t>97</t>
  </si>
  <si>
    <t>Pol149</t>
  </si>
  <si>
    <t>HADICA na zalievanie, po založení využívaná pre vyvýšené záhony, s bubnom a samonavíjaním, s upevnením na stenu</t>
  </si>
  <si>
    <t>198</t>
  </si>
  <si>
    <t xml:space="preserve">SO 04.2 - SO 04.2 Sadovcnícke úpravy </t>
  </si>
  <si>
    <t>KRY - KRY</t>
  </si>
  <si>
    <t>ČUČORIEDKY - MALINY</t>
  </si>
  <si>
    <t>HNOJENIE A MULČOVANI - HNOJENIE A MULČOVANI</t>
  </si>
  <si>
    <t>Pol105</t>
  </si>
  <si>
    <t>Amelanchier lamarckii, viackmeň 250-300</t>
  </si>
  <si>
    <t>Acer campestre 'Elsrijk', o. 16-18</t>
  </si>
  <si>
    <t>Acer rubrum, o. 16-18</t>
  </si>
  <si>
    <t>Quercus palustris, o. 16-18</t>
  </si>
  <si>
    <t>Rpoložka1</t>
  </si>
  <si>
    <t>Upevnenie zavlažovacích vakov</t>
  </si>
  <si>
    <t>-577022011</t>
  </si>
  <si>
    <t>R položka 01</t>
  </si>
  <si>
    <t>Zavlažovací vak 62l</t>
  </si>
  <si>
    <t>2123034753</t>
  </si>
  <si>
    <t>KRY</t>
  </si>
  <si>
    <t>183101114</t>
  </si>
  <si>
    <t>Hĺbenie jamky v rovine alebo na svahu do 1:5, objem nad 0,05 do 0,125 m3</t>
  </si>
  <si>
    <t>Pol119</t>
  </si>
  <si>
    <t>Hydrangea paniculata 'Limelight', 100-125, K12</t>
  </si>
  <si>
    <t>Pol120</t>
  </si>
  <si>
    <t>Corylus avellana Hallská, 100-125, K12</t>
  </si>
  <si>
    <t>Pol121</t>
  </si>
  <si>
    <t>Corylus avellana Webbova, 100-125, K12</t>
  </si>
  <si>
    <t>Pol122</t>
  </si>
  <si>
    <t>Buddleja davidii 'Pink Delight', 100-125, K12</t>
  </si>
  <si>
    <t>pol 122a</t>
  </si>
  <si>
    <t>Aronia melanocarpa,100-125,K12</t>
  </si>
  <si>
    <t>-324673787</t>
  </si>
  <si>
    <t>ČUČORIEDKY</t>
  </si>
  <si>
    <t>MALINY</t>
  </si>
  <si>
    <t>Pol119.1</t>
  </si>
  <si>
    <t>malina,Tulameen,40-60</t>
  </si>
  <si>
    <t>1841pc</t>
  </si>
  <si>
    <t>Kolová konštrukcia so zavetrením a dvojitým vedením,čistá dlžka 97bm,min. 54ks koly min. rozm.80x80mm,výška min.1,3m nad zemou,agát,alebo iné tvrdé drevo,kotvenie kolov do zeme alebo do pätky,2pozink.drôty vedené vo výške 0,8 a 1,2 m nad zemou s napínaním</t>
  </si>
  <si>
    <t>1934162892</t>
  </si>
  <si>
    <t>Rez a tvarovanie živých plotov, …, výšky nad 1,5 do 3 m, pre akúkoľvek šírku</t>
  </si>
  <si>
    <t>Nepeta racemosa Walker's Low, K9</t>
  </si>
  <si>
    <t>Anemone x hupehense 'Serenade', K9</t>
  </si>
  <si>
    <t>Campanula persicifolia 'Alba', K9</t>
  </si>
  <si>
    <t>Bergenia cordifolia 'Silberlicht', K9</t>
  </si>
  <si>
    <t>-1107237862</t>
  </si>
  <si>
    <t>475223865</t>
  </si>
  <si>
    <t>955704386</t>
  </si>
  <si>
    <t>18492111</t>
  </si>
  <si>
    <t>Položenie mulčovacej textílie v rovine alebo na svahu do 1:5</t>
  </si>
  <si>
    <t>886804016</t>
  </si>
  <si>
    <t>Pol133a</t>
  </si>
  <si>
    <t>Mulčovacia textília tkaná,min 100 g/m2, 20% rezerva</t>
  </si>
  <si>
    <t>293257412</t>
  </si>
  <si>
    <t>-1600454665</t>
  </si>
  <si>
    <t>pol0145</t>
  </si>
  <si>
    <t>Osev zatrávňovacej dlažby</t>
  </si>
  <si>
    <t>-1411260935</t>
  </si>
  <si>
    <t>-1004019096</t>
  </si>
  <si>
    <t>130</t>
  </si>
  <si>
    <t>-1508566218</t>
  </si>
  <si>
    <t>SO 04.3 - SO 04.3 Sadovnícke úpravy</t>
  </si>
  <si>
    <t xml:space="preserve">SO 05.2 - Zavlažovací systém </t>
  </si>
  <si>
    <t>HSV - Postrekovače a príslušenstvo</t>
  </si>
  <si>
    <t>2. - Ovládací systém</t>
  </si>
  <si>
    <t>3. - Potrubie a tvarovky</t>
  </si>
  <si>
    <t>4. - Uzatváracie armatúry a ventilové šachty</t>
  </si>
  <si>
    <t>5. - Čerpacia technika a filtrácia</t>
  </si>
  <si>
    <t>7. - Ostatné</t>
  </si>
  <si>
    <t>HSV</t>
  </si>
  <si>
    <t>Postrekovače a príslušenstvo</t>
  </si>
  <si>
    <t>01.01.01</t>
  </si>
  <si>
    <t>Postrekovač / zavlažovač RD1804 SAM PRS 3.1 bar bez trysky</t>
  </si>
  <si>
    <t>01.01.02</t>
  </si>
  <si>
    <t>Rotačná tryska Rain Bird R-VAN 14, 2,4m - 4,6m</t>
  </si>
  <si>
    <t>01.01.03</t>
  </si>
  <si>
    <t>Rotačná tryska Rain Bird R-VAN 18, 4,0m - 5,5m</t>
  </si>
  <si>
    <t>01.01.04</t>
  </si>
  <si>
    <t>Rotačná tryska Rain Bird R-VAN 24, 5,2 m - 7,3 m</t>
  </si>
  <si>
    <t>01.01.06</t>
  </si>
  <si>
    <t>Rotačná tryska Rain Bird R-VAN 18 - 360 4-5,6 m</t>
  </si>
  <si>
    <t>01.01.07</t>
  </si>
  <si>
    <t>Rotačná tryska Rain Bird R-VAN 24 - 360 5,2-7,3 m</t>
  </si>
  <si>
    <t>01.01.08</t>
  </si>
  <si>
    <t>Rotačná tryska Rain Bird R-VAN LCS 1,5 x 4,6 m</t>
  </si>
  <si>
    <t>01.01.10</t>
  </si>
  <si>
    <t>Rotačná tryska Rain Bird R-VAN SST 1,5 x 9,1 m</t>
  </si>
  <si>
    <t>01.01.14</t>
  </si>
  <si>
    <t>Kolienko Rain Bird SBE-050 na hadicu SPXFLEX</t>
  </si>
  <si>
    <t>01.01.15</t>
  </si>
  <si>
    <t>Kolienko Rain Bird SBE-075 na hadicu SPXFLEX</t>
  </si>
  <si>
    <t>01.01.16</t>
  </si>
  <si>
    <t>Spojka priama Rain Bird SBA-075 na hadicu SPXFLEX</t>
  </si>
  <si>
    <t>01.01.17</t>
  </si>
  <si>
    <t>Spojka Rain Bird SB-CPLG na hadicu SPX FLEX</t>
  </si>
  <si>
    <t>01.01.18</t>
  </si>
  <si>
    <t>Rain Bird T-kus SB-TEE na hadicu SPXFLEX</t>
  </si>
  <si>
    <t>01.01.19</t>
  </si>
  <si>
    <t>Potrubie k postrekovačom Rain Bird SPXFLEX30</t>
  </si>
  <si>
    <t>01.01.20</t>
  </si>
  <si>
    <t>Teflónová páska 1/2‘‘ x 12 m</t>
  </si>
  <si>
    <t>01.01.21</t>
  </si>
  <si>
    <t>Navŕtavací pás 32 x 3/4''</t>
  </si>
  <si>
    <t>2.</t>
  </si>
  <si>
    <t>Ovládací systém</t>
  </si>
  <si>
    <t>02.01.01</t>
  </si>
  <si>
    <t>Vodotesný konektor SNAPLOCK BVS-1 (Blazing)</t>
  </si>
  <si>
    <t>02.01.02</t>
  </si>
  <si>
    <t>Vodotesný konektor Rain Bird DBRY-6</t>
  </si>
  <si>
    <t>3.</t>
  </si>
  <si>
    <t>Potrubie a tvarovky</t>
  </si>
  <si>
    <t>03.01.01</t>
  </si>
  <si>
    <t>Potrubie LD-PE 40 32 x 3,0 mm PN 06 (100m)</t>
  </si>
  <si>
    <t>03.01.02</t>
  </si>
  <si>
    <t>Tvarovky (25% z ceny potrubia)</t>
  </si>
  <si>
    <t>4.</t>
  </si>
  <si>
    <t>Uzatváracie armatúry a ventilové šachty</t>
  </si>
  <si>
    <t>04.01.01</t>
  </si>
  <si>
    <t>Závlahový elektroventil Rain Bird 100-DVF</t>
  </si>
  <si>
    <t>04.01.02</t>
  </si>
  <si>
    <t>T-kus pre el. ventily Rain Bird MTT-100</t>
  </si>
  <si>
    <t>04.01.03</t>
  </si>
  <si>
    <t>Teflónova niť Tangit (80)</t>
  </si>
  <si>
    <t>04.01.04</t>
  </si>
  <si>
    <t>Ventilová šachta Rain Bird VB-STD-H Premium</t>
  </si>
  <si>
    <t>5.</t>
  </si>
  <si>
    <t>Čerpacia technika a filtrácia</t>
  </si>
  <si>
    <t>06.01.01</t>
  </si>
  <si>
    <t>Vyhĺbenie ryhy pre PE potrubie</t>
  </si>
  <si>
    <t>06.01.02</t>
  </si>
  <si>
    <t>Zásyp ryhy pre PE potrubie</t>
  </si>
  <si>
    <t>06.01.03</t>
  </si>
  <si>
    <t>Výkop pre postrekovač a výškové osadenie</t>
  </si>
  <si>
    <t>06.01.04</t>
  </si>
  <si>
    <t>Výkop pre ventilové šachtice</t>
  </si>
  <si>
    <t>06.01.05</t>
  </si>
  <si>
    <t>Zásyp pre ventilové šachtice</t>
  </si>
  <si>
    <t>7.</t>
  </si>
  <si>
    <t>Ostatné</t>
  </si>
  <si>
    <t>07.01.01</t>
  </si>
  <si>
    <t>Vytýčenie trás pre položenie potrubia,</t>
  </si>
  <si>
    <t>07.01.02</t>
  </si>
  <si>
    <t>výkresy jednotlivých etáp zavlažovania</t>
  </si>
  <si>
    <t>07.01.03</t>
  </si>
  <si>
    <t>Zazimovanie (cena za sekciu)</t>
  </si>
  <si>
    <t>07.01.04</t>
  </si>
  <si>
    <t>Jarné spustenie (cena za sekciu)</t>
  </si>
  <si>
    <t>07.01.05</t>
  </si>
  <si>
    <t>Mimo záručný servis (cena za hod)</t>
  </si>
  <si>
    <t>SO 05.1 - Zavlažovací systém</t>
  </si>
  <si>
    <t>D1 - Ovládací systém</t>
  </si>
  <si>
    <t>D2 - Potrubie a tvarovky</t>
  </si>
  <si>
    <t>D3 - Uzatváracie armatúry a ventilové šachty</t>
  </si>
  <si>
    <t>D4 - Čerpacia technika a filtrácia</t>
  </si>
  <si>
    <t>D5 - Zemné práce</t>
  </si>
  <si>
    <t>D6 - Ostatné</t>
  </si>
  <si>
    <t>Pol17</t>
  </si>
  <si>
    <t>Pol18</t>
  </si>
  <si>
    <t>Pol19</t>
  </si>
  <si>
    <t>Pol20</t>
  </si>
  <si>
    <t>Pol21</t>
  </si>
  <si>
    <t>Rotačná tryska Rain Bird R-VAN 14 - 360 2,4-4,6 m</t>
  </si>
  <si>
    <t>Pol22</t>
  </si>
  <si>
    <t>Pol23</t>
  </si>
  <si>
    <t>Pol25</t>
  </si>
  <si>
    <t>Pol26</t>
  </si>
  <si>
    <t>Rotačná tryska Rain Bird R-VAN RCS 1,5 x 4,6 m</t>
  </si>
  <si>
    <t>Pol27</t>
  </si>
  <si>
    <t>Pol28</t>
  </si>
  <si>
    <t>Rotačný postrekovač / zavlažovač Rain Bird 5004 SAM</t>
  </si>
  <si>
    <t>Pol29</t>
  </si>
  <si>
    <t>Rain Bird MPR 5000, 25´ trysky (Q, T, H, F), dostrek 7,6 m</t>
  </si>
  <si>
    <t>Pol30</t>
  </si>
  <si>
    <t>Rain Bird MPR 5000, 30´ trysky (Q, T, H, F), dostrek 9,2 m</t>
  </si>
  <si>
    <t>Pol31</t>
  </si>
  <si>
    <t>Pol32</t>
  </si>
  <si>
    <t>Pol34</t>
  </si>
  <si>
    <t>Pol35</t>
  </si>
  <si>
    <t>Pol36</t>
  </si>
  <si>
    <t>Pol37</t>
  </si>
  <si>
    <t>Pol38</t>
  </si>
  <si>
    <t>Pol39</t>
  </si>
  <si>
    <t>D1</t>
  </si>
  <si>
    <t>Pol41</t>
  </si>
  <si>
    <t>Modulárna ovládacia jednotka Rain Bird ESP-Me WiFi ready</t>
  </si>
  <si>
    <t>Pol42</t>
  </si>
  <si>
    <t>Rain Bird S6M 6-sekčný modul pre ESP Me</t>
  </si>
  <si>
    <t>Pol43</t>
  </si>
  <si>
    <t>Bezdrôtový senzor dažďa a mrazu Rain Bird WR2-RFC (868)</t>
  </si>
  <si>
    <t>Pol54</t>
  </si>
  <si>
    <t>Inštalačný materiál (el. lišty, prechodky)</t>
  </si>
  <si>
    <t>sb</t>
  </si>
  <si>
    <t>Pol55</t>
  </si>
  <si>
    <t>Pol61</t>
  </si>
  <si>
    <t>Pol69</t>
  </si>
  <si>
    <t>Závlahové káble IRC 4 x 0,8mm2 / 100 m</t>
  </si>
  <si>
    <t>Pol89</t>
  </si>
  <si>
    <t>Závlahové káble IRC 7 x 0,8 mm2 / 100 m</t>
  </si>
  <si>
    <t>D2</t>
  </si>
  <si>
    <t>Pol90</t>
  </si>
  <si>
    <t>Potrubie HD-PE 100 40 x 2,4 mm PN 10 (100m)</t>
  </si>
  <si>
    <t>Pol91</t>
  </si>
  <si>
    <t>Pol93</t>
  </si>
  <si>
    <t>Pol100</t>
  </si>
  <si>
    <t>Pol102</t>
  </si>
  <si>
    <t>Chránička Kopoflex DN 110</t>
  </si>
  <si>
    <t>D3</t>
  </si>
  <si>
    <t>Pol103</t>
  </si>
  <si>
    <t>Pol111</t>
  </si>
  <si>
    <t>Pol112</t>
  </si>
  <si>
    <t>Pol113</t>
  </si>
  <si>
    <t>Rýchlospojný ventil</t>
  </si>
  <si>
    <t>Pol114</t>
  </si>
  <si>
    <t xml:space="preserve">Mosadzný kľúč 3QC-K  na ventil 3QC</t>
  </si>
  <si>
    <t>Pol115</t>
  </si>
  <si>
    <t>Ventilová šachta Rain Bird Mini VB-7RND Premium</t>
  </si>
  <si>
    <t>Pol116</t>
  </si>
  <si>
    <t>Ventilová šachta Rain Bird VB-JMB-H Premium</t>
  </si>
  <si>
    <t>Pol117</t>
  </si>
  <si>
    <t>D4</t>
  </si>
  <si>
    <t>Pol118</t>
  </si>
  <si>
    <t>Čerpadlo SP3 QF5-15 220V</t>
  </si>
  <si>
    <t>Pol123</t>
  </si>
  <si>
    <t>Vsuvka 6/4'', mosadz</t>
  </si>
  <si>
    <t>Pol124</t>
  </si>
  <si>
    <t>Spätná klapka 6/4'' - celokovová Europa</t>
  </si>
  <si>
    <t>Pol125</t>
  </si>
  <si>
    <t>Frekvenčný menič ARCHIMEDE IMMP1,5 kW</t>
  </si>
  <si>
    <t>Pol126</t>
  </si>
  <si>
    <t>Armatúrový set ku frekvenčnému meniču</t>
  </si>
  <si>
    <t>Pol129</t>
  </si>
  <si>
    <t>Tlaková nádoba ''PROFI'' SPTB 8L vertical</t>
  </si>
  <si>
    <t>Pol130</t>
  </si>
  <si>
    <t>Montážna svorka na PE potrubie D32 INOX</t>
  </si>
  <si>
    <t>Pol143</t>
  </si>
  <si>
    <t>Filter PRO Medium 5/4'', samopreplach</t>
  </si>
  <si>
    <t>Pol150</t>
  </si>
  <si>
    <t>Guľový ventil 5/4'' MF páka - plast</t>
  </si>
  <si>
    <t>Pol151</t>
  </si>
  <si>
    <t>Ostatné tvarovky, potrubie, príslušenstvo, tesniace prvky</t>
  </si>
  <si>
    <t>D5</t>
  </si>
  <si>
    <t>Zemné práce</t>
  </si>
  <si>
    <t>Pol152</t>
  </si>
  <si>
    <t>Pol153</t>
  </si>
  <si>
    <t>Pol154</t>
  </si>
  <si>
    <t>Pol155</t>
  </si>
  <si>
    <t>Pol156</t>
  </si>
  <si>
    <t>D6</t>
  </si>
  <si>
    <t>Pol157</t>
  </si>
  <si>
    <t>Pol158</t>
  </si>
  <si>
    <t>Pol159</t>
  </si>
  <si>
    <t>Pol160</t>
  </si>
  <si>
    <t>Pol161</t>
  </si>
  <si>
    <t>hod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</si>
</sst>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0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3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164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4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right" vertical="center"/>
    </xf>
    <xf numFmtId="0" fontId="20" fillId="5" borderId="8" xfId="0" applyFont="1" applyFill="1" applyBorder="1" applyAlignment="1">
      <alignment horizontal="left" vertical="center"/>
    </xf>
    <xf numFmtId="0" fontId="20" fillId="5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4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64" fontId="14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7" fillId="0" borderId="3" xfId="0" applyFont="1" applyBorder="1" applyAlignme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7" fillId="0" borderId="14" xfId="0" applyFont="1" applyBorder="1" applyAlignment="1"/>
    <xf numFmtId="0" fontId="7" fillId="0" borderId="0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" fontId="20" fillId="3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1" fillId="3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4" fontId="32" fillId="3" borderId="22" xfId="0" applyNumberFormat="1" applyFont="1" applyFill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3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>
      <alignment horizontal="center" vertical="center"/>
    </xf>
    <xf numFmtId="0" fontId="32" fillId="3" borderId="19" xfId="0" applyFont="1" applyFill="1" applyBorder="1" applyAlignment="1" applyProtection="1">
      <alignment horizontal="left" vertical="center"/>
      <protection locked="0"/>
    </xf>
    <xf numFmtId="0" fontId="3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21" fillId="3" borderId="19" xfId="0" applyFont="1" applyFill="1" applyBorder="1" applyAlignment="1" applyProtection="1">
      <alignment horizontal="left" vertical="center"/>
      <protection locked="0"/>
    </xf>
    <xf numFmtId="0" fontId="21" fillId="0" borderId="20" xfId="0" applyFont="1" applyBorder="1" applyAlignment="1">
      <alignment horizontal="center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="1" customFormat="1" ht="36.96" customHeight="1">
      <c r="AR2" s="13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="1" customFormat="1" ht="24.96" customHeight="1">
      <c r="B4" s="17"/>
      <c r="D4" s="18" t="s">
        <v>8</v>
      </c>
      <c r="AR4" s="17"/>
      <c r="AS4" s="19" t="s">
        <v>9</v>
      </c>
      <c r="BE4" s="20" t="s">
        <v>10</v>
      </c>
      <c r="BS4" s="14" t="s">
        <v>11</v>
      </c>
    </row>
    <row r="5" s="1" customFormat="1" ht="12" customHeight="1">
      <c r="B5" s="17"/>
      <c r="D5" s="21" t="s">
        <v>12</v>
      </c>
      <c r="K5" s="22" t="s">
        <v>13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7"/>
      <c r="BE5" s="23" t="s">
        <v>14</v>
      </c>
      <c r="BS5" s="14" t="s">
        <v>6</v>
      </c>
    </row>
    <row r="6" s="1" customFormat="1" ht="36.96" customHeight="1">
      <c r="B6" s="17"/>
      <c r="D6" s="24" t="s">
        <v>15</v>
      </c>
      <c r="K6" s="25" t="s">
        <v>16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7"/>
      <c r="BE6" s="26"/>
      <c r="BS6" s="14" t="s">
        <v>6</v>
      </c>
    </row>
    <row r="7" s="1" customFormat="1" ht="12" customHeight="1">
      <c r="B7" s="17"/>
      <c r="D7" s="27" t="s">
        <v>17</v>
      </c>
      <c r="K7" s="22" t="s">
        <v>1</v>
      </c>
      <c r="AK7" s="27" t="s">
        <v>18</v>
      </c>
      <c r="AN7" s="22" t="s">
        <v>1</v>
      </c>
      <c r="AR7" s="17"/>
      <c r="BE7" s="26"/>
      <c r="BS7" s="14" t="s">
        <v>6</v>
      </c>
    </row>
    <row r="8" s="1" customFormat="1" ht="12" customHeight="1">
      <c r="B8" s="17"/>
      <c r="D8" s="27" t="s">
        <v>19</v>
      </c>
      <c r="K8" s="22" t="s">
        <v>20</v>
      </c>
      <c r="AK8" s="27" t="s">
        <v>21</v>
      </c>
      <c r="AN8" s="28" t="s">
        <v>22</v>
      </c>
      <c r="AR8" s="17"/>
      <c r="BE8" s="26"/>
      <c r="BS8" s="14" t="s">
        <v>6</v>
      </c>
    </row>
    <row r="9" s="1" customFormat="1" ht="14.4" customHeight="1">
      <c r="B9" s="17"/>
      <c r="AR9" s="17"/>
      <c r="BE9" s="26"/>
      <c r="BS9" s="14" t="s">
        <v>6</v>
      </c>
    </row>
    <row r="10" s="1" customFormat="1" ht="12" customHeight="1">
      <c r="B10" s="17"/>
      <c r="D10" s="27" t="s">
        <v>23</v>
      </c>
      <c r="AK10" s="27" t="s">
        <v>24</v>
      </c>
      <c r="AN10" s="22" t="s">
        <v>1</v>
      </c>
      <c r="AR10" s="17"/>
      <c r="BE10" s="26"/>
      <c r="BS10" s="14" t="s">
        <v>6</v>
      </c>
    </row>
    <row r="11" s="1" customFormat="1" ht="18.48" customHeight="1">
      <c r="B11" s="17"/>
      <c r="E11" s="22" t="s">
        <v>25</v>
      </c>
      <c r="AK11" s="27" t="s">
        <v>26</v>
      </c>
      <c r="AN11" s="22" t="s">
        <v>1</v>
      </c>
      <c r="AR11" s="17"/>
      <c r="BE11" s="26"/>
      <c r="BS11" s="14" t="s">
        <v>6</v>
      </c>
    </row>
    <row r="12" s="1" customFormat="1" ht="6.96" customHeight="1">
      <c r="B12" s="17"/>
      <c r="AR12" s="17"/>
      <c r="BE12" s="26"/>
      <c r="BS12" s="14" t="s">
        <v>6</v>
      </c>
    </row>
    <row r="13" s="1" customFormat="1" ht="12" customHeight="1">
      <c r="B13" s="17"/>
      <c r="D13" s="27" t="s">
        <v>27</v>
      </c>
      <c r="AK13" s="27" t="s">
        <v>24</v>
      </c>
      <c r="AN13" s="29" t="s">
        <v>28</v>
      </c>
      <c r="AR13" s="17"/>
      <c r="BE13" s="26"/>
      <c r="BS13" s="14" t="s">
        <v>6</v>
      </c>
    </row>
    <row r="14">
      <c r="B14" s="17"/>
      <c r="E14" s="29" t="s">
        <v>28</v>
      </c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27" t="s">
        <v>26</v>
      </c>
      <c r="AN14" s="29" t="s">
        <v>28</v>
      </c>
      <c r="AR14" s="17"/>
      <c r="BE14" s="26"/>
      <c r="BS14" s="14" t="s">
        <v>6</v>
      </c>
    </row>
    <row r="15" s="1" customFormat="1" ht="6.96" customHeight="1">
      <c r="B15" s="17"/>
      <c r="AR15" s="17"/>
      <c r="BE15" s="26"/>
      <c r="BS15" s="14" t="s">
        <v>3</v>
      </c>
    </row>
    <row r="16" s="1" customFormat="1" ht="12" customHeight="1">
      <c r="B16" s="17"/>
      <c r="D16" s="27" t="s">
        <v>29</v>
      </c>
      <c r="AK16" s="27" t="s">
        <v>24</v>
      </c>
      <c r="AN16" s="22" t="s">
        <v>30</v>
      </c>
      <c r="AR16" s="17"/>
      <c r="BE16" s="26"/>
      <c r="BS16" s="14" t="s">
        <v>3</v>
      </c>
    </row>
    <row r="17" s="1" customFormat="1" ht="18.48" customHeight="1">
      <c r="B17" s="17"/>
      <c r="E17" s="22" t="s">
        <v>31</v>
      </c>
      <c r="AK17" s="27" t="s">
        <v>26</v>
      </c>
      <c r="AN17" s="22" t="s">
        <v>32</v>
      </c>
      <c r="AR17" s="17"/>
      <c r="BE17" s="26"/>
      <c r="BS17" s="14" t="s">
        <v>33</v>
      </c>
    </row>
    <row r="18" s="1" customFormat="1" ht="6.96" customHeight="1">
      <c r="B18" s="17"/>
      <c r="AR18" s="17"/>
      <c r="BE18" s="26"/>
      <c r="BS18" s="14" t="s">
        <v>6</v>
      </c>
    </row>
    <row r="19" s="1" customFormat="1" ht="12" customHeight="1">
      <c r="B19" s="17"/>
      <c r="D19" s="27" t="s">
        <v>34</v>
      </c>
      <c r="AK19" s="27" t="s">
        <v>24</v>
      </c>
      <c r="AN19" s="22" t="s">
        <v>30</v>
      </c>
      <c r="AR19" s="17"/>
      <c r="BE19" s="26"/>
      <c r="BS19" s="14" t="s">
        <v>6</v>
      </c>
    </row>
    <row r="20" s="1" customFormat="1" ht="18.48" customHeight="1">
      <c r="B20" s="17"/>
      <c r="E20" s="22" t="s">
        <v>31</v>
      </c>
      <c r="AK20" s="27" t="s">
        <v>26</v>
      </c>
      <c r="AN20" s="22" t="s">
        <v>32</v>
      </c>
      <c r="AR20" s="17"/>
      <c r="BE20" s="26"/>
      <c r="BS20" s="14" t="s">
        <v>33</v>
      </c>
    </row>
    <row r="21" s="1" customFormat="1" ht="6.96" customHeight="1">
      <c r="B21" s="17"/>
      <c r="AR21" s="17"/>
      <c r="BE21" s="26"/>
    </row>
    <row r="22" s="1" customFormat="1" ht="12" customHeight="1">
      <c r="B22" s="17"/>
      <c r="D22" s="27" t="s">
        <v>35</v>
      </c>
      <c r="AR22" s="17"/>
      <c r="BE22" s="26"/>
    </row>
    <row r="23" s="1" customFormat="1" ht="16.5" customHeight="1">
      <c r="B23" s="17"/>
      <c r="E23" s="31" t="s">
        <v>1</v>
      </c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R23" s="17"/>
      <c r="BE23" s="26"/>
    </row>
    <row r="24" s="1" customFormat="1" ht="6.96" customHeight="1">
      <c r="B24" s="17"/>
      <c r="AR24" s="17"/>
      <c r="BE24" s="26"/>
    </row>
    <row r="25" s="1" customFormat="1" ht="6.96" customHeight="1">
      <c r="B25" s="17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17"/>
      <c r="BE25" s="26"/>
    </row>
    <row r="26" s="2" customFormat="1" ht="25.92" customHeight="1">
      <c r="A26" s="33"/>
      <c r="B26" s="34"/>
      <c r="C26" s="33"/>
      <c r="D26" s="35" t="s">
        <v>36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7">
        <f>ROUND(AG94,2)</f>
        <v>0</v>
      </c>
      <c r="AL26" s="36"/>
      <c r="AM26" s="36"/>
      <c r="AN26" s="36"/>
      <c r="AO26" s="36"/>
      <c r="AP26" s="33"/>
      <c r="AQ26" s="33"/>
      <c r="AR26" s="34"/>
      <c r="BE26" s="26"/>
    </row>
    <row r="27" s="2" customFormat="1" ht="6.96" customHeight="1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BE27" s="26"/>
    </row>
    <row r="28" s="2" customForma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38" t="s">
        <v>37</v>
      </c>
      <c r="M28" s="38"/>
      <c r="N28" s="38"/>
      <c r="O28" s="38"/>
      <c r="P28" s="38"/>
      <c r="Q28" s="33"/>
      <c r="R28" s="33"/>
      <c r="S28" s="33"/>
      <c r="T28" s="33"/>
      <c r="U28" s="33"/>
      <c r="V28" s="33"/>
      <c r="W28" s="38" t="s">
        <v>38</v>
      </c>
      <c r="X28" s="38"/>
      <c r="Y28" s="38"/>
      <c r="Z28" s="38"/>
      <c r="AA28" s="38"/>
      <c r="AB28" s="38"/>
      <c r="AC28" s="38"/>
      <c r="AD28" s="38"/>
      <c r="AE28" s="38"/>
      <c r="AF28" s="33"/>
      <c r="AG28" s="33"/>
      <c r="AH28" s="33"/>
      <c r="AI28" s="33"/>
      <c r="AJ28" s="33"/>
      <c r="AK28" s="38" t="s">
        <v>39</v>
      </c>
      <c r="AL28" s="38"/>
      <c r="AM28" s="38"/>
      <c r="AN28" s="38"/>
      <c r="AO28" s="38"/>
      <c r="AP28" s="33"/>
      <c r="AQ28" s="33"/>
      <c r="AR28" s="34"/>
      <c r="BE28" s="26"/>
    </row>
    <row r="29" s="3" customFormat="1" ht="14.4" customHeight="1">
      <c r="A29" s="3"/>
      <c r="B29" s="39"/>
      <c r="C29" s="3"/>
      <c r="D29" s="27" t="s">
        <v>40</v>
      </c>
      <c r="E29" s="3"/>
      <c r="F29" s="40" t="s">
        <v>41</v>
      </c>
      <c r="G29" s="3"/>
      <c r="H29" s="3"/>
      <c r="I29" s="3"/>
      <c r="J29" s="3"/>
      <c r="K29" s="3"/>
      <c r="L29" s="41">
        <v>0.20000000000000001</v>
      </c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3">
        <f>ROUND(AZ94, 2)</f>
        <v>0</v>
      </c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3">
        <f>ROUND(AV94, 2)</f>
        <v>0</v>
      </c>
      <c r="AL29" s="42"/>
      <c r="AM29" s="42"/>
      <c r="AN29" s="42"/>
      <c r="AO29" s="42"/>
      <c r="AP29" s="42"/>
      <c r="AQ29" s="42"/>
      <c r="AR29" s="44"/>
      <c r="AS29" s="42"/>
      <c r="AT29" s="42"/>
      <c r="AU29" s="42"/>
      <c r="AV29" s="42"/>
      <c r="AW29" s="42"/>
      <c r="AX29" s="42"/>
      <c r="AY29" s="42"/>
      <c r="AZ29" s="42"/>
      <c r="BE29" s="45"/>
    </row>
    <row r="30" s="3" customFormat="1" ht="14.4" customHeight="1">
      <c r="A30" s="3"/>
      <c r="B30" s="39"/>
      <c r="C30" s="3"/>
      <c r="D30" s="3"/>
      <c r="E30" s="3"/>
      <c r="F30" s="40" t="s">
        <v>42</v>
      </c>
      <c r="G30" s="3"/>
      <c r="H30" s="3"/>
      <c r="I30" s="3"/>
      <c r="J30" s="3"/>
      <c r="K30" s="3"/>
      <c r="L30" s="41">
        <v>0.20000000000000001</v>
      </c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3">
        <f>ROUND(BA94, 2)</f>
        <v>0</v>
      </c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3">
        <f>ROUND(AW94, 2)</f>
        <v>0</v>
      </c>
      <c r="AL30" s="42"/>
      <c r="AM30" s="42"/>
      <c r="AN30" s="42"/>
      <c r="AO30" s="42"/>
      <c r="AP30" s="42"/>
      <c r="AQ30" s="42"/>
      <c r="AR30" s="44"/>
      <c r="AS30" s="42"/>
      <c r="AT30" s="42"/>
      <c r="AU30" s="42"/>
      <c r="AV30" s="42"/>
      <c r="AW30" s="42"/>
      <c r="AX30" s="42"/>
      <c r="AY30" s="42"/>
      <c r="AZ30" s="42"/>
      <c r="BE30" s="45"/>
    </row>
    <row r="31" hidden="1" s="3" customFormat="1" ht="14.4" customHeight="1">
      <c r="A31" s="3"/>
      <c r="B31" s="39"/>
      <c r="C31" s="3"/>
      <c r="D31" s="3"/>
      <c r="E31" s="3"/>
      <c r="F31" s="27" t="s">
        <v>43</v>
      </c>
      <c r="G31" s="3"/>
      <c r="H31" s="3"/>
      <c r="I31" s="3"/>
      <c r="J31" s="3"/>
      <c r="K31" s="3"/>
      <c r="L31" s="46">
        <v>0.20000000000000001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7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7">
        <v>0</v>
      </c>
      <c r="AL31" s="3"/>
      <c r="AM31" s="3"/>
      <c r="AN31" s="3"/>
      <c r="AO31" s="3"/>
      <c r="AP31" s="3"/>
      <c r="AQ31" s="3"/>
      <c r="AR31" s="39"/>
      <c r="BE31" s="45"/>
    </row>
    <row r="32" hidden="1" s="3" customFormat="1" ht="14.4" customHeight="1">
      <c r="A32" s="3"/>
      <c r="B32" s="39"/>
      <c r="C32" s="3"/>
      <c r="D32" s="3"/>
      <c r="E32" s="3"/>
      <c r="F32" s="27" t="s">
        <v>44</v>
      </c>
      <c r="G32" s="3"/>
      <c r="H32" s="3"/>
      <c r="I32" s="3"/>
      <c r="J32" s="3"/>
      <c r="K32" s="3"/>
      <c r="L32" s="46">
        <v>0.20000000000000001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7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7">
        <v>0</v>
      </c>
      <c r="AL32" s="3"/>
      <c r="AM32" s="3"/>
      <c r="AN32" s="3"/>
      <c r="AO32" s="3"/>
      <c r="AP32" s="3"/>
      <c r="AQ32" s="3"/>
      <c r="AR32" s="39"/>
      <c r="BE32" s="45"/>
    </row>
    <row r="33" hidden="1" s="3" customFormat="1" ht="14.4" customHeight="1">
      <c r="A33" s="3"/>
      <c r="B33" s="39"/>
      <c r="C33" s="3"/>
      <c r="D33" s="3"/>
      <c r="E33" s="3"/>
      <c r="F33" s="40" t="s">
        <v>45</v>
      </c>
      <c r="G33" s="3"/>
      <c r="H33" s="3"/>
      <c r="I33" s="3"/>
      <c r="J33" s="3"/>
      <c r="K33" s="3"/>
      <c r="L33" s="41">
        <v>0</v>
      </c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3">
        <f>ROUND(BD94, 2)</f>
        <v>0</v>
      </c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3">
        <v>0</v>
      </c>
      <c r="AL33" s="42"/>
      <c r="AM33" s="42"/>
      <c r="AN33" s="42"/>
      <c r="AO33" s="42"/>
      <c r="AP33" s="42"/>
      <c r="AQ33" s="42"/>
      <c r="AR33" s="44"/>
      <c r="AS33" s="42"/>
      <c r="AT33" s="42"/>
      <c r="AU33" s="42"/>
      <c r="AV33" s="42"/>
      <c r="AW33" s="42"/>
      <c r="AX33" s="42"/>
      <c r="AY33" s="42"/>
      <c r="AZ33" s="42"/>
      <c r="BE33" s="45"/>
    </row>
    <row r="34" s="2" customFormat="1" ht="6.96" customHeight="1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BE34" s="26"/>
    </row>
    <row r="35" s="2" customFormat="1" ht="25.92" customHeight="1">
      <c r="A35" s="33"/>
      <c r="B35" s="34"/>
      <c r="C35" s="48"/>
      <c r="D35" s="49" t="s">
        <v>46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1" t="s">
        <v>47</v>
      </c>
      <c r="U35" s="50"/>
      <c r="V35" s="50"/>
      <c r="W35" s="50"/>
      <c r="X35" s="52" t="s">
        <v>48</v>
      </c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3">
        <f>SUM(AK26:AK33)</f>
        <v>0</v>
      </c>
      <c r="AL35" s="50"/>
      <c r="AM35" s="50"/>
      <c r="AN35" s="50"/>
      <c r="AO35" s="54"/>
      <c r="AP35" s="48"/>
      <c r="AQ35" s="48"/>
      <c r="AR35" s="34"/>
      <c r="BE35" s="33"/>
    </row>
    <row r="36" s="2" customFormat="1" ht="6.96" customHeight="1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BE36" s="33"/>
    </row>
    <row r="37" s="2" customFormat="1" ht="14.4" customHeight="1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3"/>
    </row>
    <row r="38" s="1" customFormat="1" ht="14.4" customHeight="1">
      <c r="B38" s="17"/>
      <c r="AR38" s="17"/>
    </row>
    <row r="39" s="1" customFormat="1" ht="14.4" customHeight="1">
      <c r="B39" s="17"/>
      <c r="AR39" s="17"/>
    </row>
    <row r="40" s="1" customFormat="1" ht="14.4" customHeight="1">
      <c r="B40" s="17"/>
      <c r="AR40" s="17"/>
    </row>
    <row r="41" s="1" customFormat="1" ht="14.4" customHeight="1">
      <c r="B41" s="17"/>
      <c r="AR41" s="17"/>
    </row>
    <row r="42" s="1" customFormat="1" ht="14.4" customHeight="1">
      <c r="B42" s="17"/>
      <c r="AR42" s="17"/>
    </row>
    <row r="43" s="1" customFormat="1" ht="14.4" customHeight="1">
      <c r="B43" s="17"/>
      <c r="AR43" s="17"/>
    </row>
    <row r="44" s="1" customFormat="1" ht="14.4" customHeight="1">
      <c r="B44" s="17"/>
      <c r="AR44" s="17"/>
    </row>
    <row r="45" s="1" customFormat="1" ht="14.4" customHeight="1">
      <c r="B45" s="17"/>
      <c r="AR45" s="17"/>
    </row>
    <row r="46" s="1" customFormat="1" ht="14.4" customHeight="1">
      <c r="B46" s="17"/>
      <c r="AR46" s="17"/>
    </row>
    <row r="47" s="1" customFormat="1" ht="14.4" customHeight="1">
      <c r="B47" s="17"/>
      <c r="AR47" s="17"/>
    </row>
    <row r="48" s="1" customFormat="1" ht="14.4" customHeight="1">
      <c r="B48" s="17"/>
      <c r="AR48" s="17"/>
    </row>
    <row r="49" s="2" customFormat="1" ht="14.4" customHeight="1">
      <c r="B49" s="55"/>
      <c r="D49" s="56" t="s">
        <v>49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6" t="s">
        <v>50</v>
      </c>
      <c r="AI49" s="57"/>
      <c r="AJ49" s="57"/>
      <c r="AK49" s="57"/>
      <c r="AL49" s="57"/>
      <c r="AM49" s="57"/>
      <c r="AN49" s="57"/>
      <c r="AO49" s="57"/>
      <c r="AR49" s="55"/>
    </row>
    <row r="50">
      <c r="B50" s="17"/>
      <c r="AR50" s="17"/>
    </row>
    <row r="51">
      <c r="B51" s="17"/>
      <c r="AR51" s="17"/>
    </row>
    <row r="52">
      <c r="B52" s="17"/>
      <c r="AR52" s="17"/>
    </row>
    <row r="53">
      <c r="B53" s="17"/>
      <c r="AR53" s="17"/>
    </row>
    <row r="54">
      <c r="B54" s="17"/>
      <c r="AR54" s="17"/>
    </row>
    <row r="55">
      <c r="B55" s="17"/>
      <c r="AR55" s="17"/>
    </row>
    <row r="56">
      <c r="B56" s="17"/>
      <c r="AR56" s="17"/>
    </row>
    <row r="57">
      <c r="B57" s="17"/>
      <c r="AR57" s="17"/>
    </row>
    <row r="58">
      <c r="B58" s="17"/>
      <c r="AR58" s="17"/>
    </row>
    <row r="59">
      <c r="B59" s="17"/>
      <c r="AR59" s="17"/>
    </row>
    <row r="60" s="2" customFormat="1">
      <c r="A60" s="33"/>
      <c r="B60" s="34"/>
      <c r="C60" s="33"/>
      <c r="D60" s="58" t="s">
        <v>51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58" t="s">
        <v>52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58" t="s">
        <v>51</v>
      </c>
      <c r="AI60" s="36"/>
      <c r="AJ60" s="36"/>
      <c r="AK60" s="36"/>
      <c r="AL60" s="36"/>
      <c r="AM60" s="58" t="s">
        <v>52</v>
      </c>
      <c r="AN60" s="36"/>
      <c r="AO60" s="36"/>
      <c r="AP60" s="33"/>
      <c r="AQ60" s="33"/>
      <c r="AR60" s="34"/>
      <c r="BE60" s="33"/>
    </row>
    <row r="61">
      <c r="B61" s="17"/>
      <c r="AR61" s="17"/>
    </row>
    <row r="62">
      <c r="B62" s="17"/>
      <c r="AR62" s="17"/>
    </row>
    <row r="63">
      <c r="B63" s="17"/>
      <c r="AR63" s="17"/>
    </row>
    <row r="64" s="2" customFormat="1">
      <c r="A64" s="33"/>
      <c r="B64" s="34"/>
      <c r="C64" s="33"/>
      <c r="D64" s="56" t="s">
        <v>53</v>
      </c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6" t="s">
        <v>54</v>
      </c>
      <c r="AI64" s="59"/>
      <c r="AJ64" s="59"/>
      <c r="AK64" s="59"/>
      <c r="AL64" s="59"/>
      <c r="AM64" s="59"/>
      <c r="AN64" s="59"/>
      <c r="AO64" s="59"/>
      <c r="AP64" s="33"/>
      <c r="AQ64" s="33"/>
      <c r="AR64" s="34"/>
      <c r="BE64" s="33"/>
    </row>
    <row r="65">
      <c r="B65" s="17"/>
      <c r="AR65" s="17"/>
    </row>
    <row r="66">
      <c r="B66" s="17"/>
      <c r="AR66" s="17"/>
    </row>
    <row r="67">
      <c r="B67" s="17"/>
      <c r="AR67" s="17"/>
    </row>
    <row r="68">
      <c r="B68" s="17"/>
      <c r="AR68" s="17"/>
    </row>
    <row r="69">
      <c r="B69" s="17"/>
      <c r="AR69" s="17"/>
    </row>
    <row r="70">
      <c r="B70" s="17"/>
      <c r="AR70" s="17"/>
    </row>
    <row r="71">
      <c r="B71" s="17"/>
      <c r="AR71" s="17"/>
    </row>
    <row r="72">
      <c r="B72" s="17"/>
      <c r="AR72" s="17"/>
    </row>
    <row r="73">
      <c r="B73" s="17"/>
      <c r="AR73" s="17"/>
    </row>
    <row r="74">
      <c r="B74" s="17"/>
      <c r="AR74" s="17"/>
    </row>
    <row r="75" s="2" customFormat="1">
      <c r="A75" s="33"/>
      <c r="B75" s="34"/>
      <c r="C75" s="33"/>
      <c r="D75" s="58" t="s">
        <v>51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58" t="s">
        <v>52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58" t="s">
        <v>51</v>
      </c>
      <c r="AI75" s="36"/>
      <c r="AJ75" s="36"/>
      <c r="AK75" s="36"/>
      <c r="AL75" s="36"/>
      <c r="AM75" s="58" t="s">
        <v>52</v>
      </c>
      <c r="AN75" s="36"/>
      <c r="AO75" s="36"/>
      <c r="AP75" s="33"/>
      <c r="AQ75" s="33"/>
      <c r="AR75" s="34"/>
      <c r="BE75" s="33"/>
    </row>
    <row r="76" s="2" customFormat="1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3"/>
    </row>
    <row r="77" s="2" customFormat="1" ht="6.96" customHeight="1">
      <c r="A77" s="33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34"/>
      <c r="BE77" s="33"/>
    </row>
    <row r="81" s="2" customFormat="1" ht="6.96" customHeight="1">
      <c r="A81" s="33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34"/>
      <c r="BE81" s="33"/>
    </row>
    <row r="82" s="2" customFormat="1" ht="24.96" customHeight="1">
      <c r="A82" s="33"/>
      <c r="B82" s="34"/>
      <c r="C82" s="18" t="s">
        <v>55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E82" s="33"/>
    </row>
    <row r="83" s="2" customFormat="1" ht="6.96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3"/>
    </row>
    <row r="84" s="4" customFormat="1" ht="12" customHeight="1">
      <c r="A84" s="4"/>
      <c r="B84" s="64"/>
      <c r="C84" s="27" t="s">
        <v>12</v>
      </c>
      <c r="D84" s="4"/>
      <c r="E84" s="4"/>
      <c r="F84" s="4"/>
      <c r="G84" s="4"/>
      <c r="H84" s="4"/>
      <c r="I84" s="4"/>
      <c r="J84" s="4"/>
      <c r="K84" s="4"/>
      <c r="L84" s="4" t="str">
        <f>K5</f>
        <v>Padivecsadovnicke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4"/>
      <c r="BE84" s="4"/>
    </row>
    <row r="85" s="5" customFormat="1" ht="36.96" customHeight="1">
      <c r="A85" s="5"/>
      <c r="B85" s="65"/>
      <c r="C85" s="66" t="s">
        <v>15</v>
      </c>
      <c r="D85" s="5"/>
      <c r="E85" s="5"/>
      <c r="F85" s="5"/>
      <c r="G85" s="5"/>
      <c r="H85" s="5"/>
      <c r="I85" s="5"/>
      <c r="J85" s="5"/>
      <c r="K85" s="5"/>
      <c r="L85" s="67" t="str">
        <f>K6</f>
        <v>Revitalizácia vnútrobloku Pádivec - Sadovnícke úpravy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5"/>
      <c r="BE85" s="5"/>
    </row>
    <row r="86" s="2" customFormat="1" ht="6.96" customHeight="1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3"/>
    </row>
    <row r="87" s="2" customFormat="1" ht="12" customHeight="1">
      <c r="A87" s="33"/>
      <c r="B87" s="34"/>
      <c r="C87" s="27" t="s">
        <v>19</v>
      </c>
      <c r="D87" s="33"/>
      <c r="E87" s="33"/>
      <c r="F87" s="33"/>
      <c r="G87" s="33"/>
      <c r="H87" s="33"/>
      <c r="I87" s="33"/>
      <c r="J87" s="33"/>
      <c r="K87" s="33"/>
      <c r="L87" s="68" t="str">
        <f>IF(K8="","",K8)</f>
        <v>Trenčín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7" t="s">
        <v>21</v>
      </c>
      <c r="AJ87" s="33"/>
      <c r="AK87" s="33"/>
      <c r="AL87" s="33"/>
      <c r="AM87" s="69" t="str">
        <f>IF(AN8= "","",AN8)</f>
        <v>10. 2. 2022</v>
      </c>
      <c r="AN87" s="69"/>
      <c r="AO87" s="33"/>
      <c r="AP87" s="33"/>
      <c r="AQ87" s="33"/>
      <c r="AR87" s="34"/>
      <c r="BE87" s="33"/>
    </row>
    <row r="88" s="2" customFormat="1" ht="6.96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3"/>
    </row>
    <row r="89" s="2" customFormat="1" ht="15.15" customHeight="1">
      <c r="A89" s="33"/>
      <c r="B89" s="34"/>
      <c r="C89" s="27" t="s">
        <v>23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>Mesto Trenčín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7" t="s">
        <v>29</v>
      </c>
      <c r="AJ89" s="33"/>
      <c r="AK89" s="33"/>
      <c r="AL89" s="33"/>
      <c r="AM89" s="70" t="str">
        <f>IF(E17="","",E17)</f>
        <v>Kvitnúce záhrady s.r.o.</v>
      </c>
      <c r="AN89" s="4"/>
      <c r="AO89" s="4"/>
      <c r="AP89" s="4"/>
      <c r="AQ89" s="33"/>
      <c r="AR89" s="34"/>
      <c r="AS89" s="71" t="s">
        <v>56</v>
      </c>
      <c r="AT89" s="72"/>
      <c r="AU89" s="73"/>
      <c r="AV89" s="73"/>
      <c r="AW89" s="73"/>
      <c r="AX89" s="73"/>
      <c r="AY89" s="73"/>
      <c r="AZ89" s="73"/>
      <c r="BA89" s="73"/>
      <c r="BB89" s="73"/>
      <c r="BC89" s="73"/>
      <c r="BD89" s="74"/>
      <c r="BE89" s="33"/>
    </row>
    <row r="90" s="2" customFormat="1" ht="15.15" customHeight="1">
      <c r="A90" s="33"/>
      <c r="B90" s="34"/>
      <c r="C90" s="27" t="s">
        <v>27</v>
      </c>
      <c r="D90" s="33"/>
      <c r="E90" s="33"/>
      <c r="F90" s="33"/>
      <c r="G90" s="33"/>
      <c r="H90" s="33"/>
      <c r="I90" s="33"/>
      <c r="J90" s="33"/>
      <c r="K90" s="33"/>
      <c r="L90" s="4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7" t="s">
        <v>34</v>
      </c>
      <c r="AJ90" s="33"/>
      <c r="AK90" s="33"/>
      <c r="AL90" s="33"/>
      <c r="AM90" s="70" t="str">
        <f>IF(E20="","",E20)</f>
        <v>Kvitnúce záhrady s.r.o.</v>
      </c>
      <c r="AN90" s="4"/>
      <c r="AO90" s="4"/>
      <c r="AP90" s="4"/>
      <c r="AQ90" s="33"/>
      <c r="AR90" s="34"/>
      <c r="AS90" s="75"/>
      <c r="AT90" s="76"/>
      <c r="AU90" s="77"/>
      <c r="AV90" s="77"/>
      <c r="AW90" s="77"/>
      <c r="AX90" s="77"/>
      <c r="AY90" s="77"/>
      <c r="AZ90" s="77"/>
      <c r="BA90" s="77"/>
      <c r="BB90" s="77"/>
      <c r="BC90" s="77"/>
      <c r="BD90" s="78"/>
      <c r="BE90" s="33"/>
    </row>
    <row r="91" s="2" customFormat="1" ht="10.8" customHeight="1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75"/>
      <c r="AT91" s="76"/>
      <c r="AU91" s="77"/>
      <c r="AV91" s="77"/>
      <c r="AW91" s="77"/>
      <c r="AX91" s="77"/>
      <c r="AY91" s="77"/>
      <c r="AZ91" s="77"/>
      <c r="BA91" s="77"/>
      <c r="BB91" s="77"/>
      <c r="BC91" s="77"/>
      <c r="BD91" s="78"/>
      <c r="BE91" s="33"/>
    </row>
    <row r="92" s="2" customFormat="1" ht="29.28" customHeight="1">
      <c r="A92" s="33"/>
      <c r="B92" s="34"/>
      <c r="C92" s="79" t="s">
        <v>57</v>
      </c>
      <c r="D92" s="80"/>
      <c r="E92" s="80"/>
      <c r="F92" s="80"/>
      <c r="G92" s="80"/>
      <c r="H92" s="81"/>
      <c r="I92" s="82" t="s">
        <v>58</v>
      </c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3" t="s">
        <v>59</v>
      </c>
      <c r="AH92" s="80"/>
      <c r="AI92" s="80"/>
      <c r="AJ92" s="80"/>
      <c r="AK92" s="80"/>
      <c r="AL92" s="80"/>
      <c r="AM92" s="80"/>
      <c r="AN92" s="82" t="s">
        <v>60</v>
      </c>
      <c r="AO92" s="80"/>
      <c r="AP92" s="84"/>
      <c r="AQ92" s="85" t="s">
        <v>61</v>
      </c>
      <c r="AR92" s="34"/>
      <c r="AS92" s="86" t="s">
        <v>62</v>
      </c>
      <c r="AT92" s="87" t="s">
        <v>63</v>
      </c>
      <c r="AU92" s="87" t="s">
        <v>64</v>
      </c>
      <c r="AV92" s="87" t="s">
        <v>65</v>
      </c>
      <c r="AW92" s="87" t="s">
        <v>66</v>
      </c>
      <c r="AX92" s="87" t="s">
        <v>67</v>
      </c>
      <c r="AY92" s="87" t="s">
        <v>68</v>
      </c>
      <c r="AZ92" s="87" t="s">
        <v>69</v>
      </c>
      <c r="BA92" s="87" t="s">
        <v>70</v>
      </c>
      <c r="BB92" s="87" t="s">
        <v>71</v>
      </c>
      <c r="BC92" s="87" t="s">
        <v>72</v>
      </c>
      <c r="BD92" s="88" t="s">
        <v>73</v>
      </c>
      <c r="BE92" s="33"/>
    </row>
    <row r="93" s="2" customFormat="1" ht="10.8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89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1"/>
      <c r="BE93" s="33"/>
    </row>
    <row r="94" s="6" customFormat="1" ht="32.4" customHeight="1">
      <c r="A94" s="6"/>
      <c r="B94" s="92"/>
      <c r="C94" s="93" t="s">
        <v>74</v>
      </c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5">
        <f>ROUND(SUM(AG95:AG99),2)</f>
        <v>0</v>
      </c>
      <c r="AH94" s="95"/>
      <c r="AI94" s="95"/>
      <c r="AJ94" s="95"/>
      <c r="AK94" s="95"/>
      <c r="AL94" s="95"/>
      <c r="AM94" s="95"/>
      <c r="AN94" s="96">
        <f>SUM(AG94,AT94)</f>
        <v>0</v>
      </c>
      <c r="AO94" s="96"/>
      <c r="AP94" s="96"/>
      <c r="AQ94" s="97" t="s">
        <v>1</v>
      </c>
      <c r="AR94" s="92"/>
      <c r="AS94" s="98">
        <f>ROUND(SUM(AS95:AS99),2)</f>
        <v>0</v>
      </c>
      <c r="AT94" s="99">
        <f>ROUND(SUM(AV94:AW94),2)</f>
        <v>0</v>
      </c>
      <c r="AU94" s="100">
        <f>ROUND(SUM(AU95:AU99),5)</f>
        <v>0</v>
      </c>
      <c r="AV94" s="99">
        <f>ROUND(AZ94*L29,2)</f>
        <v>0</v>
      </c>
      <c r="AW94" s="99">
        <f>ROUND(BA94*L30,2)</f>
        <v>0</v>
      </c>
      <c r="AX94" s="99">
        <f>ROUND(BB94*L29,2)</f>
        <v>0</v>
      </c>
      <c r="AY94" s="99">
        <f>ROUND(BC94*L30,2)</f>
        <v>0</v>
      </c>
      <c r="AZ94" s="99">
        <f>ROUND(SUM(AZ95:AZ99),2)</f>
        <v>0</v>
      </c>
      <c r="BA94" s="99">
        <f>ROUND(SUM(BA95:BA99),2)</f>
        <v>0</v>
      </c>
      <c r="BB94" s="99">
        <f>ROUND(SUM(BB95:BB99),2)</f>
        <v>0</v>
      </c>
      <c r="BC94" s="99">
        <f>ROUND(SUM(BC95:BC99),2)</f>
        <v>0</v>
      </c>
      <c r="BD94" s="101">
        <f>ROUND(SUM(BD95:BD99),2)</f>
        <v>0</v>
      </c>
      <c r="BE94" s="6"/>
      <c r="BS94" s="102" t="s">
        <v>75</v>
      </c>
      <c r="BT94" s="102" t="s">
        <v>76</v>
      </c>
      <c r="BU94" s="103" t="s">
        <v>77</v>
      </c>
      <c r="BV94" s="102" t="s">
        <v>78</v>
      </c>
      <c r="BW94" s="102" t="s">
        <v>4</v>
      </c>
      <c r="BX94" s="102" t="s">
        <v>79</v>
      </c>
      <c r="CL94" s="102" t="s">
        <v>1</v>
      </c>
    </row>
    <row r="95" s="7" customFormat="1" ht="24.75" customHeight="1">
      <c r="A95" s="104" t="s">
        <v>80</v>
      </c>
      <c r="B95" s="105"/>
      <c r="C95" s="106"/>
      <c r="D95" s="107" t="s">
        <v>81</v>
      </c>
      <c r="E95" s="107"/>
      <c r="F95" s="107"/>
      <c r="G95" s="107"/>
      <c r="H95" s="107"/>
      <c r="I95" s="108"/>
      <c r="J95" s="107" t="s">
        <v>82</v>
      </c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9">
        <f>'SO 04.1 - SO 04.1 Sadovní...'!J30</f>
        <v>0</v>
      </c>
      <c r="AH95" s="108"/>
      <c r="AI95" s="108"/>
      <c r="AJ95" s="108"/>
      <c r="AK95" s="108"/>
      <c r="AL95" s="108"/>
      <c r="AM95" s="108"/>
      <c r="AN95" s="109">
        <f>SUM(AG95,AT95)</f>
        <v>0</v>
      </c>
      <c r="AO95" s="108"/>
      <c r="AP95" s="108"/>
      <c r="AQ95" s="110" t="s">
        <v>83</v>
      </c>
      <c r="AR95" s="105"/>
      <c r="AS95" s="111">
        <v>0</v>
      </c>
      <c r="AT95" s="112">
        <f>ROUND(SUM(AV95:AW95),2)</f>
        <v>0</v>
      </c>
      <c r="AU95" s="113">
        <f>'SO 04.1 - SO 04.1 Sadovní...'!P128</f>
        <v>0</v>
      </c>
      <c r="AV95" s="112">
        <f>'SO 04.1 - SO 04.1 Sadovní...'!J33</f>
        <v>0</v>
      </c>
      <c r="AW95" s="112">
        <f>'SO 04.1 - SO 04.1 Sadovní...'!J34</f>
        <v>0</v>
      </c>
      <c r="AX95" s="112">
        <f>'SO 04.1 - SO 04.1 Sadovní...'!J35</f>
        <v>0</v>
      </c>
      <c r="AY95" s="112">
        <f>'SO 04.1 - SO 04.1 Sadovní...'!J36</f>
        <v>0</v>
      </c>
      <c r="AZ95" s="112">
        <f>'SO 04.1 - SO 04.1 Sadovní...'!F33</f>
        <v>0</v>
      </c>
      <c r="BA95" s="112">
        <f>'SO 04.1 - SO 04.1 Sadovní...'!F34</f>
        <v>0</v>
      </c>
      <c r="BB95" s="112">
        <f>'SO 04.1 - SO 04.1 Sadovní...'!F35</f>
        <v>0</v>
      </c>
      <c r="BC95" s="112">
        <f>'SO 04.1 - SO 04.1 Sadovní...'!F36</f>
        <v>0</v>
      </c>
      <c r="BD95" s="114">
        <f>'SO 04.1 - SO 04.1 Sadovní...'!F37</f>
        <v>0</v>
      </c>
      <c r="BE95" s="7"/>
      <c r="BT95" s="115" t="s">
        <v>84</v>
      </c>
      <c r="BV95" s="115" t="s">
        <v>78</v>
      </c>
      <c r="BW95" s="115" t="s">
        <v>85</v>
      </c>
      <c r="BX95" s="115" t="s">
        <v>4</v>
      </c>
      <c r="CL95" s="115" t="s">
        <v>1</v>
      </c>
      <c r="CM95" s="115" t="s">
        <v>76</v>
      </c>
    </row>
    <row r="96" s="7" customFormat="1" ht="24.75" customHeight="1">
      <c r="A96" s="104" t="s">
        <v>80</v>
      </c>
      <c r="B96" s="105"/>
      <c r="C96" s="106"/>
      <c r="D96" s="107" t="s">
        <v>86</v>
      </c>
      <c r="E96" s="107"/>
      <c r="F96" s="107"/>
      <c r="G96" s="107"/>
      <c r="H96" s="107"/>
      <c r="I96" s="108"/>
      <c r="J96" s="107" t="s">
        <v>87</v>
      </c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7"/>
      <c r="AC96" s="107"/>
      <c r="AD96" s="107"/>
      <c r="AE96" s="107"/>
      <c r="AF96" s="107"/>
      <c r="AG96" s="109">
        <f>'SO 04.2 - SO 04.2 Sadovcn...'!J30</f>
        <v>0</v>
      </c>
      <c r="AH96" s="108"/>
      <c r="AI96" s="108"/>
      <c r="AJ96" s="108"/>
      <c r="AK96" s="108"/>
      <c r="AL96" s="108"/>
      <c r="AM96" s="108"/>
      <c r="AN96" s="109">
        <f>SUM(AG96,AT96)</f>
        <v>0</v>
      </c>
      <c r="AO96" s="108"/>
      <c r="AP96" s="108"/>
      <c r="AQ96" s="110" t="s">
        <v>83</v>
      </c>
      <c r="AR96" s="105"/>
      <c r="AS96" s="111">
        <v>0</v>
      </c>
      <c r="AT96" s="112">
        <f>ROUND(SUM(AV96:AW96),2)</f>
        <v>0</v>
      </c>
      <c r="AU96" s="113">
        <f>'SO 04.2 - SO 04.2 Sadovcn...'!P127</f>
        <v>0</v>
      </c>
      <c r="AV96" s="112">
        <f>'SO 04.2 - SO 04.2 Sadovcn...'!J33</f>
        <v>0</v>
      </c>
      <c r="AW96" s="112">
        <f>'SO 04.2 - SO 04.2 Sadovcn...'!J34</f>
        <v>0</v>
      </c>
      <c r="AX96" s="112">
        <f>'SO 04.2 - SO 04.2 Sadovcn...'!J35</f>
        <v>0</v>
      </c>
      <c r="AY96" s="112">
        <f>'SO 04.2 - SO 04.2 Sadovcn...'!J36</f>
        <v>0</v>
      </c>
      <c r="AZ96" s="112">
        <f>'SO 04.2 - SO 04.2 Sadovcn...'!F33</f>
        <v>0</v>
      </c>
      <c r="BA96" s="112">
        <f>'SO 04.2 - SO 04.2 Sadovcn...'!F34</f>
        <v>0</v>
      </c>
      <c r="BB96" s="112">
        <f>'SO 04.2 - SO 04.2 Sadovcn...'!F35</f>
        <v>0</v>
      </c>
      <c r="BC96" s="112">
        <f>'SO 04.2 - SO 04.2 Sadovcn...'!F36</f>
        <v>0</v>
      </c>
      <c r="BD96" s="114">
        <f>'SO 04.2 - SO 04.2 Sadovcn...'!F37</f>
        <v>0</v>
      </c>
      <c r="BE96" s="7"/>
      <c r="BT96" s="115" t="s">
        <v>84</v>
      </c>
      <c r="BV96" s="115" t="s">
        <v>78</v>
      </c>
      <c r="BW96" s="115" t="s">
        <v>88</v>
      </c>
      <c r="BX96" s="115" t="s">
        <v>4</v>
      </c>
      <c r="CL96" s="115" t="s">
        <v>1</v>
      </c>
      <c r="CM96" s="115" t="s">
        <v>76</v>
      </c>
    </row>
    <row r="97" s="7" customFormat="1" ht="24.75" customHeight="1">
      <c r="A97" s="104" t="s">
        <v>80</v>
      </c>
      <c r="B97" s="105"/>
      <c r="C97" s="106"/>
      <c r="D97" s="107" t="s">
        <v>89</v>
      </c>
      <c r="E97" s="107"/>
      <c r="F97" s="107"/>
      <c r="G97" s="107"/>
      <c r="H97" s="107"/>
      <c r="I97" s="108"/>
      <c r="J97" s="107" t="s">
        <v>90</v>
      </c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9">
        <f>'SO 04.3 - SO 04.3 Sadovní...'!J30</f>
        <v>0</v>
      </c>
      <c r="AH97" s="108"/>
      <c r="AI97" s="108"/>
      <c r="AJ97" s="108"/>
      <c r="AK97" s="108"/>
      <c r="AL97" s="108"/>
      <c r="AM97" s="108"/>
      <c r="AN97" s="109">
        <f>SUM(AG97,AT97)</f>
        <v>0</v>
      </c>
      <c r="AO97" s="108"/>
      <c r="AP97" s="108"/>
      <c r="AQ97" s="110" t="s">
        <v>83</v>
      </c>
      <c r="AR97" s="105"/>
      <c r="AS97" s="111">
        <v>0</v>
      </c>
      <c r="AT97" s="112">
        <f>ROUND(SUM(AV97:AW97),2)</f>
        <v>0</v>
      </c>
      <c r="AU97" s="113">
        <f>'SO 04.3 - SO 04.3 Sadovní...'!P123</f>
        <v>0</v>
      </c>
      <c r="AV97" s="112">
        <f>'SO 04.3 - SO 04.3 Sadovní...'!J33</f>
        <v>0</v>
      </c>
      <c r="AW97" s="112">
        <f>'SO 04.3 - SO 04.3 Sadovní...'!J34</f>
        <v>0</v>
      </c>
      <c r="AX97" s="112">
        <f>'SO 04.3 - SO 04.3 Sadovní...'!J35</f>
        <v>0</v>
      </c>
      <c r="AY97" s="112">
        <f>'SO 04.3 - SO 04.3 Sadovní...'!J36</f>
        <v>0</v>
      </c>
      <c r="AZ97" s="112">
        <f>'SO 04.3 - SO 04.3 Sadovní...'!F33</f>
        <v>0</v>
      </c>
      <c r="BA97" s="112">
        <f>'SO 04.3 - SO 04.3 Sadovní...'!F34</f>
        <v>0</v>
      </c>
      <c r="BB97" s="112">
        <f>'SO 04.3 - SO 04.3 Sadovní...'!F35</f>
        <v>0</v>
      </c>
      <c r="BC97" s="112">
        <f>'SO 04.3 - SO 04.3 Sadovní...'!F36</f>
        <v>0</v>
      </c>
      <c r="BD97" s="114">
        <f>'SO 04.3 - SO 04.3 Sadovní...'!F37</f>
        <v>0</v>
      </c>
      <c r="BE97" s="7"/>
      <c r="BT97" s="115" t="s">
        <v>84</v>
      </c>
      <c r="BV97" s="115" t="s">
        <v>78</v>
      </c>
      <c r="BW97" s="115" t="s">
        <v>91</v>
      </c>
      <c r="BX97" s="115" t="s">
        <v>4</v>
      </c>
      <c r="CL97" s="115" t="s">
        <v>1</v>
      </c>
      <c r="CM97" s="115" t="s">
        <v>76</v>
      </c>
    </row>
    <row r="98" s="7" customFormat="1" ht="24.75" customHeight="1">
      <c r="A98" s="104" t="s">
        <v>80</v>
      </c>
      <c r="B98" s="105"/>
      <c r="C98" s="106"/>
      <c r="D98" s="107" t="s">
        <v>92</v>
      </c>
      <c r="E98" s="107"/>
      <c r="F98" s="107"/>
      <c r="G98" s="107"/>
      <c r="H98" s="107"/>
      <c r="I98" s="108"/>
      <c r="J98" s="107" t="s">
        <v>93</v>
      </c>
      <c r="K98" s="107"/>
      <c r="L98" s="107"/>
      <c r="M98" s="107"/>
      <c r="N98" s="107"/>
      <c r="O98" s="107"/>
      <c r="P98" s="107"/>
      <c r="Q98" s="107"/>
      <c r="R98" s="107"/>
      <c r="S98" s="107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9">
        <f>'SO 05.2 - Zavlažovací sys...'!J30</f>
        <v>0</v>
      </c>
      <c r="AH98" s="108"/>
      <c r="AI98" s="108"/>
      <c r="AJ98" s="108"/>
      <c r="AK98" s="108"/>
      <c r="AL98" s="108"/>
      <c r="AM98" s="108"/>
      <c r="AN98" s="109">
        <f>SUM(AG98,AT98)</f>
        <v>0</v>
      </c>
      <c r="AO98" s="108"/>
      <c r="AP98" s="108"/>
      <c r="AQ98" s="110" t="s">
        <v>83</v>
      </c>
      <c r="AR98" s="105"/>
      <c r="AS98" s="111">
        <v>0</v>
      </c>
      <c r="AT98" s="112">
        <f>ROUND(SUM(AV98:AW98),2)</f>
        <v>0</v>
      </c>
      <c r="AU98" s="113">
        <f>'SO 05.2 - Zavlažovací sys...'!P122</f>
        <v>0</v>
      </c>
      <c r="AV98" s="112">
        <f>'SO 05.2 - Zavlažovací sys...'!J33</f>
        <v>0</v>
      </c>
      <c r="AW98" s="112">
        <f>'SO 05.2 - Zavlažovací sys...'!J34</f>
        <v>0</v>
      </c>
      <c r="AX98" s="112">
        <f>'SO 05.2 - Zavlažovací sys...'!J35</f>
        <v>0</v>
      </c>
      <c r="AY98" s="112">
        <f>'SO 05.2 - Zavlažovací sys...'!J36</f>
        <v>0</v>
      </c>
      <c r="AZ98" s="112">
        <f>'SO 05.2 - Zavlažovací sys...'!F33</f>
        <v>0</v>
      </c>
      <c r="BA98" s="112">
        <f>'SO 05.2 - Zavlažovací sys...'!F34</f>
        <v>0</v>
      </c>
      <c r="BB98" s="112">
        <f>'SO 05.2 - Zavlažovací sys...'!F35</f>
        <v>0</v>
      </c>
      <c r="BC98" s="112">
        <f>'SO 05.2 - Zavlažovací sys...'!F36</f>
        <v>0</v>
      </c>
      <c r="BD98" s="114">
        <f>'SO 05.2 - Zavlažovací sys...'!F37</f>
        <v>0</v>
      </c>
      <c r="BE98" s="7"/>
      <c r="BT98" s="115" t="s">
        <v>84</v>
      </c>
      <c r="BV98" s="115" t="s">
        <v>78</v>
      </c>
      <c r="BW98" s="115" t="s">
        <v>94</v>
      </c>
      <c r="BX98" s="115" t="s">
        <v>4</v>
      </c>
      <c r="CL98" s="115" t="s">
        <v>1</v>
      </c>
      <c r="CM98" s="115" t="s">
        <v>76</v>
      </c>
    </row>
    <row r="99" s="7" customFormat="1" ht="24.75" customHeight="1">
      <c r="A99" s="104" t="s">
        <v>80</v>
      </c>
      <c r="B99" s="105"/>
      <c r="C99" s="106"/>
      <c r="D99" s="107" t="s">
        <v>95</v>
      </c>
      <c r="E99" s="107"/>
      <c r="F99" s="107"/>
      <c r="G99" s="107"/>
      <c r="H99" s="107"/>
      <c r="I99" s="108"/>
      <c r="J99" s="107" t="s">
        <v>96</v>
      </c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7"/>
      <c r="Z99" s="107"/>
      <c r="AA99" s="107"/>
      <c r="AB99" s="107"/>
      <c r="AC99" s="107"/>
      <c r="AD99" s="107"/>
      <c r="AE99" s="107"/>
      <c r="AF99" s="107"/>
      <c r="AG99" s="109">
        <f>'SO 05.1 - Zavlažovací systém'!J30</f>
        <v>0</v>
      </c>
      <c r="AH99" s="108"/>
      <c r="AI99" s="108"/>
      <c r="AJ99" s="108"/>
      <c r="AK99" s="108"/>
      <c r="AL99" s="108"/>
      <c r="AM99" s="108"/>
      <c r="AN99" s="109">
        <f>SUM(AG99,AT99)</f>
        <v>0</v>
      </c>
      <c r="AO99" s="108"/>
      <c r="AP99" s="108"/>
      <c r="AQ99" s="110" t="s">
        <v>83</v>
      </c>
      <c r="AR99" s="105"/>
      <c r="AS99" s="116">
        <v>0</v>
      </c>
      <c r="AT99" s="117">
        <f>ROUND(SUM(AV99:AW99),2)</f>
        <v>0</v>
      </c>
      <c r="AU99" s="118">
        <f>'SO 05.1 - Zavlažovací systém'!P123</f>
        <v>0</v>
      </c>
      <c r="AV99" s="117">
        <f>'SO 05.1 - Zavlažovací systém'!J33</f>
        <v>0</v>
      </c>
      <c r="AW99" s="117">
        <f>'SO 05.1 - Zavlažovací systém'!J34</f>
        <v>0</v>
      </c>
      <c r="AX99" s="117">
        <f>'SO 05.1 - Zavlažovací systém'!J35</f>
        <v>0</v>
      </c>
      <c r="AY99" s="117">
        <f>'SO 05.1 - Zavlažovací systém'!J36</f>
        <v>0</v>
      </c>
      <c r="AZ99" s="117">
        <f>'SO 05.1 - Zavlažovací systém'!F33</f>
        <v>0</v>
      </c>
      <c r="BA99" s="117">
        <f>'SO 05.1 - Zavlažovací systém'!F34</f>
        <v>0</v>
      </c>
      <c r="BB99" s="117">
        <f>'SO 05.1 - Zavlažovací systém'!F35</f>
        <v>0</v>
      </c>
      <c r="BC99" s="117">
        <f>'SO 05.1 - Zavlažovací systém'!F36</f>
        <v>0</v>
      </c>
      <c r="BD99" s="119">
        <f>'SO 05.1 - Zavlažovací systém'!F37</f>
        <v>0</v>
      </c>
      <c r="BE99" s="7"/>
      <c r="BT99" s="115" t="s">
        <v>84</v>
      </c>
      <c r="BV99" s="115" t="s">
        <v>78</v>
      </c>
      <c r="BW99" s="115" t="s">
        <v>97</v>
      </c>
      <c r="BX99" s="115" t="s">
        <v>4</v>
      </c>
      <c r="CL99" s="115" t="s">
        <v>1</v>
      </c>
      <c r="CM99" s="115" t="s">
        <v>76</v>
      </c>
    </row>
    <row r="100" s="2" customFormat="1" ht="30" customHeight="1">
      <c r="A100" s="33"/>
      <c r="B100" s="34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4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</row>
    <row r="101" s="2" customFormat="1" ht="6.96" customHeight="1">
      <c r="A101" s="33"/>
      <c r="B101" s="60"/>
      <c r="C101" s="61"/>
      <c r="D101" s="61"/>
      <c r="E101" s="61"/>
      <c r="F101" s="61"/>
      <c r="G101" s="61"/>
      <c r="H101" s="61"/>
      <c r="I101" s="61"/>
      <c r="J101" s="61"/>
      <c r="K101" s="61"/>
      <c r="L101" s="61"/>
      <c r="M101" s="61"/>
      <c r="N101" s="61"/>
      <c r="O101" s="61"/>
      <c r="P101" s="61"/>
      <c r="Q101" s="61"/>
      <c r="R101" s="61"/>
      <c r="S101" s="61"/>
      <c r="T101" s="61"/>
      <c r="U101" s="61"/>
      <c r="V101" s="61"/>
      <c r="W101" s="61"/>
      <c r="X101" s="61"/>
      <c r="Y101" s="61"/>
      <c r="Z101" s="61"/>
      <c r="AA101" s="61"/>
      <c r="AB101" s="61"/>
      <c r="AC101" s="61"/>
      <c r="AD101" s="61"/>
      <c r="AE101" s="61"/>
      <c r="AF101" s="61"/>
      <c r="AG101" s="61"/>
      <c r="AH101" s="61"/>
      <c r="AI101" s="61"/>
      <c r="AJ101" s="61"/>
      <c r="AK101" s="61"/>
      <c r="AL101" s="61"/>
      <c r="AM101" s="61"/>
      <c r="AN101" s="61"/>
      <c r="AO101" s="61"/>
      <c r="AP101" s="61"/>
      <c r="AQ101" s="61"/>
      <c r="AR101" s="34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</row>
  </sheetData>
  <mergeCells count="58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SO 04.1 - SO 04.1 Sadovní...'!C2" display="/"/>
    <hyperlink ref="A96" location="'SO 04.2 - SO 04.2 Sadovcn...'!C2" display="/"/>
    <hyperlink ref="A97" location="'SO 04.3 - SO 04.3 Sadovní...'!C2" display="/"/>
    <hyperlink ref="A98" location="'SO 05.2 - Zavlažovací sys...'!C2" display="/"/>
    <hyperlink ref="A99" location="'SO 05.1 - Zavlažovací systém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3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85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76</v>
      </c>
    </row>
    <row r="4" s="1" customFormat="1" ht="24.96" customHeight="1">
      <c r="B4" s="17"/>
      <c r="D4" s="18" t="s">
        <v>98</v>
      </c>
      <c r="L4" s="17"/>
      <c r="M4" s="120" t="s">
        <v>9</v>
      </c>
      <c r="AT4" s="14" t="s">
        <v>3</v>
      </c>
    </row>
    <row r="5" s="1" customFormat="1" ht="6.96" customHeight="1">
      <c r="B5" s="17"/>
      <c r="L5" s="17"/>
    </row>
    <row r="6" s="1" customFormat="1" ht="12" customHeight="1">
      <c r="B6" s="17"/>
      <c r="D6" s="27" t="s">
        <v>15</v>
      </c>
      <c r="L6" s="17"/>
    </row>
    <row r="7" s="1" customFormat="1" ht="16.5" customHeight="1">
      <c r="B7" s="17"/>
      <c r="E7" s="121" t="str">
        <f>'Rekapitulácia stavby'!K6</f>
        <v>Revitalizácia vnútrobloku Pádivec - Sadovnícke úpravy</v>
      </c>
      <c r="F7" s="27"/>
      <c r="G7" s="27"/>
      <c r="H7" s="27"/>
      <c r="L7" s="17"/>
    </row>
    <row r="8" s="2" customFormat="1" ht="12" customHeight="1">
      <c r="A8" s="33"/>
      <c r="B8" s="34"/>
      <c r="C8" s="33"/>
      <c r="D8" s="27" t="s">
        <v>99</v>
      </c>
      <c r="E8" s="33"/>
      <c r="F8" s="33"/>
      <c r="G8" s="33"/>
      <c r="H8" s="33"/>
      <c r="I8" s="33"/>
      <c r="J8" s="33"/>
      <c r="K8" s="33"/>
      <c r="L8" s="55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="2" customFormat="1" ht="16.5" customHeight="1">
      <c r="A9" s="33"/>
      <c r="B9" s="34"/>
      <c r="C9" s="33"/>
      <c r="D9" s="33"/>
      <c r="E9" s="67" t="s">
        <v>100</v>
      </c>
      <c r="F9" s="33"/>
      <c r="G9" s="33"/>
      <c r="H9" s="33"/>
      <c r="I9" s="33"/>
      <c r="J9" s="33"/>
      <c r="K9" s="33"/>
      <c r="L9" s="55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55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="2" customFormat="1" ht="12" customHeight="1">
      <c r="A11" s="33"/>
      <c r="B11" s="34"/>
      <c r="C11" s="33"/>
      <c r="D11" s="27" t="s">
        <v>17</v>
      </c>
      <c r="E11" s="33"/>
      <c r="F11" s="22" t="s">
        <v>1</v>
      </c>
      <c r="G11" s="33"/>
      <c r="H11" s="33"/>
      <c r="I11" s="27" t="s">
        <v>18</v>
      </c>
      <c r="J11" s="22" t="s">
        <v>1</v>
      </c>
      <c r="K11" s="33"/>
      <c r="L11" s="55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="2" customFormat="1" ht="12" customHeight="1">
      <c r="A12" s="33"/>
      <c r="B12" s="34"/>
      <c r="C12" s="33"/>
      <c r="D12" s="27" t="s">
        <v>19</v>
      </c>
      <c r="E12" s="33"/>
      <c r="F12" s="22" t="s">
        <v>20</v>
      </c>
      <c r="G12" s="33"/>
      <c r="H12" s="33"/>
      <c r="I12" s="27" t="s">
        <v>21</v>
      </c>
      <c r="J12" s="69" t="str">
        <f>'Rekapitulácia stavby'!AN8</f>
        <v>10. 2. 2022</v>
      </c>
      <c r="K12" s="33"/>
      <c r="L12" s="55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="2" customFormat="1" ht="10.8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55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="2" customFormat="1" ht="12" customHeight="1">
      <c r="A14" s="33"/>
      <c r="B14" s="34"/>
      <c r="C14" s="33"/>
      <c r="D14" s="27" t="s">
        <v>23</v>
      </c>
      <c r="E14" s="33"/>
      <c r="F14" s="33"/>
      <c r="G14" s="33"/>
      <c r="H14" s="33"/>
      <c r="I14" s="27" t="s">
        <v>24</v>
      </c>
      <c r="J14" s="22" t="s">
        <v>101</v>
      </c>
      <c r="K14" s="33"/>
      <c r="L14" s="55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="2" customFormat="1" ht="18" customHeight="1">
      <c r="A15" s="33"/>
      <c r="B15" s="34"/>
      <c r="C15" s="33"/>
      <c r="D15" s="33"/>
      <c r="E15" s="22" t="s">
        <v>25</v>
      </c>
      <c r="F15" s="33"/>
      <c r="G15" s="33"/>
      <c r="H15" s="33"/>
      <c r="I15" s="27" t="s">
        <v>26</v>
      </c>
      <c r="J15" s="22" t="s">
        <v>1</v>
      </c>
      <c r="K15" s="33"/>
      <c r="L15" s="55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="2" customFormat="1" ht="6.96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55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="2" customFormat="1" ht="12" customHeight="1">
      <c r="A17" s="33"/>
      <c r="B17" s="34"/>
      <c r="C17" s="33"/>
      <c r="D17" s="27" t="s">
        <v>27</v>
      </c>
      <c r="E17" s="33"/>
      <c r="F17" s="33"/>
      <c r="G17" s="33"/>
      <c r="H17" s="33"/>
      <c r="I17" s="27" t="s">
        <v>24</v>
      </c>
      <c r="J17" s="28" t="str">
        <f>'Rekapitulácia stavby'!AN13</f>
        <v>Vyplň údaj</v>
      </c>
      <c r="K17" s="33"/>
      <c r="L17" s="55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="2" customFormat="1" ht="18" customHeight="1">
      <c r="A18" s="33"/>
      <c r="B18" s="34"/>
      <c r="C18" s="33"/>
      <c r="D18" s="33"/>
      <c r="E18" s="28" t="str">
        <f>'Rekapitulácia stavby'!E14</f>
        <v>Vyplň údaj</v>
      </c>
      <c r="F18" s="22"/>
      <c r="G18" s="22"/>
      <c r="H18" s="22"/>
      <c r="I18" s="27" t="s">
        <v>26</v>
      </c>
      <c r="J18" s="28" t="str">
        <f>'Rekapitulácia stavby'!AN14</f>
        <v>Vyplň údaj</v>
      </c>
      <c r="K18" s="33"/>
      <c r="L18" s="55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="2" customFormat="1" ht="6.96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55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="2" customFormat="1" ht="12" customHeight="1">
      <c r="A20" s="33"/>
      <c r="B20" s="34"/>
      <c r="C20" s="33"/>
      <c r="D20" s="27" t="s">
        <v>29</v>
      </c>
      <c r="E20" s="33"/>
      <c r="F20" s="33"/>
      <c r="G20" s="33"/>
      <c r="H20" s="33"/>
      <c r="I20" s="27" t="s">
        <v>24</v>
      </c>
      <c r="J20" s="22" t="s">
        <v>30</v>
      </c>
      <c r="K20" s="33"/>
      <c r="L20" s="55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="2" customFormat="1" ht="18" customHeight="1">
      <c r="A21" s="33"/>
      <c r="B21" s="34"/>
      <c r="C21" s="33"/>
      <c r="D21" s="33"/>
      <c r="E21" s="22" t="s">
        <v>31</v>
      </c>
      <c r="F21" s="33"/>
      <c r="G21" s="33"/>
      <c r="H21" s="33"/>
      <c r="I21" s="27" t="s">
        <v>26</v>
      </c>
      <c r="J21" s="22" t="s">
        <v>102</v>
      </c>
      <c r="K21" s="33"/>
      <c r="L21" s="55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="2" customFormat="1" ht="6.96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55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="2" customFormat="1" ht="12" customHeight="1">
      <c r="A23" s="33"/>
      <c r="B23" s="34"/>
      <c r="C23" s="33"/>
      <c r="D23" s="27" t="s">
        <v>34</v>
      </c>
      <c r="E23" s="33"/>
      <c r="F23" s="33"/>
      <c r="G23" s="33"/>
      <c r="H23" s="33"/>
      <c r="I23" s="27" t="s">
        <v>24</v>
      </c>
      <c r="J23" s="22" t="str">
        <f>IF('Rekapitulácia stavby'!AN19="","",'Rekapitulácia stavby'!AN19)</f>
        <v>44387954</v>
      </c>
      <c r="K23" s="33"/>
      <c r="L23" s="55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="2" customFormat="1" ht="18" customHeight="1">
      <c r="A24" s="33"/>
      <c r="B24" s="34"/>
      <c r="C24" s="33"/>
      <c r="D24" s="33"/>
      <c r="E24" s="22" t="str">
        <f>IF('Rekapitulácia stavby'!E20="","",'Rekapitulácia stavby'!E20)</f>
        <v>Kvitnúce záhrady s.r.o.</v>
      </c>
      <c r="F24" s="33"/>
      <c r="G24" s="33"/>
      <c r="H24" s="33"/>
      <c r="I24" s="27" t="s">
        <v>26</v>
      </c>
      <c r="J24" s="22" t="str">
        <f>IF('Rekapitulácia stavby'!AN20="","",'Rekapitulácia stavby'!AN20)</f>
        <v>SK2022700306</v>
      </c>
      <c r="K24" s="33"/>
      <c r="L24" s="55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="2" customFormat="1" ht="6.96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55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="2" customFormat="1" ht="12" customHeight="1">
      <c r="A26" s="33"/>
      <c r="B26" s="34"/>
      <c r="C26" s="33"/>
      <c r="D26" s="27" t="s">
        <v>35</v>
      </c>
      <c r="E26" s="33"/>
      <c r="F26" s="33"/>
      <c r="G26" s="33"/>
      <c r="H26" s="33"/>
      <c r="I26" s="33"/>
      <c r="J26" s="33"/>
      <c r="K26" s="33"/>
      <c r="L26" s="55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="8" customFormat="1" ht="16.5" customHeight="1">
      <c r="A27" s="122"/>
      <c r="B27" s="123"/>
      <c r="C27" s="122"/>
      <c r="D27" s="122"/>
      <c r="E27" s="31" t="s">
        <v>1</v>
      </c>
      <c r="F27" s="31"/>
      <c r="G27" s="31"/>
      <c r="H27" s="31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="2" customFormat="1" ht="6.96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55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="2" customFormat="1" ht="6.96" customHeight="1">
      <c r="A29" s="33"/>
      <c r="B29" s="34"/>
      <c r="C29" s="33"/>
      <c r="D29" s="90"/>
      <c r="E29" s="90"/>
      <c r="F29" s="90"/>
      <c r="G29" s="90"/>
      <c r="H29" s="90"/>
      <c r="I29" s="90"/>
      <c r="J29" s="90"/>
      <c r="K29" s="90"/>
      <c r="L29" s="55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="2" customFormat="1" ht="25.44" customHeight="1">
      <c r="A30" s="33"/>
      <c r="B30" s="34"/>
      <c r="C30" s="33"/>
      <c r="D30" s="125" t="s">
        <v>36</v>
      </c>
      <c r="E30" s="33"/>
      <c r="F30" s="33"/>
      <c r="G30" s="33"/>
      <c r="H30" s="33"/>
      <c r="I30" s="33"/>
      <c r="J30" s="96">
        <f>ROUND(J128, 2)</f>
        <v>0</v>
      </c>
      <c r="K30" s="33"/>
      <c r="L30" s="55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="2" customFormat="1" ht="6.96" customHeight="1">
      <c r="A31" s="33"/>
      <c r="B31" s="34"/>
      <c r="C31" s="33"/>
      <c r="D31" s="90"/>
      <c r="E31" s="90"/>
      <c r="F31" s="90"/>
      <c r="G31" s="90"/>
      <c r="H31" s="90"/>
      <c r="I31" s="90"/>
      <c r="J31" s="90"/>
      <c r="K31" s="90"/>
      <c r="L31" s="55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="2" customFormat="1" ht="14.4" customHeight="1">
      <c r="A32" s="33"/>
      <c r="B32" s="34"/>
      <c r="C32" s="33"/>
      <c r="D32" s="33"/>
      <c r="E32" s="33"/>
      <c r="F32" s="38" t="s">
        <v>38</v>
      </c>
      <c r="G32" s="33"/>
      <c r="H32" s="33"/>
      <c r="I32" s="38" t="s">
        <v>37</v>
      </c>
      <c r="J32" s="38" t="s">
        <v>39</v>
      </c>
      <c r="K32" s="33"/>
      <c r="L32" s="55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="2" customFormat="1" ht="14.4" customHeight="1">
      <c r="A33" s="33"/>
      <c r="B33" s="34"/>
      <c r="C33" s="33"/>
      <c r="D33" s="126" t="s">
        <v>40</v>
      </c>
      <c r="E33" s="40" t="s">
        <v>41</v>
      </c>
      <c r="F33" s="127">
        <f>ROUND((SUM(BE128:BE237)),  2)</f>
        <v>0</v>
      </c>
      <c r="G33" s="128"/>
      <c r="H33" s="128"/>
      <c r="I33" s="129">
        <v>0.20000000000000001</v>
      </c>
      <c r="J33" s="127">
        <f>ROUND(((SUM(BE128:BE237))*I33),  2)</f>
        <v>0</v>
      </c>
      <c r="K33" s="33"/>
      <c r="L33" s="55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="2" customFormat="1" ht="14.4" customHeight="1">
      <c r="A34" s="33"/>
      <c r="B34" s="34"/>
      <c r="C34" s="33"/>
      <c r="D34" s="33"/>
      <c r="E34" s="40" t="s">
        <v>42</v>
      </c>
      <c r="F34" s="127">
        <f>ROUND((SUM(BF128:BF237)),  2)</f>
        <v>0</v>
      </c>
      <c r="G34" s="128"/>
      <c r="H34" s="128"/>
      <c r="I34" s="129">
        <v>0.20000000000000001</v>
      </c>
      <c r="J34" s="127">
        <f>ROUND(((SUM(BF128:BF237))*I34),  2)</f>
        <v>0</v>
      </c>
      <c r="K34" s="33"/>
      <c r="L34" s="55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hidden="1" s="2" customFormat="1" ht="14.4" customHeight="1">
      <c r="A35" s="33"/>
      <c r="B35" s="34"/>
      <c r="C35" s="33"/>
      <c r="D35" s="33"/>
      <c r="E35" s="27" t="s">
        <v>43</v>
      </c>
      <c r="F35" s="130">
        <f>ROUND((SUM(BG128:BG237)),  2)</f>
        <v>0</v>
      </c>
      <c r="G35" s="33"/>
      <c r="H35" s="33"/>
      <c r="I35" s="131">
        <v>0.20000000000000001</v>
      </c>
      <c r="J35" s="130">
        <f>0</f>
        <v>0</v>
      </c>
      <c r="K35" s="33"/>
      <c r="L35" s="55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hidden="1" s="2" customFormat="1" ht="14.4" customHeight="1">
      <c r="A36" s="33"/>
      <c r="B36" s="34"/>
      <c r="C36" s="33"/>
      <c r="D36" s="33"/>
      <c r="E36" s="27" t="s">
        <v>44</v>
      </c>
      <c r="F36" s="130">
        <f>ROUND((SUM(BH128:BH237)),  2)</f>
        <v>0</v>
      </c>
      <c r="G36" s="33"/>
      <c r="H36" s="33"/>
      <c r="I36" s="131">
        <v>0.20000000000000001</v>
      </c>
      <c r="J36" s="130">
        <f>0</f>
        <v>0</v>
      </c>
      <c r="K36" s="33"/>
      <c r="L36" s="55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hidden="1" s="2" customFormat="1" ht="14.4" customHeight="1">
      <c r="A37" s="33"/>
      <c r="B37" s="34"/>
      <c r="C37" s="33"/>
      <c r="D37" s="33"/>
      <c r="E37" s="40" t="s">
        <v>45</v>
      </c>
      <c r="F37" s="127">
        <f>ROUND((SUM(BI128:BI237)),  2)</f>
        <v>0</v>
      </c>
      <c r="G37" s="128"/>
      <c r="H37" s="128"/>
      <c r="I37" s="129">
        <v>0</v>
      </c>
      <c r="J37" s="127">
        <f>0</f>
        <v>0</v>
      </c>
      <c r="K37" s="33"/>
      <c r="L37" s="55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="2" customFormat="1" ht="6.96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55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="2" customFormat="1" ht="25.44" customHeight="1">
      <c r="A39" s="33"/>
      <c r="B39" s="34"/>
      <c r="C39" s="132"/>
      <c r="D39" s="133" t="s">
        <v>46</v>
      </c>
      <c r="E39" s="81"/>
      <c r="F39" s="81"/>
      <c r="G39" s="134" t="s">
        <v>47</v>
      </c>
      <c r="H39" s="135" t="s">
        <v>48</v>
      </c>
      <c r="I39" s="81"/>
      <c r="J39" s="136">
        <f>SUM(J30:J37)</f>
        <v>0</v>
      </c>
      <c r="K39" s="137"/>
      <c r="L39" s="55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="2" customFormat="1" ht="14.4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55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55"/>
      <c r="D50" s="56" t="s">
        <v>49</v>
      </c>
      <c r="E50" s="57"/>
      <c r="F50" s="57"/>
      <c r="G50" s="56" t="s">
        <v>50</v>
      </c>
      <c r="H50" s="57"/>
      <c r="I50" s="57"/>
      <c r="J50" s="57"/>
      <c r="K50" s="57"/>
      <c r="L50" s="55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3"/>
      <c r="B61" s="34"/>
      <c r="C61" s="33"/>
      <c r="D61" s="58" t="s">
        <v>51</v>
      </c>
      <c r="E61" s="36"/>
      <c r="F61" s="138" t="s">
        <v>52</v>
      </c>
      <c r="G61" s="58" t="s">
        <v>51</v>
      </c>
      <c r="H61" s="36"/>
      <c r="I61" s="36"/>
      <c r="J61" s="139" t="s">
        <v>52</v>
      </c>
      <c r="K61" s="36"/>
      <c r="L61" s="55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3"/>
      <c r="B65" s="34"/>
      <c r="C65" s="33"/>
      <c r="D65" s="56" t="s">
        <v>53</v>
      </c>
      <c r="E65" s="59"/>
      <c r="F65" s="59"/>
      <c r="G65" s="56" t="s">
        <v>54</v>
      </c>
      <c r="H65" s="59"/>
      <c r="I65" s="59"/>
      <c r="J65" s="59"/>
      <c r="K65" s="59"/>
      <c r="L65" s="55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3"/>
      <c r="B76" s="34"/>
      <c r="C76" s="33"/>
      <c r="D76" s="58" t="s">
        <v>51</v>
      </c>
      <c r="E76" s="36"/>
      <c r="F76" s="138" t="s">
        <v>52</v>
      </c>
      <c r="G76" s="58" t="s">
        <v>51</v>
      </c>
      <c r="H76" s="36"/>
      <c r="I76" s="36"/>
      <c r="J76" s="139" t="s">
        <v>52</v>
      </c>
      <c r="K76" s="36"/>
      <c r="L76" s="55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="2" customFormat="1" ht="14.4" customHeight="1">
      <c r="A77" s="33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="2" customFormat="1" ht="6.96" customHeight="1">
      <c r="A81" s="33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="2" customFormat="1" ht="24.96" customHeight="1">
      <c r="A82" s="33"/>
      <c r="B82" s="34"/>
      <c r="C82" s="18" t="s">
        <v>103</v>
      </c>
      <c r="D82" s="33"/>
      <c r="E82" s="33"/>
      <c r="F82" s="33"/>
      <c r="G82" s="33"/>
      <c r="H82" s="33"/>
      <c r="I82" s="33"/>
      <c r="J82" s="33"/>
      <c r="K82" s="33"/>
      <c r="L82" s="55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="2" customFormat="1" ht="6.96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55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="2" customFormat="1" ht="12" customHeight="1">
      <c r="A84" s="33"/>
      <c r="B84" s="34"/>
      <c r="C84" s="27" t="s">
        <v>15</v>
      </c>
      <c r="D84" s="33"/>
      <c r="E84" s="33"/>
      <c r="F84" s="33"/>
      <c r="G84" s="33"/>
      <c r="H84" s="33"/>
      <c r="I84" s="33"/>
      <c r="J84" s="33"/>
      <c r="K84" s="33"/>
      <c r="L84" s="55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="2" customFormat="1" ht="16.5" customHeight="1">
      <c r="A85" s="33"/>
      <c r="B85" s="34"/>
      <c r="C85" s="33"/>
      <c r="D85" s="33"/>
      <c r="E85" s="121" t="str">
        <f>E7</f>
        <v>Revitalizácia vnútrobloku Pádivec - Sadovnícke úpravy</v>
      </c>
      <c r="F85" s="27"/>
      <c r="G85" s="27"/>
      <c r="H85" s="27"/>
      <c r="I85" s="33"/>
      <c r="J85" s="33"/>
      <c r="K85" s="33"/>
      <c r="L85" s="55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="2" customFormat="1" ht="12" customHeight="1">
      <c r="A86" s="33"/>
      <c r="B86" s="34"/>
      <c r="C86" s="27" t="s">
        <v>99</v>
      </c>
      <c r="D86" s="33"/>
      <c r="E86" s="33"/>
      <c r="F86" s="33"/>
      <c r="G86" s="33"/>
      <c r="H86" s="33"/>
      <c r="I86" s="33"/>
      <c r="J86" s="33"/>
      <c r="K86" s="33"/>
      <c r="L86" s="55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="2" customFormat="1" ht="16.5" customHeight="1">
      <c r="A87" s="33"/>
      <c r="B87" s="34"/>
      <c r="C87" s="33"/>
      <c r="D87" s="33"/>
      <c r="E87" s="67" t="str">
        <f>E9</f>
        <v>SO 04.1 - SO 04.1 Sadovnícke úpravy</v>
      </c>
      <c r="F87" s="33"/>
      <c r="G87" s="33"/>
      <c r="H87" s="33"/>
      <c r="I87" s="33"/>
      <c r="J87" s="33"/>
      <c r="K87" s="33"/>
      <c r="L87" s="55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="2" customFormat="1" ht="6.96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55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="2" customFormat="1" ht="12" customHeight="1">
      <c r="A89" s="33"/>
      <c r="B89" s="34"/>
      <c r="C89" s="27" t="s">
        <v>19</v>
      </c>
      <c r="D89" s="33"/>
      <c r="E89" s="33"/>
      <c r="F89" s="22" t="str">
        <f>F12</f>
        <v>Trenčín</v>
      </c>
      <c r="G89" s="33"/>
      <c r="H89" s="33"/>
      <c r="I89" s="27" t="s">
        <v>21</v>
      </c>
      <c r="J89" s="69" t="str">
        <f>IF(J12="","",J12)</f>
        <v>10. 2. 2022</v>
      </c>
      <c r="K89" s="33"/>
      <c r="L89" s="55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="2" customFormat="1" ht="6.96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55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="2" customFormat="1" ht="25.65" customHeight="1">
      <c r="A91" s="33"/>
      <c r="B91" s="34"/>
      <c r="C91" s="27" t="s">
        <v>23</v>
      </c>
      <c r="D91" s="33"/>
      <c r="E91" s="33"/>
      <c r="F91" s="22" t="str">
        <f>E15</f>
        <v>Mesto Trenčín</v>
      </c>
      <c r="G91" s="33"/>
      <c r="H91" s="33"/>
      <c r="I91" s="27" t="s">
        <v>29</v>
      </c>
      <c r="J91" s="31" t="str">
        <f>E21</f>
        <v>Kvitnúce záhrady s.r.o.</v>
      </c>
      <c r="K91" s="33"/>
      <c r="L91" s="55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="2" customFormat="1" ht="25.65" customHeight="1">
      <c r="A92" s="33"/>
      <c r="B92" s="34"/>
      <c r="C92" s="27" t="s">
        <v>27</v>
      </c>
      <c r="D92" s="33"/>
      <c r="E92" s="33"/>
      <c r="F92" s="22" t="str">
        <f>IF(E18="","",E18)</f>
        <v>Vyplň údaj</v>
      </c>
      <c r="G92" s="33"/>
      <c r="H92" s="33"/>
      <c r="I92" s="27" t="s">
        <v>34</v>
      </c>
      <c r="J92" s="31" t="str">
        <f>E24</f>
        <v>Kvitnúce záhrady s.r.o.</v>
      </c>
      <c r="K92" s="33"/>
      <c r="L92" s="55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="2" customFormat="1" ht="10.32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55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="2" customFormat="1" ht="29.28" customHeight="1">
      <c r="A94" s="33"/>
      <c r="B94" s="34"/>
      <c r="C94" s="140" t="s">
        <v>104</v>
      </c>
      <c r="D94" s="132"/>
      <c r="E94" s="132"/>
      <c r="F94" s="132"/>
      <c r="G94" s="132"/>
      <c r="H94" s="132"/>
      <c r="I94" s="132"/>
      <c r="J94" s="141" t="s">
        <v>105</v>
      </c>
      <c r="K94" s="132"/>
      <c r="L94" s="55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="2" customFormat="1" ht="10.32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55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="2" customFormat="1" ht="22.8" customHeight="1">
      <c r="A96" s="33"/>
      <c r="B96" s="34"/>
      <c r="C96" s="142" t="s">
        <v>106</v>
      </c>
      <c r="D96" s="33"/>
      <c r="E96" s="33"/>
      <c r="F96" s="33"/>
      <c r="G96" s="33"/>
      <c r="H96" s="33"/>
      <c r="I96" s="33"/>
      <c r="J96" s="96">
        <f>J128</f>
        <v>0</v>
      </c>
      <c r="K96" s="33"/>
      <c r="L96" s="55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4" t="s">
        <v>107</v>
      </c>
    </row>
    <row r="97" s="9" customFormat="1" ht="24.96" customHeight="1">
      <c r="A97" s="9"/>
      <c r="B97" s="143"/>
      <c r="C97" s="9"/>
      <c r="D97" s="144" t="s">
        <v>108</v>
      </c>
      <c r="E97" s="145"/>
      <c r="F97" s="145"/>
      <c r="G97" s="145"/>
      <c r="H97" s="145"/>
      <c r="I97" s="145"/>
      <c r="J97" s="146">
        <f>J129</f>
        <v>0</v>
      </c>
      <c r="K97" s="9"/>
      <c r="L97" s="14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43"/>
      <c r="C98" s="9"/>
      <c r="D98" s="144" t="s">
        <v>109</v>
      </c>
      <c r="E98" s="145"/>
      <c r="F98" s="145"/>
      <c r="G98" s="145"/>
      <c r="H98" s="145"/>
      <c r="I98" s="145"/>
      <c r="J98" s="146">
        <f>J131</f>
        <v>0</v>
      </c>
      <c r="K98" s="9"/>
      <c r="L98" s="143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43"/>
      <c r="C99" s="9"/>
      <c r="D99" s="144" t="s">
        <v>110</v>
      </c>
      <c r="E99" s="145"/>
      <c r="F99" s="145"/>
      <c r="G99" s="145"/>
      <c r="H99" s="145"/>
      <c r="I99" s="145"/>
      <c r="J99" s="146">
        <f>J140</f>
        <v>0</v>
      </c>
      <c r="K99" s="9"/>
      <c r="L99" s="14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43"/>
      <c r="C100" s="9"/>
      <c r="D100" s="144" t="s">
        <v>111</v>
      </c>
      <c r="E100" s="145"/>
      <c r="F100" s="145"/>
      <c r="G100" s="145"/>
      <c r="H100" s="145"/>
      <c r="I100" s="145"/>
      <c r="J100" s="146">
        <f>J155</f>
        <v>0</v>
      </c>
      <c r="K100" s="9"/>
      <c r="L100" s="143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43"/>
      <c r="C101" s="9"/>
      <c r="D101" s="144" t="s">
        <v>112</v>
      </c>
      <c r="E101" s="145"/>
      <c r="F101" s="145"/>
      <c r="G101" s="145"/>
      <c r="H101" s="145"/>
      <c r="I101" s="145"/>
      <c r="J101" s="146">
        <f>J160</f>
        <v>0</v>
      </c>
      <c r="K101" s="9"/>
      <c r="L101" s="14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43"/>
      <c r="C102" s="9"/>
      <c r="D102" s="144" t="s">
        <v>113</v>
      </c>
      <c r="E102" s="145"/>
      <c r="F102" s="145"/>
      <c r="G102" s="145"/>
      <c r="H102" s="145"/>
      <c r="I102" s="145"/>
      <c r="J102" s="146">
        <f>J162</f>
        <v>0</v>
      </c>
      <c r="K102" s="9"/>
      <c r="L102" s="14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43"/>
      <c r="C103" s="9"/>
      <c r="D103" s="144" t="s">
        <v>114</v>
      </c>
      <c r="E103" s="145"/>
      <c r="F103" s="145"/>
      <c r="G103" s="145"/>
      <c r="H103" s="145"/>
      <c r="I103" s="145"/>
      <c r="J103" s="146">
        <f>J166</f>
        <v>0</v>
      </c>
      <c r="K103" s="9"/>
      <c r="L103" s="14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43"/>
      <c r="C104" s="9"/>
      <c r="D104" s="144" t="s">
        <v>115</v>
      </c>
      <c r="E104" s="145"/>
      <c r="F104" s="145"/>
      <c r="G104" s="145"/>
      <c r="H104" s="145"/>
      <c r="I104" s="145"/>
      <c r="J104" s="146">
        <f>J189</f>
        <v>0</v>
      </c>
      <c r="K104" s="9"/>
      <c r="L104" s="143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43"/>
      <c r="C105" s="9"/>
      <c r="D105" s="144" t="s">
        <v>116</v>
      </c>
      <c r="E105" s="145"/>
      <c r="F105" s="145"/>
      <c r="G105" s="145"/>
      <c r="H105" s="145"/>
      <c r="I105" s="145"/>
      <c r="J105" s="146">
        <f>J202</f>
        <v>0</v>
      </c>
      <c r="K105" s="9"/>
      <c r="L105" s="143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43"/>
      <c r="C106" s="9"/>
      <c r="D106" s="144" t="s">
        <v>117</v>
      </c>
      <c r="E106" s="145"/>
      <c r="F106" s="145"/>
      <c r="G106" s="145"/>
      <c r="H106" s="145"/>
      <c r="I106" s="145"/>
      <c r="J106" s="146">
        <f>J208</f>
        <v>0</v>
      </c>
      <c r="K106" s="9"/>
      <c r="L106" s="143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43"/>
      <c r="C107" s="9"/>
      <c r="D107" s="144" t="s">
        <v>118</v>
      </c>
      <c r="E107" s="145"/>
      <c r="F107" s="145"/>
      <c r="G107" s="145"/>
      <c r="H107" s="145"/>
      <c r="I107" s="145"/>
      <c r="J107" s="146">
        <f>J229</f>
        <v>0</v>
      </c>
      <c r="K107" s="9"/>
      <c r="L107" s="143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9" customFormat="1" ht="24.96" customHeight="1">
      <c r="A108" s="9"/>
      <c r="B108" s="143"/>
      <c r="C108" s="9"/>
      <c r="D108" s="144" t="s">
        <v>119</v>
      </c>
      <c r="E108" s="145"/>
      <c r="F108" s="145"/>
      <c r="G108" s="145"/>
      <c r="H108" s="145"/>
      <c r="I108" s="145"/>
      <c r="J108" s="146">
        <f>J234</f>
        <v>0</v>
      </c>
      <c r="K108" s="9"/>
      <c r="L108" s="143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2" customFormat="1" ht="21.84" customHeight="1">
      <c r="A109" s="33"/>
      <c r="B109" s="34"/>
      <c r="C109" s="33"/>
      <c r="D109" s="33"/>
      <c r="E109" s="33"/>
      <c r="F109" s="33"/>
      <c r="G109" s="33"/>
      <c r="H109" s="33"/>
      <c r="I109" s="33"/>
      <c r="J109" s="33"/>
      <c r="K109" s="33"/>
      <c r="L109" s="55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="2" customFormat="1" ht="6.96" customHeight="1">
      <c r="A110" s="33"/>
      <c r="B110" s="60"/>
      <c r="C110" s="61"/>
      <c r="D110" s="61"/>
      <c r="E110" s="61"/>
      <c r="F110" s="61"/>
      <c r="G110" s="61"/>
      <c r="H110" s="61"/>
      <c r="I110" s="61"/>
      <c r="J110" s="61"/>
      <c r="K110" s="61"/>
      <c r="L110" s="55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4" s="2" customFormat="1" ht="6.96" customHeight="1">
      <c r="A114" s="33"/>
      <c r="B114" s="62"/>
      <c r="C114" s="63"/>
      <c r="D114" s="63"/>
      <c r="E114" s="63"/>
      <c r="F114" s="63"/>
      <c r="G114" s="63"/>
      <c r="H114" s="63"/>
      <c r="I114" s="63"/>
      <c r="J114" s="63"/>
      <c r="K114" s="63"/>
      <c r="L114" s="55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="2" customFormat="1" ht="24.96" customHeight="1">
      <c r="A115" s="33"/>
      <c r="B115" s="34"/>
      <c r="C115" s="18" t="s">
        <v>120</v>
      </c>
      <c r="D115" s="33"/>
      <c r="E115" s="33"/>
      <c r="F115" s="33"/>
      <c r="G115" s="33"/>
      <c r="H115" s="33"/>
      <c r="I115" s="33"/>
      <c r="J115" s="33"/>
      <c r="K115" s="33"/>
      <c r="L115" s="55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="2" customFormat="1" ht="6.96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55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="2" customFormat="1" ht="12" customHeight="1">
      <c r="A117" s="33"/>
      <c r="B117" s="34"/>
      <c r="C117" s="27" t="s">
        <v>15</v>
      </c>
      <c r="D117" s="33"/>
      <c r="E117" s="33"/>
      <c r="F117" s="33"/>
      <c r="G117" s="33"/>
      <c r="H117" s="33"/>
      <c r="I117" s="33"/>
      <c r="J117" s="33"/>
      <c r="K117" s="33"/>
      <c r="L117" s="55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="2" customFormat="1" ht="16.5" customHeight="1">
      <c r="A118" s="33"/>
      <c r="B118" s="34"/>
      <c r="C118" s="33"/>
      <c r="D118" s="33"/>
      <c r="E118" s="121" t="str">
        <f>E7</f>
        <v>Revitalizácia vnútrobloku Pádivec - Sadovnícke úpravy</v>
      </c>
      <c r="F118" s="27"/>
      <c r="G118" s="27"/>
      <c r="H118" s="27"/>
      <c r="I118" s="33"/>
      <c r="J118" s="33"/>
      <c r="K118" s="33"/>
      <c r="L118" s="55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="2" customFormat="1" ht="12" customHeight="1">
      <c r="A119" s="33"/>
      <c r="B119" s="34"/>
      <c r="C119" s="27" t="s">
        <v>99</v>
      </c>
      <c r="D119" s="33"/>
      <c r="E119" s="33"/>
      <c r="F119" s="33"/>
      <c r="G119" s="33"/>
      <c r="H119" s="33"/>
      <c r="I119" s="33"/>
      <c r="J119" s="33"/>
      <c r="K119" s="33"/>
      <c r="L119" s="55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="2" customFormat="1" ht="16.5" customHeight="1">
      <c r="A120" s="33"/>
      <c r="B120" s="34"/>
      <c r="C120" s="33"/>
      <c r="D120" s="33"/>
      <c r="E120" s="67" t="str">
        <f>E9</f>
        <v>SO 04.1 - SO 04.1 Sadovnícke úpravy</v>
      </c>
      <c r="F120" s="33"/>
      <c r="G120" s="33"/>
      <c r="H120" s="33"/>
      <c r="I120" s="33"/>
      <c r="J120" s="33"/>
      <c r="K120" s="33"/>
      <c r="L120" s="55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="2" customFormat="1" ht="6.96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55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="2" customFormat="1" ht="12" customHeight="1">
      <c r="A122" s="33"/>
      <c r="B122" s="34"/>
      <c r="C122" s="27" t="s">
        <v>19</v>
      </c>
      <c r="D122" s="33"/>
      <c r="E122" s="33"/>
      <c r="F122" s="22" t="str">
        <f>F12</f>
        <v>Trenčín</v>
      </c>
      <c r="G122" s="33"/>
      <c r="H122" s="33"/>
      <c r="I122" s="27" t="s">
        <v>21</v>
      </c>
      <c r="J122" s="69" t="str">
        <f>IF(J12="","",J12)</f>
        <v>10. 2. 2022</v>
      </c>
      <c r="K122" s="33"/>
      <c r="L122" s="55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="2" customFormat="1" ht="6.96" customHeight="1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55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="2" customFormat="1" ht="25.65" customHeight="1">
      <c r="A124" s="33"/>
      <c r="B124" s="34"/>
      <c r="C124" s="27" t="s">
        <v>23</v>
      </c>
      <c r="D124" s="33"/>
      <c r="E124" s="33"/>
      <c r="F124" s="22" t="str">
        <f>E15</f>
        <v>Mesto Trenčín</v>
      </c>
      <c r="G124" s="33"/>
      <c r="H124" s="33"/>
      <c r="I124" s="27" t="s">
        <v>29</v>
      </c>
      <c r="J124" s="31" t="str">
        <f>E21</f>
        <v>Kvitnúce záhrady s.r.o.</v>
      </c>
      <c r="K124" s="33"/>
      <c r="L124" s="55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="2" customFormat="1" ht="25.65" customHeight="1">
      <c r="A125" s="33"/>
      <c r="B125" s="34"/>
      <c r="C125" s="27" t="s">
        <v>27</v>
      </c>
      <c r="D125" s="33"/>
      <c r="E125" s="33"/>
      <c r="F125" s="22" t="str">
        <f>IF(E18="","",E18)</f>
        <v>Vyplň údaj</v>
      </c>
      <c r="G125" s="33"/>
      <c r="H125" s="33"/>
      <c r="I125" s="27" t="s">
        <v>34</v>
      </c>
      <c r="J125" s="31" t="str">
        <f>E24</f>
        <v>Kvitnúce záhrady s.r.o.</v>
      </c>
      <c r="K125" s="33"/>
      <c r="L125" s="55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="2" customFormat="1" ht="10.32" customHeight="1">
      <c r="A126" s="33"/>
      <c r="B126" s="34"/>
      <c r="C126" s="33"/>
      <c r="D126" s="33"/>
      <c r="E126" s="33"/>
      <c r="F126" s="33"/>
      <c r="G126" s="33"/>
      <c r="H126" s="33"/>
      <c r="I126" s="33"/>
      <c r="J126" s="33"/>
      <c r="K126" s="33"/>
      <c r="L126" s="55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="10" customFormat="1" ht="29.28" customHeight="1">
      <c r="A127" s="147"/>
      <c r="B127" s="148"/>
      <c r="C127" s="149" t="s">
        <v>121</v>
      </c>
      <c r="D127" s="150" t="s">
        <v>61</v>
      </c>
      <c r="E127" s="150" t="s">
        <v>57</v>
      </c>
      <c r="F127" s="150" t="s">
        <v>58</v>
      </c>
      <c r="G127" s="150" t="s">
        <v>122</v>
      </c>
      <c r="H127" s="150" t="s">
        <v>123</v>
      </c>
      <c r="I127" s="150" t="s">
        <v>124</v>
      </c>
      <c r="J127" s="151" t="s">
        <v>105</v>
      </c>
      <c r="K127" s="152" t="s">
        <v>125</v>
      </c>
      <c r="L127" s="153"/>
      <c r="M127" s="86" t="s">
        <v>1</v>
      </c>
      <c r="N127" s="87" t="s">
        <v>40</v>
      </c>
      <c r="O127" s="87" t="s">
        <v>126</v>
      </c>
      <c r="P127" s="87" t="s">
        <v>127</v>
      </c>
      <c r="Q127" s="87" t="s">
        <v>128</v>
      </c>
      <c r="R127" s="87" t="s">
        <v>129</v>
      </c>
      <c r="S127" s="87" t="s">
        <v>130</v>
      </c>
      <c r="T127" s="88" t="s">
        <v>131</v>
      </c>
      <c r="U127" s="147"/>
      <c r="V127" s="147"/>
      <c r="W127" s="147"/>
      <c r="X127" s="147"/>
      <c r="Y127" s="147"/>
      <c r="Z127" s="147"/>
      <c r="AA127" s="147"/>
      <c r="AB127" s="147"/>
      <c r="AC127" s="147"/>
      <c r="AD127" s="147"/>
      <c r="AE127" s="147"/>
    </row>
    <row r="128" s="2" customFormat="1" ht="22.8" customHeight="1">
      <c r="A128" s="33"/>
      <c r="B128" s="34"/>
      <c r="C128" s="93" t="s">
        <v>106</v>
      </c>
      <c r="D128" s="33"/>
      <c r="E128" s="33"/>
      <c r="F128" s="33"/>
      <c r="G128" s="33"/>
      <c r="H128" s="33"/>
      <c r="I128" s="33"/>
      <c r="J128" s="154">
        <f>BK128</f>
        <v>0</v>
      </c>
      <c r="K128" s="33"/>
      <c r="L128" s="34"/>
      <c r="M128" s="89"/>
      <c r="N128" s="73"/>
      <c r="O128" s="90"/>
      <c r="P128" s="155">
        <f>P129+P131+P140+P155+P160+P162+P166+P189+P202+P208+P229+P234</f>
        <v>0</v>
      </c>
      <c r="Q128" s="90"/>
      <c r="R128" s="155">
        <f>R129+R131+R140+R155+R160+R162+R166+R189+R202+R208+R229+R234</f>
        <v>0</v>
      </c>
      <c r="S128" s="90"/>
      <c r="T128" s="156">
        <f>T129+T131+T140+T155+T160+T162+T166+T189+T202+T208+T229+T234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T128" s="14" t="s">
        <v>75</v>
      </c>
      <c r="AU128" s="14" t="s">
        <v>107</v>
      </c>
      <c r="BK128" s="157">
        <f>BK129+BK131+BK140+BK155+BK160+BK162+BK166+BK189+BK202+BK208+BK229+BK234</f>
        <v>0</v>
      </c>
    </row>
    <row r="129" s="11" customFormat="1" ht="25.92" customHeight="1">
      <c r="A129" s="11"/>
      <c r="B129" s="158"/>
      <c r="C129" s="11"/>
      <c r="D129" s="159" t="s">
        <v>75</v>
      </c>
      <c r="E129" s="160" t="s">
        <v>132</v>
      </c>
      <c r="F129" s="160" t="s">
        <v>132</v>
      </c>
      <c r="G129" s="11"/>
      <c r="H129" s="11"/>
      <c r="I129" s="161"/>
      <c r="J129" s="162">
        <f>BK129</f>
        <v>0</v>
      </c>
      <c r="K129" s="11"/>
      <c r="L129" s="158"/>
      <c r="M129" s="163"/>
      <c r="N129" s="164"/>
      <c r="O129" s="164"/>
      <c r="P129" s="165">
        <f>P130</f>
        <v>0</v>
      </c>
      <c r="Q129" s="164"/>
      <c r="R129" s="165">
        <f>R130</f>
        <v>0</v>
      </c>
      <c r="S129" s="164"/>
      <c r="T129" s="166">
        <f>T130</f>
        <v>0</v>
      </c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R129" s="159" t="s">
        <v>84</v>
      </c>
      <c r="AT129" s="167" t="s">
        <v>75</v>
      </c>
      <c r="AU129" s="167" t="s">
        <v>76</v>
      </c>
      <c r="AY129" s="159" t="s">
        <v>133</v>
      </c>
      <c r="BK129" s="168">
        <f>BK130</f>
        <v>0</v>
      </c>
    </row>
    <row r="130" s="2" customFormat="1" ht="44.25" customHeight="1">
      <c r="A130" s="33"/>
      <c r="B130" s="169"/>
      <c r="C130" s="170" t="s">
        <v>84</v>
      </c>
      <c r="D130" s="170" t="s">
        <v>134</v>
      </c>
      <c r="E130" s="171" t="s">
        <v>135</v>
      </c>
      <c r="F130" s="172" t="s">
        <v>136</v>
      </c>
      <c r="G130" s="173" t="s">
        <v>137</v>
      </c>
      <c r="H130" s="174">
        <v>210</v>
      </c>
      <c r="I130" s="175"/>
      <c r="J130" s="176">
        <f>ROUND(I130*H130,2)</f>
        <v>0</v>
      </c>
      <c r="K130" s="177"/>
      <c r="L130" s="34"/>
      <c r="M130" s="178" t="s">
        <v>1</v>
      </c>
      <c r="N130" s="179" t="s">
        <v>42</v>
      </c>
      <c r="O130" s="77"/>
      <c r="P130" s="180">
        <f>O130*H130</f>
        <v>0</v>
      </c>
      <c r="Q130" s="180">
        <v>0</v>
      </c>
      <c r="R130" s="180">
        <f>Q130*H130</f>
        <v>0</v>
      </c>
      <c r="S130" s="180">
        <v>0</v>
      </c>
      <c r="T130" s="181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82" t="s">
        <v>138</v>
      </c>
      <c r="AT130" s="182" t="s">
        <v>134</v>
      </c>
      <c r="AU130" s="182" t="s">
        <v>84</v>
      </c>
      <c r="AY130" s="14" t="s">
        <v>133</v>
      </c>
      <c r="BE130" s="183">
        <f>IF(N130="základná",J130,0)</f>
        <v>0</v>
      </c>
      <c r="BF130" s="183">
        <f>IF(N130="znížená",J130,0)</f>
        <v>0</v>
      </c>
      <c r="BG130" s="183">
        <f>IF(N130="zákl. prenesená",J130,0)</f>
        <v>0</v>
      </c>
      <c r="BH130" s="183">
        <f>IF(N130="zníž. prenesená",J130,0)</f>
        <v>0</v>
      </c>
      <c r="BI130" s="183">
        <f>IF(N130="nulová",J130,0)</f>
        <v>0</v>
      </c>
      <c r="BJ130" s="14" t="s">
        <v>139</v>
      </c>
      <c r="BK130" s="183">
        <f>ROUND(I130*H130,2)</f>
        <v>0</v>
      </c>
      <c r="BL130" s="14" t="s">
        <v>138</v>
      </c>
      <c r="BM130" s="182" t="s">
        <v>139</v>
      </c>
    </row>
    <row r="131" s="11" customFormat="1" ht="25.92" customHeight="1">
      <c r="A131" s="11"/>
      <c r="B131" s="158"/>
      <c r="C131" s="11"/>
      <c r="D131" s="159" t="s">
        <v>75</v>
      </c>
      <c r="E131" s="160" t="s">
        <v>140</v>
      </c>
      <c r="F131" s="160" t="s">
        <v>140</v>
      </c>
      <c r="G131" s="11"/>
      <c r="H131" s="11"/>
      <c r="I131" s="161"/>
      <c r="J131" s="162">
        <f>BK131</f>
        <v>0</v>
      </c>
      <c r="K131" s="11"/>
      <c r="L131" s="158"/>
      <c r="M131" s="163"/>
      <c r="N131" s="164"/>
      <c r="O131" s="164"/>
      <c r="P131" s="165">
        <f>SUM(P132:P139)</f>
        <v>0</v>
      </c>
      <c r="Q131" s="164"/>
      <c r="R131" s="165">
        <f>SUM(R132:R139)</f>
        <v>0</v>
      </c>
      <c r="S131" s="164"/>
      <c r="T131" s="166">
        <f>SUM(T132:T139)</f>
        <v>0</v>
      </c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R131" s="159" t="s">
        <v>84</v>
      </c>
      <c r="AT131" s="167" t="s">
        <v>75</v>
      </c>
      <c r="AU131" s="167" t="s">
        <v>76</v>
      </c>
      <c r="AY131" s="159" t="s">
        <v>133</v>
      </c>
      <c r="BK131" s="168">
        <f>SUM(BK132:BK139)</f>
        <v>0</v>
      </c>
    </row>
    <row r="132" s="2" customFormat="1" ht="33" customHeight="1">
      <c r="A132" s="33"/>
      <c r="B132" s="169"/>
      <c r="C132" s="170" t="s">
        <v>139</v>
      </c>
      <c r="D132" s="170" t="s">
        <v>134</v>
      </c>
      <c r="E132" s="171" t="s">
        <v>141</v>
      </c>
      <c r="F132" s="172" t="s">
        <v>142</v>
      </c>
      <c r="G132" s="173" t="s">
        <v>143</v>
      </c>
      <c r="H132" s="174">
        <v>2200</v>
      </c>
      <c r="I132" s="175"/>
      <c r="J132" s="176">
        <f>ROUND(I132*H132,2)</f>
        <v>0</v>
      </c>
      <c r="K132" s="177"/>
      <c r="L132" s="34"/>
      <c r="M132" s="178" t="s">
        <v>1</v>
      </c>
      <c r="N132" s="179" t="s">
        <v>42</v>
      </c>
      <c r="O132" s="77"/>
      <c r="P132" s="180">
        <f>O132*H132</f>
        <v>0</v>
      </c>
      <c r="Q132" s="180">
        <v>0</v>
      </c>
      <c r="R132" s="180">
        <f>Q132*H132</f>
        <v>0</v>
      </c>
      <c r="S132" s="180">
        <v>0</v>
      </c>
      <c r="T132" s="181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82" t="s">
        <v>138</v>
      </c>
      <c r="AT132" s="182" t="s">
        <v>134</v>
      </c>
      <c r="AU132" s="182" t="s">
        <v>84</v>
      </c>
      <c r="AY132" s="14" t="s">
        <v>133</v>
      </c>
      <c r="BE132" s="183">
        <f>IF(N132="základná",J132,0)</f>
        <v>0</v>
      </c>
      <c r="BF132" s="183">
        <f>IF(N132="znížená",J132,0)</f>
        <v>0</v>
      </c>
      <c r="BG132" s="183">
        <f>IF(N132="zákl. prenesená",J132,0)</f>
        <v>0</v>
      </c>
      <c r="BH132" s="183">
        <f>IF(N132="zníž. prenesená",J132,0)</f>
        <v>0</v>
      </c>
      <c r="BI132" s="183">
        <f>IF(N132="nulová",J132,0)</f>
        <v>0</v>
      </c>
      <c r="BJ132" s="14" t="s">
        <v>139</v>
      </c>
      <c r="BK132" s="183">
        <f>ROUND(I132*H132,2)</f>
        <v>0</v>
      </c>
      <c r="BL132" s="14" t="s">
        <v>138</v>
      </c>
      <c r="BM132" s="182" t="s">
        <v>144</v>
      </c>
    </row>
    <row r="133" s="2" customFormat="1" ht="24.15" customHeight="1">
      <c r="A133" s="33"/>
      <c r="B133" s="169"/>
      <c r="C133" s="170" t="s">
        <v>145</v>
      </c>
      <c r="D133" s="170" t="s">
        <v>134</v>
      </c>
      <c r="E133" s="171" t="s">
        <v>146</v>
      </c>
      <c r="F133" s="172" t="s">
        <v>147</v>
      </c>
      <c r="G133" s="173" t="s">
        <v>143</v>
      </c>
      <c r="H133" s="174">
        <v>2200</v>
      </c>
      <c r="I133" s="175"/>
      <c r="J133" s="176">
        <f>ROUND(I133*H133,2)</f>
        <v>0</v>
      </c>
      <c r="K133" s="177"/>
      <c r="L133" s="34"/>
      <c r="M133" s="178" t="s">
        <v>1</v>
      </c>
      <c r="N133" s="179" t="s">
        <v>42</v>
      </c>
      <c r="O133" s="77"/>
      <c r="P133" s="180">
        <f>O133*H133</f>
        <v>0</v>
      </c>
      <c r="Q133" s="180">
        <v>0</v>
      </c>
      <c r="R133" s="180">
        <f>Q133*H133</f>
        <v>0</v>
      </c>
      <c r="S133" s="180">
        <v>0</v>
      </c>
      <c r="T133" s="181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82" t="s">
        <v>138</v>
      </c>
      <c r="AT133" s="182" t="s">
        <v>134</v>
      </c>
      <c r="AU133" s="182" t="s">
        <v>84</v>
      </c>
      <c r="AY133" s="14" t="s">
        <v>133</v>
      </c>
      <c r="BE133" s="183">
        <f>IF(N133="základná",J133,0)</f>
        <v>0</v>
      </c>
      <c r="BF133" s="183">
        <f>IF(N133="znížená",J133,0)</f>
        <v>0</v>
      </c>
      <c r="BG133" s="183">
        <f>IF(N133="zákl. prenesená",J133,0)</f>
        <v>0</v>
      </c>
      <c r="BH133" s="183">
        <f>IF(N133="zníž. prenesená",J133,0)</f>
        <v>0</v>
      </c>
      <c r="BI133" s="183">
        <f>IF(N133="nulová",J133,0)</f>
        <v>0</v>
      </c>
      <c r="BJ133" s="14" t="s">
        <v>139</v>
      </c>
      <c r="BK133" s="183">
        <f>ROUND(I133*H133,2)</f>
        <v>0</v>
      </c>
      <c r="BL133" s="14" t="s">
        <v>138</v>
      </c>
      <c r="BM133" s="182" t="s">
        <v>148</v>
      </c>
    </row>
    <row r="134" s="2" customFormat="1" ht="24.15" customHeight="1">
      <c r="A134" s="33"/>
      <c r="B134" s="169"/>
      <c r="C134" s="170" t="s">
        <v>138</v>
      </c>
      <c r="D134" s="170" t="s">
        <v>134</v>
      </c>
      <c r="E134" s="171" t="s">
        <v>149</v>
      </c>
      <c r="F134" s="172" t="s">
        <v>150</v>
      </c>
      <c r="G134" s="173" t="s">
        <v>143</v>
      </c>
      <c r="H134" s="174">
        <v>2200</v>
      </c>
      <c r="I134" s="175"/>
      <c r="J134" s="176">
        <f>ROUND(I134*H134,2)</f>
        <v>0</v>
      </c>
      <c r="K134" s="177"/>
      <c r="L134" s="34"/>
      <c r="M134" s="178" t="s">
        <v>1</v>
      </c>
      <c r="N134" s="179" t="s">
        <v>42</v>
      </c>
      <c r="O134" s="77"/>
      <c r="P134" s="180">
        <f>O134*H134</f>
        <v>0</v>
      </c>
      <c r="Q134" s="180">
        <v>0</v>
      </c>
      <c r="R134" s="180">
        <f>Q134*H134</f>
        <v>0</v>
      </c>
      <c r="S134" s="180">
        <v>0</v>
      </c>
      <c r="T134" s="181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82" t="s">
        <v>138</v>
      </c>
      <c r="AT134" s="182" t="s">
        <v>134</v>
      </c>
      <c r="AU134" s="182" t="s">
        <v>84</v>
      </c>
      <c r="AY134" s="14" t="s">
        <v>133</v>
      </c>
      <c r="BE134" s="183">
        <f>IF(N134="základná",J134,0)</f>
        <v>0</v>
      </c>
      <c r="BF134" s="183">
        <f>IF(N134="znížená",J134,0)</f>
        <v>0</v>
      </c>
      <c r="BG134" s="183">
        <f>IF(N134="zákl. prenesená",J134,0)</f>
        <v>0</v>
      </c>
      <c r="BH134" s="183">
        <f>IF(N134="zníž. prenesená",J134,0)</f>
        <v>0</v>
      </c>
      <c r="BI134" s="183">
        <f>IF(N134="nulová",J134,0)</f>
        <v>0</v>
      </c>
      <c r="BJ134" s="14" t="s">
        <v>139</v>
      </c>
      <c r="BK134" s="183">
        <f>ROUND(I134*H134,2)</f>
        <v>0</v>
      </c>
      <c r="BL134" s="14" t="s">
        <v>138</v>
      </c>
      <c r="BM134" s="182" t="s">
        <v>151</v>
      </c>
    </row>
    <row r="135" s="2" customFormat="1" ht="21.75" customHeight="1">
      <c r="A135" s="33"/>
      <c r="B135" s="169"/>
      <c r="C135" s="184" t="s">
        <v>152</v>
      </c>
      <c r="D135" s="184" t="s">
        <v>153</v>
      </c>
      <c r="E135" s="185" t="s">
        <v>154</v>
      </c>
      <c r="F135" s="186" t="s">
        <v>155</v>
      </c>
      <c r="G135" s="187" t="s">
        <v>156</v>
      </c>
      <c r="H135" s="188">
        <v>1320</v>
      </c>
      <c r="I135" s="189"/>
      <c r="J135" s="190">
        <f>ROUND(I135*H135,2)</f>
        <v>0</v>
      </c>
      <c r="K135" s="191"/>
      <c r="L135" s="192"/>
      <c r="M135" s="193" t="s">
        <v>1</v>
      </c>
      <c r="N135" s="194" t="s">
        <v>42</v>
      </c>
      <c r="O135" s="77"/>
      <c r="P135" s="180">
        <f>O135*H135</f>
        <v>0</v>
      </c>
      <c r="Q135" s="180">
        <v>0</v>
      </c>
      <c r="R135" s="180">
        <f>Q135*H135</f>
        <v>0</v>
      </c>
      <c r="S135" s="180">
        <v>0</v>
      </c>
      <c r="T135" s="181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82" t="s">
        <v>148</v>
      </c>
      <c r="AT135" s="182" t="s">
        <v>153</v>
      </c>
      <c r="AU135" s="182" t="s">
        <v>84</v>
      </c>
      <c r="AY135" s="14" t="s">
        <v>133</v>
      </c>
      <c r="BE135" s="183">
        <f>IF(N135="základná",J135,0)</f>
        <v>0</v>
      </c>
      <c r="BF135" s="183">
        <f>IF(N135="znížená",J135,0)</f>
        <v>0</v>
      </c>
      <c r="BG135" s="183">
        <f>IF(N135="zákl. prenesená",J135,0)</f>
        <v>0</v>
      </c>
      <c r="BH135" s="183">
        <f>IF(N135="zníž. prenesená",J135,0)</f>
        <v>0</v>
      </c>
      <c r="BI135" s="183">
        <f>IF(N135="nulová",J135,0)</f>
        <v>0</v>
      </c>
      <c r="BJ135" s="14" t="s">
        <v>139</v>
      </c>
      <c r="BK135" s="183">
        <f>ROUND(I135*H135,2)</f>
        <v>0</v>
      </c>
      <c r="BL135" s="14" t="s">
        <v>138</v>
      </c>
      <c r="BM135" s="182" t="s">
        <v>157</v>
      </c>
    </row>
    <row r="136" s="2" customFormat="1" ht="33" customHeight="1">
      <c r="A136" s="33"/>
      <c r="B136" s="169"/>
      <c r="C136" s="170" t="s">
        <v>144</v>
      </c>
      <c r="D136" s="170" t="s">
        <v>134</v>
      </c>
      <c r="E136" s="171" t="s">
        <v>158</v>
      </c>
      <c r="F136" s="172" t="s">
        <v>159</v>
      </c>
      <c r="G136" s="173" t="s">
        <v>143</v>
      </c>
      <c r="H136" s="174">
        <v>2200</v>
      </c>
      <c r="I136" s="175"/>
      <c r="J136" s="176">
        <f>ROUND(I136*H136,2)</f>
        <v>0</v>
      </c>
      <c r="K136" s="177"/>
      <c r="L136" s="34"/>
      <c r="M136" s="178" t="s">
        <v>1</v>
      </c>
      <c r="N136" s="179" t="s">
        <v>42</v>
      </c>
      <c r="O136" s="77"/>
      <c r="P136" s="180">
        <f>O136*H136</f>
        <v>0</v>
      </c>
      <c r="Q136" s="180">
        <v>0</v>
      </c>
      <c r="R136" s="180">
        <f>Q136*H136</f>
        <v>0</v>
      </c>
      <c r="S136" s="180">
        <v>0</v>
      </c>
      <c r="T136" s="181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82" t="s">
        <v>138</v>
      </c>
      <c r="AT136" s="182" t="s">
        <v>134</v>
      </c>
      <c r="AU136" s="182" t="s">
        <v>84</v>
      </c>
      <c r="AY136" s="14" t="s">
        <v>133</v>
      </c>
      <c r="BE136" s="183">
        <f>IF(N136="základná",J136,0)</f>
        <v>0</v>
      </c>
      <c r="BF136" s="183">
        <f>IF(N136="znížená",J136,0)</f>
        <v>0</v>
      </c>
      <c r="BG136" s="183">
        <f>IF(N136="zákl. prenesená",J136,0)</f>
        <v>0</v>
      </c>
      <c r="BH136" s="183">
        <f>IF(N136="zníž. prenesená",J136,0)</f>
        <v>0</v>
      </c>
      <c r="BI136" s="183">
        <f>IF(N136="nulová",J136,0)</f>
        <v>0</v>
      </c>
      <c r="BJ136" s="14" t="s">
        <v>139</v>
      </c>
      <c r="BK136" s="183">
        <f>ROUND(I136*H136,2)</f>
        <v>0</v>
      </c>
      <c r="BL136" s="14" t="s">
        <v>138</v>
      </c>
      <c r="BM136" s="182" t="s">
        <v>160</v>
      </c>
    </row>
    <row r="137" s="2" customFormat="1" ht="24.15" customHeight="1">
      <c r="A137" s="33"/>
      <c r="B137" s="169"/>
      <c r="C137" s="170" t="s">
        <v>161</v>
      </c>
      <c r="D137" s="170" t="s">
        <v>134</v>
      </c>
      <c r="E137" s="171" t="s">
        <v>162</v>
      </c>
      <c r="F137" s="172" t="s">
        <v>163</v>
      </c>
      <c r="G137" s="173" t="s">
        <v>143</v>
      </c>
      <c r="H137" s="174">
        <v>2200</v>
      </c>
      <c r="I137" s="175"/>
      <c r="J137" s="176">
        <f>ROUND(I137*H137,2)</f>
        <v>0</v>
      </c>
      <c r="K137" s="177"/>
      <c r="L137" s="34"/>
      <c r="M137" s="178" t="s">
        <v>1</v>
      </c>
      <c r="N137" s="179" t="s">
        <v>42</v>
      </c>
      <c r="O137" s="77"/>
      <c r="P137" s="180">
        <f>O137*H137</f>
        <v>0</v>
      </c>
      <c r="Q137" s="180">
        <v>0</v>
      </c>
      <c r="R137" s="180">
        <f>Q137*H137</f>
        <v>0</v>
      </c>
      <c r="S137" s="180">
        <v>0</v>
      </c>
      <c r="T137" s="181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82" t="s">
        <v>138</v>
      </c>
      <c r="AT137" s="182" t="s">
        <v>134</v>
      </c>
      <c r="AU137" s="182" t="s">
        <v>84</v>
      </c>
      <c r="AY137" s="14" t="s">
        <v>133</v>
      </c>
      <c r="BE137" s="183">
        <f>IF(N137="základná",J137,0)</f>
        <v>0</v>
      </c>
      <c r="BF137" s="183">
        <f>IF(N137="znížená",J137,0)</f>
        <v>0</v>
      </c>
      <c r="BG137" s="183">
        <f>IF(N137="zákl. prenesená",J137,0)</f>
        <v>0</v>
      </c>
      <c r="BH137" s="183">
        <f>IF(N137="zníž. prenesená",J137,0)</f>
        <v>0</v>
      </c>
      <c r="BI137" s="183">
        <f>IF(N137="nulová",J137,0)</f>
        <v>0</v>
      </c>
      <c r="BJ137" s="14" t="s">
        <v>139</v>
      </c>
      <c r="BK137" s="183">
        <f>ROUND(I137*H137,2)</f>
        <v>0</v>
      </c>
      <c r="BL137" s="14" t="s">
        <v>138</v>
      </c>
      <c r="BM137" s="182" t="s">
        <v>164</v>
      </c>
    </row>
    <row r="138" s="2" customFormat="1" ht="24.15" customHeight="1">
      <c r="A138" s="33"/>
      <c r="B138" s="169"/>
      <c r="C138" s="170" t="s">
        <v>148</v>
      </c>
      <c r="D138" s="170" t="s">
        <v>134</v>
      </c>
      <c r="E138" s="171" t="s">
        <v>165</v>
      </c>
      <c r="F138" s="172" t="s">
        <v>166</v>
      </c>
      <c r="G138" s="173" t="s">
        <v>143</v>
      </c>
      <c r="H138" s="174">
        <v>97</v>
      </c>
      <c r="I138" s="175"/>
      <c r="J138" s="176">
        <f>ROUND(I138*H138,2)</f>
        <v>0</v>
      </c>
      <c r="K138" s="177"/>
      <c r="L138" s="34"/>
      <c r="M138" s="178" t="s">
        <v>1</v>
      </c>
      <c r="N138" s="179" t="s">
        <v>42</v>
      </c>
      <c r="O138" s="77"/>
      <c r="P138" s="180">
        <f>O138*H138</f>
        <v>0</v>
      </c>
      <c r="Q138" s="180">
        <v>0</v>
      </c>
      <c r="R138" s="180">
        <f>Q138*H138</f>
        <v>0</v>
      </c>
      <c r="S138" s="180">
        <v>0</v>
      </c>
      <c r="T138" s="181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82" t="s">
        <v>138</v>
      </c>
      <c r="AT138" s="182" t="s">
        <v>134</v>
      </c>
      <c r="AU138" s="182" t="s">
        <v>84</v>
      </c>
      <c r="AY138" s="14" t="s">
        <v>133</v>
      </c>
      <c r="BE138" s="183">
        <f>IF(N138="základná",J138,0)</f>
        <v>0</v>
      </c>
      <c r="BF138" s="183">
        <f>IF(N138="znížená",J138,0)</f>
        <v>0</v>
      </c>
      <c r="BG138" s="183">
        <f>IF(N138="zákl. prenesená",J138,0)</f>
        <v>0</v>
      </c>
      <c r="BH138" s="183">
        <f>IF(N138="zníž. prenesená",J138,0)</f>
        <v>0</v>
      </c>
      <c r="BI138" s="183">
        <f>IF(N138="nulová",J138,0)</f>
        <v>0</v>
      </c>
      <c r="BJ138" s="14" t="s">
        <v>139</v>
      </c>
      <c r="BK138" s="183">
        <f>ROUND(I138*H138,2)</f>
        <v>0</v>
      </c>
      <c r="BL138" s="14" t="s">
        <v>138</v>
      </c>
      <c r="BM138" s="182" t="s">
        <v>167</v>
      </c>
    </row>
    <row r="139" s="2" customFormat="1" ht="24.15" customHeight="1">
      <c r="A139" s="33"/>
      <c r="B139" s="169"/>
      <c r="C139" s="170" t="s">
        <v>168</v>
      </c>
      <c r="D139" s="170" t="s">
        <v>134</v>
      </c>
      <c r="E139" s="171" t="s">
        <v>169</v>
      </c>
      <c r="F139" s="172" t="s">
        <v>170</v>
      </c>
      <c r="G139" s="173" t="s">
        <v>143</v>
      </c>
      <c r="H139" s="174">
        <v>463</v>
      </c>
      <c r="I139" s="175"/>
      <c r="J139" s="176">
        <f>ROUND(I139*H139,2)</f>
        <v>0</v>
      </c>
      <c r="K139" s="177"/>
      <c r="L139" s="34"/>
      <c r="M139" s="178" t="s">
        <v>1</v>
      </c>
      <c r="N139" s="179" t="s">
        <v>42</v>
      </c>
      <c r="O139" s="77"/>
      <c r="P139" s="180">
        <f>O139*H139</f>
        <v>0</v>
      </c>
      <c r="Q139" s="180">
        <v>0</v>
      </c>
      <c r="R139" s="180">
        <f>Q139*H139</f>
        <v>0</v>
      </c>
      <c r="S139" s="180">
        <v>0</v>
      </c>
      <c r="T139" s="181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82" t="s">
        <v>138</v>
      </c>
      <c r="AT139" s="182" t="s">
        <v>134</v>
      </c>
      <c r="AU139" s="182" t="s">
        <v>84</v>
      </c>
      <c r="AY139" s="14" t="s">
        <v>133</v>
      </c>
      <c r="BE139" s="183">
        <f>IF(N139="základná",J139,0)</f>
        <v>0</v>
      </c>
      <c r="BF139" s="183">
        <f>IF(N139="znížená",J139,0)</f>
        <v>0</v>
      </c>
      <c r="BG139" s="183">
        <f>IF(N139="zákl. prenesená",J139,0)</f>
        <v>0</v>
      </c>
      <c r="BH139" s="183">
        <f>IF(N139="zníž. prenesená",J139,0)</f>
        <v>0</v>
      </c>
      <c r="BI139" s="183">
        <f>IF(N139="nulová",J139,0)</f>
        <v>0</v>
      </c>
      <c r="BJ139" s="14" t="s">
        <v>139</v>
      </c>
      <c r="BK139" s="183">
        <f>ROUND(I139*H139,2)</f>
        <v>0</v>
      </c>
      <c r="BL139" s="14" t="s">
        <v>138</v>
      </c>
      <c r="BM139" s="182" t="s">
        <v>7</v>
      </c>
    </row>
    <row r="140" s="11" customFormat="1" ht="25.92" customHeight="1">
      <c r="A140" s="11"/>
      <c r="B140" s="158"/>
      <c r="C140" s="11"/>
      <c r="D140" s="159" t="s">
        <v>75</v>
      </c>
      <c r="E140" s="160" t="s">
        <v>171</v>
      </c>
      <c r="F140" s="160" t="s">
        <v>171</v>
      </c>
      <c r="G140" s="11"/>
      <c r="H140" s="11"/>
      <c r="I140" s="161"/>
      <c r="J140" s="162">
        <f>BK140</f>
        <v>0</v>
      </c>
      <c r="K140" s="11"/>
      <c r="L140" s="158"/>
      <c r="M140" s="163"/>
      <c r="N140" s="164"/>
      <c r="O140" s="164"/>
      <c r="P140" s="165">
        <f>SUM(P141:P154)</f>
        <v>0</v>
      </c>
      <c r="Q140" s="164"/>
      <c r="R140" s="165">
        <f>SUM(R141:R154)</f>
        <v>0</v>
      </c>
      <c r="S140" s="164"/>
      <c r="T140" s="166">
        <f>SUM(T141:T154)</f>
        <v>0</v>
      </c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R140" s="159" t="s">
        <v>84</v>
      </c>
      <c r="AT140" s="167" t="s">
        <v>75</v>
      </c>
      <c r="AU140" s="167" t="s">
        <v>76</v>
      </c>
      <c r="AY140" s="159" t="s">
        <v>133</v>
      </c>
      <c r="BK140" s="168">
        <f>SUM(BK141:BK154)</f>
        <v>0</v>
      </c>
    </row>
    <row r="141" s="2" customFormat="1" ht="24.15" customHeight="1">
      <c r="A141" s="33"/>
      <c r="B141" s="169"/>
      <c r="C141" s="170" t="s">
        <v>151</v>
      </c>
      <c r="D141" s="170" t="s">
        <v>134</v>
      </c>
      <c r="E141" s="171" t="s">
        <v>172</v>
      </c>
      <c r="F141" s="172" t="s">
        <v>173</v>
      </c>
      <c r="G141" s="173" t="s">
        <v>174</v>
      </c>
      <c r="H141" s="174">
        <v>65</v>
      </c>
      <c r="I141" s="175"/>
      <c r="J141" s="176">
        <f>ROUND(I141*H141,2)</f>
        <v>0</v>
      </c>
      <c r="K141" s="177"/>
      <c r="L141" s="34"/>
      <c r="M141" s="178" t="s">
        <v>1</v>
      </c>
      <c r="N141" s="179" t="s">
        <v>42</v>
      </c>
      <c r="O141" s="77"/>
      <c r="P141" s="180">
        <f>O141*H141</f>
        <v>0</v>
      </c>
      <c r="Q141" s="180">
        <v>0</v>
      </c>
      <c r="R141" s="180">
        <f>Q141*H141</f>
        <v>0</v>
      </c>
      <c r="S141" s="180">
        <v>0</v>
      </c>
      <c r="T141" s="181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82" t="s">
        <v>138</v>
      </c>
      <c r="AT141" s="182" t="s">
        <v>134</v>
      </c>
      <c r="AU141" s="182" t="s">
        <v>84</v>
      </c>
      <c r="AY141" s="14" t="s">
        <v>133</v>
      </c>
      <c r="BE141" s="183">
        <f>IF(N141="základná",J141,0)</f>
        <v>0</v>
      </c>
      <c r="BF141" s="183">
        <f>IF(N141="znížená",J141,0)</f>
        <v>0</v>
      </c>
      <c r="BG141" s="183">
        <f>IF(N141="zákl. prenesená",J141,0)</f>
        <v>0</v>
      </c>
      <c r="BH141" s="183">
        <f>IF(N141="zníž. prenesená",J141,0)</f>
        <v>0</v>
      </c>
      <c r="BI141" s="183">
        <f>IF(N141="nulová",J141,0)</f>
        <v>0</v>
      </c>
      <c r="BJ141" s="14" t="s">
        <v>139</v>
      </c>
      <c r="BK141" s="183">
        <f>ROUND(I141*H141,2)</f>
        <v>0</v>
      </c>
      <c r="BL141" s="14" t="s">
        <v>138</v>
      </c>
      <c r="BM141" s="182" t="s">
        <v>175</v>
      </c>
    </row>
    <row r="142" s="2" customFormat="1" ht="33" customHeight="1">
      <c r="A142" s="33"/>
      <c r="B142" s="169"/>
      <c r="C142" s="170" t="s">
        <v>176</v>
      </c>
      <c r="D142" s="170" t="s">
        <v>134</v>
      </c>
      <c r="E142" s="171" t="s">
        <v>177</v>
      </c>
      <c r="F142" s="172" t="s">
        <v>178</v>
      </c>
      <c r="G142" s="173" t="s">
        <v>174</v>
      </c>
      <c r="H142" s="174">
        <v>65</v>
      </c>
      <c r="I142" s="175"/>
      <c r="J142" s="176">
        <f>ROUND(I142*H142,2)</f>
        <v>0</v>
      </c>
      <c r="K142" s="177"/>
      <c r="L142" s="34"/>
      <c r="M142" s="178" t="s">
        <v>1</v>
      </c>
      <c r="N142" s="179" t="s">
        <v>42</v>
      </c>
      <c r="O142" s="77"/>
      <c r="P142" s="180">
        <f>O142*H142</f>
        <v>0</v>
      </c>
      <c r="Q142" s="180">
        <v>0</v>
      </c>
      <c r="R142" s="180">
        <f>Q142*H142</f>
        <v>0</v>
      </c>
      <c r="S142" s="180">
        <v>0</v>
      </c>
      <c r="T142" s="181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82" t="s">
        <v>138</v>
      </c>
      <c r="AT142" s="182" t="s">
        <v>134</v>
      </c>
      <c r="AU142" s="182" t="s">
        <v>84</v>
      </c>
      <c r="AY142" s="14" t="s">
        <v>133</v>
      </c>
      <c r="BE142" s="183">
        <f>IF(N142="základná",J142,0)</f>
        <v>0</v>
      </c>
      <c r="BF142" s="183">
        <f>IF(N142="znížená",J142,0)</f>
        <v>0</v>
      </c>
      <c r="BG142" s="183">
        <f>IF(N142="zákl. prenesená",J142,0)</f>
        <v>0</v>
      </c>
      <c r="BH142" s="183">
        <f>IF(N142="zníž. prenesená",J142,0)</f>
        <v>0</v>
      </c>
      <c r="BI142" s="183">
        <f>IF(N142="nulová",J142,0)</f>
        <v>0</v>
      </c>
      <c r="BJ142" s="14" t="s">
        <v>139</v>
      </c>
      <c r="BK142" s="183">
        <f>ROUND(I142*H142,2)</f>
        <v>0</v>
      </c>
      <c r="BL142" s="14" t="s">
        <v>138</v>
      </c>
      <c r="BM142" s="182" t="s">
        <v>179</v>
      </c>
    </row>
    <row r="143" s="2" customFormat="1" ht="16.5" customHeight="1">
      <c r="A143" s="33"/>
      <c r="B143" s="169"/>
      <c r="C143" s="184" t="s">
        <v>157</v>
      </c>
      <c r="D143" s="184" t="s">
        <v>153</v>
      </c>
      <c r="E143" s="185" t="s">
        <v>180</v>
      </c>
      <c r="F143" s="186" t="s">
        <v>181</v>
      </c>
      <c r="G143" s="187" t="s">
        <v>174</v>
      </c>
      <c r="H143" s="188">
        <v>13</v>
      </c>
      <c r="I143" s="189"/>
      <c r="J143" s="190">
        <f>ROUND(I143*H143,2)</f>
        <v>0</v>
      </c>
      <c r="K143" s="191"/>
      <c r="L143" s="192"/>
      <c r="M143" s="193" t="s">
        <v>1</v>
      </c>
      <c r="N143" s="194" t="s">
        <v>42</v>
      </c>
      <c r="O143" s="77"/>
      <c r="P143" s="180">
        <f>O143*H143</f>
        <v>0</v>
      </c>
      <c r="Q143" s="180">
        <v>0</v>
      </c>
      <c r="R143" s="180">
        <f>Q143*H143</f>
        <v>0</v>
      </c>
      <c r="S143" s="180">
        <v>0</v>
      </c>
      <c r="T143" s="181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82" t="s">
        <v>148</v>
      </c>
      <c r="AT143" s="182" t="s">
        <v>153</v>
      </c>
      <c r="AU143" s="182" t="s">
        <v>84</v>
      </c>
      <c r="AY143" s="14" t="s">
        <v>133</v>
      </c>
      <c r="BE143" s="183">
        <f>IF(N143="základná",J143,0)</f>
        <v>0</v>
      </c>
      <c r="BF143" s="183">
        <f>IF(N143="znížená",J143,0)</f>
        <v>0</v>
      </c>
      <c r="BG143" s="183">
        <f>IF(N143="zákl. prenesená",J143,0)</f>
        <v>0</v>
      </c>
      <c r="BH143" s="183">
        <f>IF(N143="zníž. prenesená",J143,0)</f>
        <v>0</v>
      </c>
      <c r="BI143" s="183">
        <f>IF(N143="nulová",J143,0)</f>
        <v>0</v>
      </c>
      <c r="BJ143" s="14" t="s">
        <v>139</v>
      </c>
      <c r="BK143" s="183">
        <f>ROUND(I143*H143,2)</f>
        <v>0</v>
      </c>
      <c r="BL143" s="14" t="s">
        <v>138</v>
      </c>
      <c r="BM143" s="182" t="s">
        <v>182</v>
      </c>
    </row>
    <row r="144" s="2" customFormat="1" ht="16.5" customHeight="1">
      <c r="A144" s="33"/>
      <c r="B144" s="169"/>
      <c r="C144" s="184" t="s">
        <v>183</v>
      </c>
      <c r="D144" s="184" t="s">
        <v>153</v>
      </c>
      <c r="E144" s="185" t="s">
        <v>184</v>
      </c>
      <c r="F144" s="186" t="s">
        <v>185</v>
      </c>
      <c r="G144" s="187" t="s">
        <v>174</v>
      </c>
      <c r="H144" s="188">
        <v>34</v>
      </c>
      <c r="I144" s="189"/>
      <c r="J144" s="190">
        <f>ROUND(I144*H144,2)</f>
        <v>0</v>
      </c>
      <c r="K144" s="191"/>
      <c r="L144" s="192"/>
      <c r="M144" s="193" t="s">
        <v>1</v>
      </c>
      <c r="N144" s="194" t="s">
        <v>42</v>
      </c>
      <c r="O144" s="77"/>
      <c r="P144" s="180">
        <f>O144*H144</f>
        <v>0</v>
      </c>
      <c r="Q144" s="180">
        <v>0</v>
      </c>
      <c r="R144" s="180">
        <f>Q144*H144</f>
        <v>0</v>
      </c>
      <c r="S144" s="180">
        <v>0</v>
      </c>
      <c r="T144" s="181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82" t="s">
        <v>148</v>
      </c>
      <c r="AT144" s="182" t="s">
        <v>153</v>
      </c>
      <c r="AU144" s="182" t="s">
        <v>84</v>
      </c>
      <c r="AY144" s="14" t="s">
        <v>133</v>
      </c>
      <c r="BE144" s="183">
        <f>IF(N144="základná",J144,0)</f>
        <v>0</v>
      </c>
      <c r="BF144" s="183">
        <f>IF(N144="znížená",J144,0)</f>
        <v>0</v>
      </c>
      <c r="BG144" s="183">
        <f>IF(N144="zákl. prenesená",J144,0)</f>
        <v>0</v>
      </c>
      <c r="BH144" s="183">
        <f>IF(N144="zníž. prenesená",J144,0)</f>
        <v>0</v>
      </c>
      <c r="BI144" s="183">
        <f>IF(N144="nulová",J144,0)</f>
        <v>0</v>
      </c>
      <c r="BJ144" s="14" t="s">
        <v>139</v>
      </c>
      <c r="BK144" s="183">
        <f>ROUND(I144*H144,2)</f>
        <v>0</v>
      </c>
      <c r="BL144" s="14" t="s">
        <v>138</v>
      </c>
      <c r="BM144" s="182" t="s">
        <v>186</v>
      </c>
    </row>
    <row r="145" s="2" customFormat="1" ht="16.5" customHeight="1">
      <c r="A145" s="33"/>
      <c r="B145" s="169"/>
      <c r="C145" s="184" t="s">
        <v>160</v>
      </c>
      <c r="D145" s="184" t="s">
        <v>153</v>
      </c>
      <c r="E145" s="185" t="s">
        <v>187</v>
      </c>
      <c r="F145" s="186" t="s">
        <v>188</v>
      </c>
      <c r="G145" s="187" t="s">
        <v>174</v>
      </c>
      <c r="H145" s="188">
        <v>12</v>
      </c>
      <c r="I145" s="189"/>
      <c r="J145" s="190">
        <f>ROUND(I145*H145,2)</f>
        <v>0</v>
      </c>
      <c r="K145" s="191"/>
      <c r="L145" s="192"/>
      <c r="M145" s="193" t="s">
        <v>1</v>
      </c>
      <c r="N145" s="194" t="s">
        <v>42</v>
      </c>
      <c r="O145" s="77"/>
      <c r="P145" s="180">
        <f>O145*H145</f>
        <v>0</v>
      </c>
      <c r="Q145" s="180">
        <v>0</v>
      </c>
      <c r="R145" s="180">
        <f>Q145*H145</f>
        <v>0</v>
      </c>
      <c r="S145" s="180">
        <v>0</v>
      </c>
      <c r="T145" s="181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82" t="s">
        <v>148</v>
      </c>
      <c r="AT145" s="182" t="s">
        <v>153</v>
      </c>
      <c r="AU145" s="182" t="s">
        <v>84</v>
      </c>
      <c r="AY145" s="14" t="s">
        <v>133</v>
      </c>
      <c r="BE145" s="183">
        <f>IF(N145="základná",J145,0)</f>
        <v>0</v>
      </c>
      <c r="BF145" s="183">
        <f>IF(N145="znížená",J145,0)</f>
        <v>0</v>
      </c>
      <c r="BG145" s="183">
        <f>IF(N145="zákl. prenesená",J145,0)</f>
        <v>0</v>
      </c>
      <c r="BH145" s="183">
        <f>IF(N145="zníž. prenesená",J145,0)</f>
        <v>0</v>
      </c>
      <c r="BI145" s="183">
        <f>IF(N145="nulová",J145,0)</f>
        <v>0</v>
      </c>
      <c r="BJ145" s="14" t="s">
        <v>139</v>
      </c>
      <c r="BK145" s="183">
        <f>ROUND(I145*H145,2)</f>
        <v>0</v>
      </c>
      <c r="BL145" s="14" t="s">
        <v>138</v>
      </c>
      <c r="BM145" s="182" t="s">
        <v>189</v>
      </c>
    </row>
    <row r="146" s="2" customFormat="1" ht="16.5" customHeight="1">
      <c r="A146" s="33"/>
      <c r="B146" s="169"/>
      <c r="C146" s="184" t="s">
        <v>190</v>
      </c>
      <c r="D146" s="184" t="s">
        <v>153</v>
      </c>
      <c r="E146" s="185" t="s">
        <v>191</v>
      </c>
      <c r="F146" s="186" t="s">
        <v>192</v>
      </c>
      <c r="G146" s="187" t="s">
        <v>174</v>
      </c>
      <c r="H146" s="188">
        <v>5</v>
      </c>
      <c r="I146" s="189"/>
      <c r="J146" s="190">
        <f>ROUND(I146*H146,2)</f>
        <v>0</v>
      </c>
      <c r="K146" s="191"/>
      <c r="L146" s="192"/>
      <c r="M146" s="193" t="s">
        <v>1</v>
      </c>
      <c r="N146" s="194" t="s">
        <v>42</v>
      </c>
      <c r="O146" s="77"/>
      <c r="P146" s="180">
        <f>O146*H146</f>
        <v>0</v>
      </c>
      <c r="Q146" s="180">
        <v>0</v>
      </c>
      <c r="R146" s="180">
        <f>Q146*H146</f>
        <v>0</v>
      </c>
      <c r="S146" s="180">
        <v>0</v>
      </c>
      <c r="T146" s="181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82" t="s">
        <v>148</v>
      </c>
      <c r="AT146" s="182" t="s">
        <v>153</v>
      </c>
      <c r="AU146" s="182" t="s">
        <v>84</v>
      </c>
      <c r="AY146" s="14" t="s">
        <v>133</v>
      </c>
      <c r="BE146" s="183">
        <f>IF(N146="základná",J146,0)</f>
        <v>0</v>
      </c>
      <c r="BF146" s="183">
        <f>IF(N146="znížená",J146,0)</f>
        <v>0</v>
      </c>
      <c r="BG146" s="183">
        <f>IF(N146="zákl. prenesená",J146,0)</f>
        <v>0</v>
      </c>
      <c r="BH146" s="183">
        <f>IF(N146="zníž. prenesená",J146,0)</f>
        <v>0</v>
      </c>
      <c r="BI146" s="183">
        <f>IF(N146="nulová",J146,0)</f>
        <v>0</v>
      </c>
      <c r="BJ146" s="14" t="s">
        <v>139</v>
      </c>
      <c r="BK146" s="183">
        <f>ROUND(I146*H146,2)</f>
        <v>0</v>
      </c>
      <c r="BL146" s="14" t="s">
        <v>138</v>
      </c>
      <c r="BM146" s="182" t="s">
        <v>193</v>
      </c>
    </row>
    <row r="147" s="2" customFormat="1" ht="16.5" customHeight="1">
      <c r="A147" s="33"/>
      <c r="B147" s="169"/>
      <c r="C147" s="184" t="s">
        <v>164</v>
      </c>
      <c r="D147" s="184" t="s">
        <v>153</v>
      </c>
      <c r="E147" s="185" t="s">
        <v>194</v>
      </c>
      <c r="F147" s="186" t="s">
        <v>195</v>
      </c>
      <c r="G147" s="187" t="s">
        <v>174</v>
      </c>
      <c r="H147" s="188">
        <v>1</v>
      </c>
      <c r="I147" s="189"/>
      <c r="J147" s="190">
        <f>ROUND(I147*H147,2)</f>
        <v>0</v>
      </c>
      <c r="K147" s="191"/>
      <c r="L147" s="192"/>
      <c r="M147" s="193" t="s">
        <v>1</v>
      </c>
      <c r="N147" s="194" t="s">
        <v>42</v>
      </c>
      <c r="O147" s="77"/>
      <c r="P147" s="180">
        <f>O147*H147</f>
        <v>0</v>
      </c>
      <c r="Q147" s="180">
        <v>0</v>
      </c>
      <c r="R147" s="180">
        <f>Q147*H147</f>
        <v>0</v>
      </c>
      <c r="S147" s="180">
        <v>0</v>
      </c>
      <c r="T147" s="181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82" t="s">
        <v>148</v>
      </c>
      <c r="AT147" s="182" t="s">
        <v>153</v>
      </c>
      <c r="AU147" s="182" t="s">
        <v>84</v>
      </c>
      <c r="AY147" s="14" t="s">
        <v>133</v>
      </c>
      <c r="BE147" s="183">
        <f>IF(N147="základná",J147,0)</f>
        <v>0</v>
      </c>
      <c r="BF147" s="183">
        <f>IF(N147="znížená",J147,0)</f>
        <v>0</v>
      </c>
      <c r="BG147" s="183">
        <f>IF(N147="zákl. prenesená",J147,0)</f>
        <v>0</v>
      </c>
      <c r="BH147" s="183">
        <f>IF(N147="zníž. prenesená",J147,0)</f>
        <v>0</v>
      </c>
      <c r="BI147" s="183">
        <f>IF(N147="nulová",J147,0)</f>
        <v>0</v>
      </c>
      <c r="BJ147" s="14" t="s">
        <v>139</v>
      </c>
      <c r="BK147" s="183">
        <f>ROUND(I147*H147,2)</f>
        <v>0</v>
      </c>
      <c r="BL147" s="14" t="s">
        <v>138</v>
      </c>
      <c r="BM147" s="182" t="s">
        <v>196</v>
      </c>
    </row>
    <row r="148" s="2" customFormat="1" ht="24.15" customHeight="1">
      <c r="A148" s="33"/>
      <c r="B148" s="169"/>
      <c r="C148" s="170" t="s">
        <v>197</v>
      </c>
      <c r="D148" s="170" t="s">
        <v>134</v>
      </c>
      <c r="E148" s="171" t="s">
        <v>198</v>
      </c>
      <c r="F148" s="172" t="s">
        <v>199</v>
      </c>
      <c r="G148" s="173" t="s">
        <v>174</v>
      </c>
      <c r="H148" s="174">
        <v>65</v>
      </c>
      <c r="I148" s="175"/>
      <c r="J148" s="176">
        <f>ROUND(I148*H148,2)</f>
        <v>0</v>
      </c>
      <c r="K148" s="177"/>
      <c r="L148" s="34"/>
      <c r="M148" s="178" t="s">
        <v>1</v>
      </c>
      <c r="N148" s="179" t="s">
        <v>42</v>
      </c>
      <c r="O148" s="77"/>
      <c r="P148" s="180">
        <f>O148*H148</f>
        <v>0</v>
      </c>
      <c r="Q148" s="180">
        <v>0</v>
      </c>
      <c r="R148" s="180">
        <f>Q148*H148</f>
        <v>0</v>
      </c>
      <c r="S148" s="180">
        <v>0</v>
      </c>
      <c r="T148" s="181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82" t="s">
        <v>138</v>
      </c>
      <c r="AT148" s="182" t="s">
        <v>134</v>
      </c>
      <c r="AU148" s="182" t="s">
        <v>84</v>
      </c>
      <c r="AY148" s="14" t="s">
        <v>133</v>
      </c>
      <c r="BE148" s="183">
        <f>IF(N148="základná",J148,0)</f>
        <v>0</v>
      </c>
      <c r="BF148" s="183">
        <f>IF(N148="znížená",J148,0)</f>
        <v>0</v>
      </c>
      <c r="BG148" s="183">
        <f>IF(N148="zákl. prenesená",J148,0)</f>
        <v>0</v>
      </c>
      <c r="BH148" s="183">
        <f>IF(N148="zníž. prenesená",J148,0)</f>
        <v>0</v>
      </c>
      <c r="BI148" s="183">
        <f>IF(N148="nulová",J148,0)</f>
        <v>0</v>
      </c>
      <c r="BJ148" s="14" t="s">
        <v>139</v>
      </c>
      <c r="BK148" s="183">
        <f>ROUND(I148*H148,2)</f>
        <v>0</v>
      </c>
      <c r="BL148" s="14" t="s">
        <v>138</v>
      </c>
      <c r="BM148" s="182" t="s">
        <v>200</v>
      </c>
    </row>
    <row r="149" s="2" customFormat="1" ht="16.5" customHeight="1">
      <c r="A149" s="33"/>
      <c r="B149" s="169"/>
      <c r="C149" s="170" t="s">
        <v>167</v>
      </c>
      <c r="D149" s="170" t="s">
        <v>134</v>
      </c>
      <c r="E149" s="171" t="s">
        <v>201</v>
      </c>
      <c r="F149" s="172" t="s">
        <v>202</v>
      </c>
      <c r="G149" s="173" t="s">
        <v>174</v>
      </c>
      <c r="H149" s="174">
        <v>65</v>
      </c>
      <c r="I149" s="175"/>
      <c r="J149" s="176">
        <f>ROUND(I149*H149,2)</f>
        <v>0</v>
      </c>
      <c r="K149" s="177"/>
      <c r="L149" s="34"/>
      <c r="M149" s="178" t="s">
        <v>1</v>
      </c>
      <c r="N149" s="179" t="s">
        <v>42</v>
      </c>
      <c r="O149" s="77"/>
      <c r="P149" s="180">
        <f>O149*H149</f>
        <v>0</v>
      </c>
      <c r="Q149" s="180">
        <v>0</v>
      </c>
      <c r="R149" s="180">
        <f>Q149*H149</f>
        <v>0</v>
      </c>
      <c r="S149" s="180">
        <v>0</v>
      </c>
      <c r="T149" s="181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82" t="s">
        <v>138</v>
      </c>
      <c r="AT149" s="182" t="s">
        <v>134</v>
      </c>
      <c r="AU149" s="182" t="s">
        <v>84</v>
      </c>
      <c r="AY149" s="14" t="s">
        <v>133</v>
      </c>
      <c r="BE149" s="183">
        <f>IF(N149="základná",J149,0)</f>
        <v>0</v>
      </c>
      <c r="BF149" s="183">
        <f>IF(N149="znížená",J149,0)</f>
        <v>0</v>
      </c>
      <c r="BG149" s="183">
        <f>IF(N149="zákl. prenesená",J149,0)</f>
        <v>0</v>
      </c>
      <c r="BH149" s="183">
        <f>IF(N149="zníž. prenesená",J149,0)</f>
        <v>0</v>
      </c>
      <c r="BI149" s="183">
        <f>IF(N149="nulová",J149,0)</f>
        <v>0</v>
      </c>
      <c r="BJ149" s="14" t="s">
        <v>139</v>
      </c>
      <c r="BK149" s="183">
        <f>ROUND(I149*H149,2)</f>
        <v>0</v>
      </c>
      <c r="BL149" s="14" t="s">
        <v>138</v>
      </c>
      <c r="BM149" s="182" t="s">
        <v>203</v>
      </c>
    </row>
    <row r="150" s="2" customFormat="1" ht="33" customHeight="1">
      <c r="A150" s="33"/>
      <c r="B150" s="169"/>
      <c r="C150" s="170" t="s">
        <v>204</v>
      </c>
      <c r="D150" s="170" t="s">
        <v>134</v>
      </c>
      <c r="E150" s="171" t="s">
        <v>205</v>
      </c>
      <c r="F150" s="172" t="s">
        <v>206</v>
      </c>
      <c r="G150" s="173" t="s">
        <v>174</v>
      </c>
      <c r="H150" s="174">
        <v>65</v>
      </c>
      <c r="I150" s="175"/>
      <c r="J150" s="176">
        <f>ROUND(I150*H150,2)</f>
        <v>0</v>
      </c>
      <c r="K150" s="177"/>
      <c r="L150" s="34"/>
      <c r="M150" s="178" t="s">
        <v>1</v>
      </c>
      <c r="N150" s="179" t="s">
        <v>42</v>
      </c>
      <c r="O150" s="77"/>
      <c r="P150" s="180">
        <f>O150*H150</f>
        <v>0</v>
      </c>
      <c r="Q150" s="180">
        <v>0</v>
      </c>
      <c r="R150" s="180">
        <f>Q150*H150</f>
        <v>0</v>
      </c>
      <c r="S150" s="180">
        <v>0</v>
      </c>
      <c r="T150" s="181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82" t="s">
        <v>138</v>
      </c>
      <c r="AT150" s="182" t="s">
        <v>134</v>
      </c>
      <c r="AU150" s="182" t="s">
        <v>84</v>
      </c>
      <c r="AY150" s="14" t="s">
        <v>133</v>
      </c>
      <c r="BE150" s="183">
        <f>IF(N150="základná",J150,0)</f>
        <v>0</v>
      </c>
      <c r="BF150" s="183">
        <f>IF(N150="znížená",J150,0)</f>
        <v>0</v>
      </c>
      <c r="BG150" s="183">
        <f>IF(N150="zákl. prenesená",J150,0)</f>
        <v>0</v>
      </c>
      <c r="BH150" s="183">
        <f>IF(N150="zníž. prenesená",J150,0)</f>
        <v>0</v>
      </c>
      <c r="BI150" s="183">
        <f>IF(N150="nulová",J150,0)</f>
        <v>0</v>
      </c>
      <c r="BJ150" s="14" t="s">
        <v>139</v>
      </c>
      <c r="BK150" s="183">
        <f>ROUND(I150*H150,2)</f>
        <v>0</v>
      </c>
      <c r="BL150" s="14" t="s">
        <v>138</v>
      </c>
      <c r="BM150" s="182" t="s">
        <v>207</v>
      </c>
    </row>
    <row r="151" s="2" customFormat="1" ht="16.5" customHeight="1">
      <c r="A151" s="33"/>
      <c r="B151" s="169"/>
      <c r="C151" s="184" t="s">
        <v>7</v>
      </c>
      <c r="D151" s="184" t="s">
        <v>153</v>
      </c>
      <c r="E151" s="185" t="s">
        <v>208</v>
      </c>
      <c r="F151" s="186" t="s">
        <v>209</v>
      </c>
      <c r="G151" s="187" t="s">
        <v>174</v>
      </c>
      <c r="H151" s="188">
        <v>130</v>
      </c>
      <c r="I151" s="189"/>
      <c r="J151" s="190">
        <f>ROUND(I151*H151,2)</f>
        <v>0</v>
      </c>
      <c r="K151" s="191"/>
      <c r="L151" s="192"/>
      <c r="M151" s="193" t="s">
        <v>1</v>
      </c>
      <c r="N151" s="194" t="s">
        <v>42</v>
      </c>
      <c r="O151" s="77"/>
      <c r="P151" s="180">
        <f>O151*H151</f>
        <v>0</v>
      </c>
      <c r="Q151" s="180">
        <v>0</v>
      </c>
      <c r="R151" s="180">
        <f>Q151*H151</f>
        <v>0</v>
      </c>
      <c r="S151" s="180">
        <v>0</v>
      </c>
      <c r="T151" s="181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82" t="s">
        <v>148</v>
      </c>
      <c r="AT151" s="182" t="s">
        <v>153</v>
      </c>
      <c r="AU151" s="182" t="s">
        <v>84</v>
      </c>
      <c r="AY151" s="14" t="s">
        <v>133</v>
      </c>
      <c r="BE151" s="183">
        <f>IF(N151="základná",J151,0)</f>
        <v>0</v>
      </c>
      <c r="BF151" s="183">
        <f>IF(N151="znížená",J151,0)</f>
        <v>0</v>
      </c>
      <c r="BG151" s="183">
        <f>IF(N151="zákl. prenesená",J151,0)</f>
        <v>0</v>
      </c>
      <c r="BH151" s="183">
        <f>IF(N151="zníž. prenesená",J151,0)</f>
        <v>0</v>
      </c>
      <c r="BI151" s="183">
        <f>IF(N151="nulová",J151,0)</f>
        <v>0</v>
      </c>
      <c r="BJ151" s="14" t="s">
        <v>139</v>
      </c>
      <c r="BK151" s="183">
        <f>ROUND(I151*H151,2)</f>
        <v>0</v>
      </c>
      <c r="BL151" s="14" t="s">
        <v>138</v>
      </c>
      <c r="BM151" s="182" t="s">
        <v>210</v>
      </c>
    </row>
    <row r="152" s="2" customFormat="1" ht="16.5" customHeight="1">
      <c r="A152" s="33"/>
      <c r="B152" s="169"/>
      <c r="C152" s="184" t="s">
        <v>211</v>
      </c>
      <c r="D152" s="184" t="s">
        <v>153</v>
      </c>
      <c r="E152" s="185" t="s">
        <v>212</v>
      </c>
      <c r="F152" s="186" t="s">
        <v>213</v>
      </c>
      <c r="G152" s="187" t="s">
        <v>214</v>
      </c>
      <c r="H152" s="188">
        <v>195</v>
      </c>
      <c r="I152" s="189"/>
      <c r="J152" s="190">
        <f>ROUND(I152*H152,2)</f>
        <v>0</v>
      </c>
      <c r="K152" s="191"/>
      <c r="L152" s="192"/>
      <c r="M152" s="193" t="s">
        <v>1</v>
      </c>
      <c r="N152" s="194" t="s">
        <v>42</v>
      </c>
      <c r="O152" s="77"/>
      <c r="P152" s="180">
        <f>O152*H152</f>
        <v>0</v>
      </c>
      <c r="Q152" s="180">
        <v>0</v>
      </c>
      <c r="R152" s="180">
        <f>Q152*H152</f>
        <v>0</v>
      </c>
      <c r="S152" s="180">
        <v>0</v>
      </c>
      <c r="T152" s="181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82" t="s">
        <v>148</v>
      </c>
      <c r="AT152" s="182" t="s">
        <v>153</v>
      </c>
      <c r="AU152" s="182" t="s">
        <v>84</v>
      </c>
      <c r="AY152" s="14" t="s">
        <v>133</v>
      </c>
      <c r="BE152" s="183">
        <f>IF(N152="základná",J152,0)</f>
        <v>0</v>
      </c>
      <c r="BF152" s="183">
        <f>IF(N152="znížená",J152,0)</f>
        <v>0</v>
      </c>
      <c r="BG152" s="183">
        <f>IF(N152="zákl. prenesená",J152,0)</f>
        <v>0</v>
      </c>
      <c r="BH152" s="183">
        <f>IF(N152="zníž. prenesená",J152,0)</f>
        <v>0</v>
      </c>
      <c r="BI152" s="183">
        <f>IF(N152="nulová",J152,0)</f>
        <v>0</v>
      </c>
      <c r="BJ152" s="14" t="s">
        <v>139</v>
      </c>
      <c r="BK152" s="183">
        <f>ROUND(I152*H152,2)</f>
        <v>0</v>
      </c>
      <c r="BL152" s="14" t="s">
        <v>138</v>
      </c>
      <c r="BM152" s="182" t="s">
        <v>215</v>
      </c>
    </row>
    <row r="153" s="2" customFormat="1" ht="16.5" customHeight="1">
      <c r="A153" s="33"/>
      <c r="B153" s="169"/>
      <c r="C153" s="170" t="s">
        <v>175</v>
      </c>
      <c r="D153" s="170" t="s">
        <v>134</v>
      </c>
      <c r="E153" s="171" t="s">
        <v>216</v>
      </c>
      <c r="F153" s="172" t="s">
        <v>217</v>
      </c>
      <c r="G153" s="173" t="s">
        <v>218</v>
      </c>
      <c r="H153" s="174">
        <v>31.199999999999999</v>
      </c>
      <c r="I153" s="175"/>
      <c r="J153" s="176">
        <f>ROUND(I153*H153,2)</f>
        <v>0</v>
      </c>
      <c r="K153" s="177"/>
      <c r="L153" s="34"/>
      <c r="M153" s="178" t="s">
        <v>1</v>
      </c>
      <c r="N153" s="179" t="s">
        <v>42</v>
      </c>
      <c r="O153" s="77"/>
      <c r="P153" s="180">
        <f>O153*H153</f>
        <v>0</v>
      </c>
      <c r="Q153" s="180">
        <v>0</v>
      </c>
      <c r="R153" s="180">
        <f>Q153*H153</f>
        <v>0</v>
      </c>
      <c r="S153" s="180">
        <v>0</v>
      </c>
      <c r="T153" s="181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82" t="s">
        <v>138</v>
      </c>
      <c r="AT153" s="182" t="s">
        <v>134</v>
      </c>
      <c r="AU153" s="182" t="s">
        <v>84</v>
      </c>
      <c r="AY153" s="14" t="s">
        <v>133</v>
      </c>
      <c r="BE153" s="183">
        <f>IF(N153="základná",J153,0)</f>
        <v>0</v>
      </c>
      <c r="BF153" s="183">
        <f>IF(N153="znížená",J153,0)</f>
        <v>0</v>
      </c>
      <c r="BG153" s="183">
        <f>IF(N153="zákl. prenesená",J153,0)</f>
        <v>0</v>
      </c>
      <c r="BH153" s="183">
        <f>IF(N153="zníž. prenesená",J153,0)</f>
        <v>0</v>
      </c>
      <c r="BI153" s="183">
        <f>IF(N153="nulová",J153,0)</f>
        <v>0</v>
      </c>
      <c r="BJ153" s="14" t="s">
        <v>139</v>
      </c>
      <c r="BK153" s="183">
        <f>ROUND(I153*H153,2)</f>
        <v>0</v>
      </c>
      <c r="BL153" s="14" t="s">
        <v>138</v>
      </c>
      <c r="BM153" s="182" t="s">
        <v>219</v>
      </c>
    </row>
    <row r="154" s="2" customFormat="1" ht="16.5" customHeight="1">
      <c r="A154" s="33"/>
      <c r="B154" s="169"/>
      <c r="C154" s="184" t="s">
        <v>220</v>
      </c>
      <c r="D154" s="184" t="s">
        <v>153</v>
      </c>
      <c r="E154" s="185" t="s">
        <v>221</v>
      </c>
      <c r="F154" s="186" t="s">
        <v>222</v>
      </c>
      <c r="G154" s="187" t="s">
        <v>218</v>
      </c>
      <c r="H154" s="188">
        <v>31.199999999999999</v>
      </c>
      <c r="I154" s="189"/>
      <c r="J154" s="190">
        <f>ROUND(I154*H154,2)</f>
        <v>0</v>
      </c>
      <c r="K154" s="191"/>
      <c r="L154" s="192"/>
      <c r="M154" s="193" t="s">
        <v>1</v>
      </c>
      <c r="N154" s="194" t="s">
        <v>42</v>
      </c>
      <c r="O154" s="77"/>
      <c r="P154" s="180">
        <f>O154*H154</f>
        <v>0</v>
      </c>
      <c r="Q154" s="180">
        <v>0</v>
      </c>
      <c r="R154" s="180">
        <f>Q154*H154</f>
        <v>0</v>
      </c>
      <c r="S154" s="180">
        <v>0</v>
      </c>
      <c r="T154" s="181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82" t="s">
        <v>148</v>
      </c>
      <c r="AT154" s="182" t="s">
        <v>153</v>
      </c>
      <c r="AU154" s="182" t="s">
        <v>84</v>
      </c>
      <c r="AY154" s="14" t="s">
        <v>133</v>
      </c>
      <c r="BE154" s="183">
        <f>IF(N154="základná",J154,0)</f>
        <v>0</v>
      </c>
      <c r="BF154" s="183">
        <f>IF(N154="znížená",J154,0)</f>
        <v>0</v>
      </c>
      <c r="BG154" s="183">
        <f>IF(N154="zákl. prenesená",J154,0)</f>
        <v>0</v>
      </c>
      <c r="BH154" s="183">
        <f>IF(N154="zníž. prenesená",J154,0)</f>
        <v>0</v>
      </c>
      <c r="BI154" s="183">
        <f>IF(N154="nulová",J154,0)</f>
        <v>0</v>
      </c>
      <c r="BJ154" s="14" t="s">
        <v>139</v>
      </c>
      <c r="BK154" s="183">
        <f>ROUND(I154*H154,2)</f>
        <v>0</v>
      </c>
      <c r="BL154" s="14" t="s">
        <v>138</v>
      </c>
      <c r="BM154" s="182" t="s">
        <v>223</v>
      </c>
    </row>
    <row r="155" s="11" customFormat="1" ht="25.92" customHeight="1">
      <c r="A155" s="11"/>
      <c r="B155" s="158"/>
      <c r="C155" s="11"/>
      <c r="D155" s="159" t="s">
        <v>75</v>
      </c>
      <c r="E155" s="160" t="s">
        <v>224</v>
      </c>
      <c r="F155" s="160" t="s">
        <v>224</v>
      </c>
      <c r="G155" s="11"/>
      <c r="H155" s="11"/>
      <c r="I155" s="161"/>
      <c r="J155" s="162">
        <f>BK155</f>
        <v>0</v>
      </c>
      <c r="K155" s="11"/>
      <c r="L155" s="158"/>
      <c r="M155" s="163"/>
      <c r="N155" s="164"/>
      <c r="O155" s="164"/>
      <c r="P155" s="165">
        <f>SUM(P156:P159)</f>
        <v>0</v>
      </c>
      <c r="Q155" s="164"/>
      <c r="R155" s="165">
        <f>SUM(R156:R159)</f>
        <v>0</v>
      </c>
      <c r="S155" s="164"/>
      <c r="T155" s="166">
        <f>SUM(T156:T159)</f>
        <v>0</v>
      </c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R155" s="159" t="s">
        <v>84</v>
      </c>
      <c r="AT155" s="167" t="s">
        <v>75</v>
      </c>
      <c r="AU155" s="167" t="s">
        <v>76</v>
      </c>
      <c r="AY155" s="159" t="s">
        <v>133</v>
      </c>
      <c r="BK155" s="168">
        <f>SUM(BK156:BK159)</f>
        <v>0</v>
      </c>
    </row>
    <row r="156" s="2" customFormat="1" ht="24.15" customHeight="1">
      <c r="A156" s="33"/>
      <c r="B156" s="169"/>
      <c r="C156" s="170" t="s">
        <v>179</v>
      </c>
      <c r="D156" s="170" t="s">
        <v>134</v>
      </c>
      <c r="E156" s="171" t="s">
        <v>225</v>
      </c>
      <c r="F156" s="172" t="s">
        <v>226</v>
      </c>
      <c r="G156" s="173" t="s">
        <v>174</v>
      </c>
      <c r="H156" s="174">
        <v>4</v>
      </c>
      <c r="I156" s="175"/>
      <c r="J156" s="176">
        <f>ROUND(I156*H156,2)</f>
        <v>0</v>
      </c>
      <c r="K156" s="177"/>
      <c r="L156" s="34"/>
      <c r="M156" s="178" t="s">
        <v>1</v>
      </c>
      <c r="N156" s="179" t="s">
        <v>42</v>
      </c>
      <c r="O156" s="77"/>
      <c r="P156" s="180">
        <f>O156*H156</f>
        <v>0</v>
      </c>
      <c r="Q156" s="180">
        <v>0</v>
      </c>
      <c r="R156" s="180">
        <f>Q156*H156</f>
        <v>0</v>
      </c>
      <c r="S156" s="180">
        <v>0</v>
      </c>
      <c r="T156" s="181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82" t="s">
        <v>138</v>
      </c>
      <c r="AT156" s="182" t="s">
        <v>134</v>
      </c>
      <c r="AU156" s="182" t="s">
        <v>84</v>
      </c>
      <c r="AY156" s="14" t="s">
        <v>133</v>
      </c>
      <c r="BE156" s="183">
        <f>IF(N156="základná",J156,0)</f>
        <v>0</v>
      </c>
      <c r="BF156" s="183">
        <f>IF(N156="znížená",J156,0)</f>
        <v>0</v>
      </c>
      <c r="BG156" s="183">
        <f>IF(N156="zákl. prenesená",J156,0)</f>
        <v>0</v>
      </c>
      <c r="BH156" s="183">
        <f>IF(N156="zníž. prenesená",J156,0)</f>
        <v>0</v>
      </c>
      <c r="BI156" s="183">
        <f>IF(N156="nulová",J156,0)</f>
        <v>0</v>
      </c>
      <c r="BJ156" s="14" t="s">
        <v>139</v>
      </c>
      <c r="BK156" s="183">
        <f>ROUND(I156*H156,2)</f>
        <v>0</v>
      </c>
      <c r="BL156" s="14" t="s">
        <v>138</v>
      </c>
      <c r="BM156" s="182" t="s">
        <v>227</v>
      </c>
    </row>
    <row r="157" s="2" customFormat="1" ht="33" customHeight="1">
      <c r="A157" s="33"/>
      <c r="B157" s="169"/>
      <c r="C157" s="170" t="s">
        <v>228</v>
      </c>
      <c r="D157" s="170" t="s">
        <v>134</v>
      </c>
      <c r="E157" s="171" t="s">
        <v>229</v>
      </c>
      <c r="F157" s="172" t="s">
        <v>230</v>
      </c>
      <c r="G157" s="173" t="s">
        <v>174</v>
      </c>
      <c r="H157" s="174">
        <v>4</v>
      </c>
      <c r="I157" s="175"/>
      <c r="J157" s="176">
        <f>ROUND(I157*H157,2)</f>
        <v>0</v>
      </c>
      <c r="K157" s="177"/>
      <c r="L157" s="34"/>
      <c r="M157" s="178" t="s">
        <v>1</v>
      </c>
      <c r="N157" s="179" t="s">
        <v>42</v>
      </c>
      <c r="O157" s="77"/>
      <c r="P157" s="180">
        <f>O157*H157</f>
        <v>0</v>
      </c>
      <c r="Q157" s="180">
        <v>0</v>
      </c>
      <c r="R157" s="180">
        <f>Q157*H157</f>
        <v>0</v>
      </c>
      <c r="S157" s="180">
        <v>0</v>
      </c>
      <c r="T157" s="181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82" t="s">
        <v>138</v>
      </c>
      <c r="AT157" s="182" t="s">
        <v>134</v>
      </c>
      <c r="AU157" s="182" t="s">
        <v>84</v>
      </c>
      <c r="AY157" s="14" t="s">
        <v>133</v>
      </c>
      <c r="BE157" s="183">
        <f>IF(N157="základná",J157,0)</f>
        <v>0</v>
      </c>
      <c r="BF157" s="183">
        <f>IF(N157="znížená",J157,0)</f>
        <v>0</v>
      </c>
      <c r="BG157" s="183">
        <f>IF(N157="zákl. prenesená",J157,0)</f>
        <v>0</v>
      </c>
      <c r="BH157" s="183">
        <f>IF(N157="zníž. prenesená",J157,0)</f>
        <v>0</v>
      </c>
      <c r="BI157" s="183">
        <f>IF(N157="nulová",J157,0)</f>
        <v>0</v>
      </c>
      <c r="BJ157" s="14" t="s">
        <v>139</v>
      </c>
      <c r="BK157" s="183">
        <f>ROUND(I157*H157,2)</f>
        <v>0</v>
      </c>
      <c r="BL157" s="14" t="s">
        <v>138</v>
      </c>
      <c r="BM157" s="182" t="s">
        <v>231</v>
      </c>
    </row>
    <row r="158" s="2" customFormat="1" ht="16.5" customHeight="1">
      <c r="A158" s="33"/>
      <c r="B158" s="169"/>
      <c r="C158" s="184" t="s">
        <v>232</v>
      </c>
      <c r="D158" s="184" t="s">
        <v>153</v>
      </c>
      <c r="E158" s="185" t="s">
        <v>233</v>
      </c>
      <c r="F158" s="186" t="s">
        <v>234</v>
      </c>
      <c r="G158" s="187" t="s">
        <v>174</v>
      </c>
      <c r="H158" s="188">
        <v>2</v>
      </c>
      <c r="I158" s="189"/>
      <c r="J158" s="190">
        <f>ROUND(I158*H158,2)</f>
        <v>0</v>
      </c>
      <c r="K158" s="191"/>
      <c r="L158" s="192"/>
      <c r="M158" s="193" t="s">
        <v>1</v>
      </c>
      <c r="N158" s="194" t="s">
        <v>42</v>
      </c>
      <c r="O158" s="77"/>
      <c r="P158" s="180">
        <f>O158*H158</f>
        <v>0</v>
      </c>
      <c r="Q158" s="180">
        <v>0</v>
      </c>
      <c r="R158" s="180">
        <f>Q158*H158</f>
        <v>0</v>
      </c>
      <c r="S158" s="180">
        <v>0</v>
      </c>
      <c r="T158" s="181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82" t="s">
        <v>148</v>
      </c>
      <c r="AT158" s="182" t="s">
        <v>153</v>
      </c>
      <c r="AU158" s="182" t="s">
        <v>84</v>
      </c>
      <c r="AY158" s="14" t="s">
        <v>133</v>
      </c>
      <c r="BE158" s="183">
        <f>IF(N158="základná",J158,0)</f>
        <v>0</v>
      </c>
      <c r="BF158" s="183">
        <f>IF(N158="znížená",J158,0)</f>
        <v>0</v>
      </c>
      <c r="BG158" s="183">
        <f>IF(N158="zákl. prenesená",J158,0)</f>
        <v>0</v>
      </c>
      <c r="BH158" s="183">
        <f>IF(N158="zníž. prenesená",J158,0)</f>
        <v>0</v>
      </c>
      <c r="BI158" s="183">
        <f>IF(N158="nulová",J158,0)</f>
        <v>0</v>
      </c>
      <c r="BJ158" s="14" t="s">
        <v>139</v>
      </c>
      <c r="BK158" s="183">
        <f>ROUND(I158*H158,2)</f>
        <v>0</v>
      </c>
      <c r="BL158" s="14" t="s">
        <v>138</v>
      </c>
      <c r="BM158" s="182" t="s">
        <v>235</v>
      </c>
    </row>
    <row r="159" s="2" customFormat="1" ht="16.5" customHeight="1">
      <c r="A159" s="33"/>
      <c r="B159" s="169"/>
      <c r="C159" s="184" t="s">
        <v>236</v>
      </c>
      <c r="D159" s="184" t="s">
        <v>153</v>
      </c>
      <c r="E159" s="185" t="s">
        <v>237</v>
      </c>
      <c r="F159" s="186" t="s">
        <v>238</v>
      </c>
      <c r="G159" s="187" t="s">
        <v>174</v>
      </c>
      <c r="H159" s="188">
        <v>2</v>
      </c>
      <c r="I159" s="189"/>
      <c r="J159" s="190">
        <f>ROUND(I159*H159,2)</f>
        <v>0</v>
      </c>
      <c r="K159" s="191"/>
      <c r="L159" s="192"/>
      <c r="M159" s="193" t="s">
        <v>1</v>
      </c>
      <c r="N159" s="194" t="s">
        <v>42</v>
      </c>
      <c r="O159" s="77"/>
      <c r="P159" s="180">
        <f>O159*H159</f>
        <v>0</v>
      </c>
      <c r="Q159" s="180">
        <v>0</v>
      </c>
      <c r="R159" s="180">
        <f>Q159*H159</f>
        <v>0</v>
      </c>
      <c r="S159" s="180">
        <v>0</v>
      </c>
      <c r="T159" s="181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82" t="s">
        <v>148</v>
      </c>
      <c r="AT159" s="182" t="s">
        <v>153</v>
      </c>
      <c r="AU159" s="182" t="s">
        <v>84</v>
      </c>
      <c r="AY159" s="14" t="s">
        <v>133</v>
      </c>
      <c r="BE159" s="183">
        <f>IF(N159="základná",J159,0)</f>
        <v>0</v>
      </c>
      <c r="BF159" s="183">
        <f>IF(N159="znížená",J159,0)</f>
        <v>0</v>
      </c>
      <c r="BG159" s="183">
        <f>IF(N159="zákl. prenesená",J159,0)</f>
        <v>0</v>
      </c>
      <c r="BH159" s="183">
        <f>IF(N159="zníž. prenesená",J159,0)</f>
        <v>0</v>
      </c>
      <c r="BI159" s="183">
        <f>IF(N159="nulová",J159,0)</f>
        <v>0</v>
      </c>
      <c r="BJ159" s="14" t="s">
        <v>139</v>
      </c>
      <c r="BK159" s="183">
        <f>ROUND(I159*H159,2)</f>
        <v>0</v>
      </c>
      <c r="BL159" s="14" t="s">
        <v>138</v>
      </c>
      <c r="BM159" s="182" t="s">
        <v>239</v>
      </c>
    </row>
    <row r="160" s="11" customFormat="1" ht="25.92" customHeight="1">
      <c r="A160" s="11"/>
      <c r="B160" s="158"/>
      <c r="C160" s="11"/>
      <c r="D160" s="159" t="s">
        <v>75</v>
      </c>
      <c r="E160" s="160" t="s">
        <v>240</v>
      </c>
      <c r="F160" s="160" t="s">
        <v>240</v>
      </c>
      <c r="G160" s="11"/>
      <c r="H160" s="11"/>
      <c r="I160" s="161"/>
      <c r="J160" s="162">
        <f>BK160</f>
        <v>0</v>
      </c>
      <c r="K160" s="11"/>
      <c r="L160" s="158"/>
      <c r="M160" s="163"/>
      <c r="N160" s="164"/>
      <c r="O160" s="164"/>
      <c r="P160" s="165">
        <f>P161</f>
        <v>0</v>
      </c>
      <c r="Q160" s="164"/>
      <c r="R160" s="165">
        <f>R161</f>
        <v>0</v>
      </c>
      <c r="S160" s="164"/>
      <c r="T160" s="166">
        <f>T161</f>
        <v>0</v>
      </c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R160" s="159" t="s">
        <v>84</v>
      </c>
      <c r="AT160" s="167" t="s">
        <v>75</v>
      </c>
      <c r="AU160" s="167" t="s">
        <v>76</v>
      </c>
      <c r="AY160" s="159" t="s">
        <v>133</v>
      </c>
      <c r="BK160" s="168">
        <f>BK161</f>
        <v>0</v>
      </c>
    </row>
    <row r="161" s="2" customFormat="1" ht="24.15" customHeight="1">
      <c r="A161" s="33"/>
      <c r="B161" s="169"/>
      <c r="C161" s="170" t="s">
        <v>182</v>
      </c>
      <c r="D161" s="170" t="s">
        <v>134</v>
      </c>
      <c r="E161" s="171" t="s">
        <v>241</v>
      </c>
      <c r="F161" s="172" t="s">
        <v>242</v>
      </c>
      <c r="G161" s="173" t="s">
        <v>143</v>
      </c>
      <c r="H161" s="174">
        <v>76</v>
      </c>
      <c r="I161" s="175"/>
      <c r="J161" s="176">
        <f>ROUND(I161*H161,2)</f>
        <v>0</v>
      </c>
      <c r="K161" s="177"/>
      <c r="L161" s="34"/>
      <c r="M161" s="178" t="s">
        <v>1</v>
      </c>
      <c r="N161" s="179" t="s">
        <v>42</v>
      </c>
      <c r="O161" s="77"/>
      <c r="P161" s="180">
        <f>O161*H161</f>
        <v>0</v>
      </c>
      <c r="Q161" s="180">
        <v>0</v>
      </c>
      <c r="R161" s="180">
        <f>Q161*H161</f>
        <v>0</v>
      </c>
      <c r="S161" s="180">
        <v>0</v>
      </c>
      <c r="T161" s="181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82" t="s">
        <v>138</v>
      </c>
      <c r="AT161" s="182" t="s">
        <v>134</v>
      </c>
      <c r="AU161" s="182" t="s">
        <v>84</v>
      </c>
      <c r="AY161" s="14" t="s">
        <v>133</v>
      </c>
      <c r="BE161" s="183">
        <f>IF(N161="základná",J161,0)</f>
        <v>0</v>
      </c>
      <c r="BF161" s="183">
        <f>IF(N161="znížená",J161,0)</f>
        <v>0</v>
      </c>
      <c r="BG161" s="183">
        <f>IF(N161="zákl. prenesená",J161,0)</f>
        <v>0</v>
      </c>
      <c r="BH161" s="183">
        <f>IF(N161="zníž. prenesená",J161,0)</f>
        <v>0</v>
      </c>
      <c r="BI161" s="183">
        <f>IF(N161="nulová",J161,0)</f>
        <v>0</v>
      </c>
      <c r="BJ161" s="14" t="s">
        <v>139</v>
      </c>
      <c r="BK161" s="183">
        <f>ROUND(I161*H161,2)</f>
        <v>0</v>
      </c>
      <c r="BL161" s="14" t="s">
        <v>138</v>
      </c>
      <c r="BM161" s="182" t="s">
        <v>243</v>
      </c>
    </row>
    <row r="162" s="11" customFormat="1" ht="25.92" customHeight="1">
      <c r="A162" s="11"/>
      <c r="B162" s="158"/>
      <c r="C162" s="11"/>
      <c r="D162" s="159" t="s">
        <v>75</v>
      </c>
      <c r="E162" s="160" t="s">
        <v>244</v>
      </c>
      <c r="F162" s="160" t="s">
        <v>245</v>
      </c>
      <c r="G162" s="11"/>
      <c r="H162" s="11"/>
      <c r="I162" s="161"/>
      <c r="J162" s="162">
        <f>BK162</f>
        <v>0</v>
      </c>
      <c r="K162" s="11"/>
      <c r="L162" s="158"/>
      <c r="M162" s="163"/>
      <c r="N162" s="164"/>
      <c r="O162" s="164"/>
      <c r="P162" s="165">
        <f>SUM(P163:P165)</f>
        <v>0</v>
      </c>
      <c r="Q162" s="164"/>
      <c r="R162" s="165">
        <f>SUM(R163:R165)</f>
        <v>0</v>
      </c>
      <c r="S162" s="164"/>
      <c r="T162" s="166">
        <f>SUM(T163:T165)</f>
        <v>0</v>
      </c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R162" s="159" t="s">
        <v>84</v>
      </c>
      <c r="AT162" s="167" t="s">
        <v>75</v>
      </c>
      <c r="AU162" s="167" t="s">
        <v>76</v>
      </c>
      <c r="AY162" s="159" t="s">
        <v>133</v>
      </c>
      <c r="BK162" s="168">
        <f>SUM(BK163:BK165)</f>
        <v>0</v>
      </c>
    </row>
    <row r="163" s="2" customFormat="1" ht="24.15" customHeight="1">
      <c r="A163" s="33"/>
      <c r="B163" s="169"/>
      <c r="C163" s="170" t="s">
        <v>246</v>
      </c>
      <c r="D163" s="170" t="s">
        <v>134</v>
      </c>
      <c r="E163" s="171" t="s">
        <v>247</v>
      </c>
      <c r="F163" s="172" t="s">
        <v>248</v>
      </c>
      <c r="G163" s="173" t="s">
        <v>249</v>
      </c>
      <c r="H163" s="174">
        <v>1</v>
      </c>
      <c r="I163" s="175"/>
      <c r="J163" s="176">
        <f>ROUND(I163*H163,2)</f>
        <v>0</v>
      </c>
      <c r="K163" s="177"/>
      <c r="L163" s="34"/>
      <c r="M163" s="178" t="s">
        <v>1</v>
      </c>
      <c r="N163" s="179" t="s">
        <v>42</v>
      </c>
      <c r="O163" s="77"/>
      <c r="P163" s="180">
        <f>O163*H163</f>
        <v>0</v>
      </c>
      <c r="Q163" s="180">
        <v>0</v>
      </c>
      <c r="R163" s="180">
        <f>Q163*H163</f>
        <v>0</v>
      </c>
      <c r="S163" s="180">
        <v>0</v>
      </c>
      <c r="T163" s="181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82" t="s">
        <v>138</v>
      </c>
      <c r="AT163" s="182" t="s">
        <v>134</v>
      </c>
      <c r="AU163" s="182" t="s">
        <v>84</v>
      </c>
      <c r="AY163" s="14" t="s">
        <v>133</v>
      </c>
      <c r="BE163" s="183">
        <f>IF(N163="základná",J163,0)</f>
        <v>0</v>
      </c>
      <c r="BF163" s="183">
        <f>IF(N163="znížená",J163,0)</f>
        <v>0</v>
      </c>
      <c r="BG163" s="183">
        <f>IF(N163="zákl. prenesená",J163,0)</f>
        <v>0</v>
      </c>
      <c r="BH163" s="183">
        <f>IF(N163="zníž. prenesená",J163,0)</f>
        <v>0</v>
      </c>
      <c r="BI163" s="183">
        <f>IF(N163="nulová",J163,0)</f>
        <v>0</v>
      </c>
      <c r="BJ163" s="14" t="s">
        <v>139</v>
      </c>
      <c r="BK163" s="183">
        <f>ROUND(I163*H163,2)</f>
        <v>0</v>
      </c>
      <c r="BL163" s="14" t="s">
        <v>138</v>
      </c>
      <c r="BM163" s="182" t="s">
        <v>250</v>
      </c>
    </row>
    <row r="164" s="2" customFormat="1" ht="16.5" customHeight="1">
      <c r="A164" s="33"/>
      <c r="B164" s="169"/>
      <c r="C164" s="170" t="s">
        <v>186</v>
      </c>
      <c r="D164" s="170" t="s">
        <v>134</v>
      </c>
      <c r="E164" s="171" t="s">
        <v>251</v>
      </c>
      <c r="F164" s="172" t="s">
        <v>252</v>
      </c>
      <c r="G164" s="173" t="s">
        <v>137</v>
      </c>
      <c r="H164" s="174">
        <v>27</v>
      </c>
      <c r="I164" s="175"/>
      <c r="J164" s="176">
        <f>ROUND(I164*H164,2)</f>
        <v>0</v>
      </c>
      <c r="K164" s="177"/>
      <c r="L164" s="34"/>
      <c r="M164" s="178" t="s">
        <v>1</v>
      </c>
      <c r="N164" s="179" t="s">
        <v>42</v>
      </c>
      <c r="O164" s="77"/>
      <c r="P164" s="180">
        <f>O164*H164</f>
        <v>0</v>
      </c>
      <c r="Q164" s="180">
        <v>0</v>
      </c>
      <c r="R164" s="180">
        <f>Q164*H164</f>
        <v>0</v>
      </c>
      <c r="S164" s="180">
        <v>0</v>
      </c>
      <c r="T164" s="181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82" t="s">
        <v>138</v>
      </c>
      <c r="AT164" s="182" t="s">
        <v>134</v>
      </c>
      <c r="AU164" s="182" t="s">
        <v>84</v>
      </c>
      <c r="AY164" s="14" t="s">
        <v>133</v>
      </c>
      <c r="BE164" s="183">
        <f>IF(N164="základná",J164,0)</f>
        <v>0</v>
      </c>
      <c r="BF164" s="183">
        <f>IF(N164="znížená",J164,0)</f>
        <v>0</v>
      </c>
      <c r="BG164" s="183">
        <f>IF(N164="zákl. prenesená",J164,0)</f>
        <v>0</v>
      </c>
      <c r="BH164" s="183">
        <f>IF(N164="zníž. prenesená",J164,0)</f>
        <v>0</v>
      </c>
      <c r="BI164" s="183">
        <f>IF(N164="nulová",J164,0)</f>
        <v>0</v>
      </c>
      <c r="BJ164" s="14" t="s">
        <v>139</v>
      </c>
      <c r="BK164" s="183">
        <f>ROUND(I164*H164,2)</f>
        <v>0</v>
      </c>
      <c r="BL164" s="14" t="s">
        <v>138</v>
      </c>
      <c r="BM164" s="182" t="s">
        <v>253</v>
      </c>
    </row>
    <row r="165" s="2" customFormat="1" ht="16.5" customHeight="1">
      <c r="A165" s="33"/>
      <c r="B165" s="169"/>
      <c r="C165" s="184" t="s">
        <v>254</v>
      </c>
      <c r="D165" s="184" t="s">
        <v>153</v>
      </c>
      <c r="E165" s="185" t="s">
        <v>255</v>
      </c>
      <c r="F165" s="186" t="s">
        <v>256</v>
      </c>
      <c r="G165" s="187" t="s">
        <v>137</v>
      </c>
      <c r="H165" s="188">
        <v>27</v>
      </c>
      <c r="I165" s="189"/>
      <c r="J165" s="190">
        <f>ROUND(I165*H165,2)</f>
        <v>0</v>
      </c>
      <c r="K165" s="191"/>
      <c r="L165" s="192"/>
      <c r="M165" s="193" t="s">
        <v>1</v>
      </c>
      <c r="N165" s="194" t="s">
        <v>42</v>
      </c>
      <c r="O165" s="77"/>
      <c r="P165" s="180">
        <f>O165*H165</f>
        <v>0</v>
      </c>
      <c r="Q165" s="180">
        <v>0</v>
      </c>
      <c r="R165" s="180">
        <f>Q165*H165</f>
        <v>0</v>
      </c>
      <c r="S165" s="180">
        <v>0</v>
      </c>
      <c r="T165" s="181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82" t="s">
        <v>148</v>
      </c>
      <c r="AT165" s="182" t="s">
        <v>153</v>
      </c>
      <c r="AU165" s="182" t="s">
        <v>84</v>
      </c>
      <c r="AY165" s="14" t="s">
        <v>133</v>
      </c>
      <c r="BE165" s="183">
        <f>IF(N165="základná",J165,0)</f>
        <v>0</v>
      </c>
      <c r="BF165" s="183">
        <f>IF(N165="znížená",J165,0)</f>
        <v>0</v>
      </c>
      <c r="BG165" s="183">
        <f>IF(N165="zákl. prenesená",J165,0)</f>
        <v>0</v>
      </c>
      <c r="BH165" s="183">
        <f>IF(N165="zníž. prenesená",J165,0)</f>
        <v>0</v>
      </c>
      <c r="BI165" s="183">
        <f>IF(N165="nulová",J165,0)</f>
        <v>0</v>
      </c>
      <c r="BJ165" s="14" t="s">
        <v>139</v>
      </c>
      <c r="BK165" s="183">
        <f>ROUND(I165*H165,2)</f>
        <v>0</v>
      </c>
      <c r="BL165" s="14" t="s">
        <v>138</v>
      </c>
      <c r="BM165" s="182" t="s">
        <v>257</v>
      </c>
    </row>
    <row r="166" s="11" customFormat="1" ht="25.92" customHeight="1">
      <c r="A166" s="11"/>
      <c r="B166" s="158"/>
      <c r="C166" s="11"/>
      <c r="D166" s="159" t="s">
        <v>75</v>
      </c>
      <c r="E166" s="160" t="s">
        <v>258</v>
      </c>
      <c r="F166" s="160" t="s">
        <v>258</v>
      </c>
      <c r="G166" s="11"/>
      <c r="H166" s="11"/>
      <c r="I166" s="161"/>
      <c r="J166" s="162">
        <f>BK166</f>
        <v>0</v>
      </c>
      <c r="K166" s="11"/>
      <c r="L166" s="158"/>
      <c r="M166" s="163"/>
      <c r="N166" s="164"/>
      <c r="O166" s="164"/>
      <c r="P166" s="165">
        <f>SUM(P167:P188)</f>
        <v>0</v>
      </c>
      <c r="Q166" s="164"/>
      <c r="R166" s="165">
        <f>SUM(R167:R188)</f>
        <v>0</v>
      </c>
      <c r="S166" s="164"/>
      <c r="T166" s="166">
        <f>SUM(T167:T188)</f>
        <v>0</v>
      </c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R166" s="159" t="s">
        <v>84</v>
      </c>
      <c r="AT166" s="167" t="s">
        <v>75</v>
      </c>
      <c r="AU166" s="167" t="s">
        <v>76</v>
      </c>
      <c r="AY166" s="159" t="s">
        <v>133</v>
      </c>
      <c r="BK166" s="168">
        <f>SUM(BK167:BK188)</f>
        <v>0</v>
      </c>
    </row>
    <row r="167" s="2" customFormat="1" ht="24.15" customHeight="1">
      <c r="A167" s="33"/>
      <c r="B167" s="169"/>
      <c r="C167" s="170" t="s">
        <v>189</v>
      </c>
      <c r="D167" s="170" t="s">
        <v>134</v>
      </c>
      <c r="E167" s="171" t="s">
        <v>259</v>
      </c>
      <c r="F167" s="172" t="s">
        <v>260</v>
      </c>
      <c r="G167" s="173" t="s">
        <v>174</v>
      </c>
      <c r="H167" s="174">
        <v>2071</v>
      </c>
      <c r="I167" s="175"/>
      <c r="J167" s="176">
        <f>ROUND(I167*H167,2)</f>
        <v>0</v>
      </c>
      <c r="K167" s="177"/>
      <c r="L167" s="34"/>
      <c r="M167" s="178" t="s">
        <v>1</v>
      </c>
      <c r="N167" s="179" t="s">
        <v>42</v>
      </c>
      <c r="O167" s="77"/>
      <c r="P167" s="180">
        <f>O167*H167</f>
        <v>0</v>
      </c>
      <c r="Q167" s="180">
        <v>0</v>
      </c>
      <c r="R167" s="180">
        <f>Q167*H167</f>
        <v>0</v>
      </c>
      <c r="S167" s="180">
        <v>0</v>
      </c>
      <c r="T167" s="181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82" t="s">
        <v>138</v>
      </c>
      <c r="AT167" s="182" t="s">
        <v>134</v>
      </c>
      <c r="AU167" s="182" t="s">
        <v>84</v>
      </c>
      <c r="AY167" s="14" t="s">
        <v>133</v>
      </c>
      <c r="BE167" s="183">
        <f>IF(N167="základná",J167,0)</f>
        <v>0</v>
      </c>
      <c r="BF167" s="183">
        <f>IF(N167="znížená",J167,0)</f>
        <v>0</v>
      </c>
      <c r="BG167" s="183">
        <f>IF(N167="zákl. prenesená",J167,0)</f>
        <v>0</v>
      </c>
      <c r="BH167" s="183">
        <f>IF(N167="zníž. prenesená",J167,0)</f>
        <v>0</v>
      </c>
      <c r="BI167" s="183">
        <f>IF(N167="nulová",J167,0)</f>
        <v>0</v>
      </c>
      <c r="BJ167" s="14" t="s">
        <v>139</v>
      </c>
      <c r="BK167" s="183">
        <f>ROUND(I167*H167,2)</f>
        <v>0</v>
      </c>
      <c r="BL167" s="14" t="s">
        <v>138</v>
      </c>
      <c r="BM167" s="182" t="s">
        <v>261</v>
      </c>
    </row>
    <row r="168" s="2" customFormat="1" ht="44.25" customHeight="1">
      <c r="A168" s="33"/>
      <c r="B168" s="169"/>
      <c r="C168" s="170" t="s">
        <v>262</v>
      </c>
      <c r="D168" s="170" t="s">
        <v>134</v>
      </c>
      <c r="E168" s="171" t="s">
        <v>263</v>
      </c>
      <c r="F168" s="172" t="s">
        <v>264</v>
      </c>
      <c r="G168" s="173" t="s">
        <v>174</v>
      </c>
      <c r="H168" s="174">
        <v>2071</v>
      </c>
      <c r="I168" s="175"/>
      <c r="J168" s="176">
        <f>ROUND(I168*H168,2)</f>
        <v>0</v>
      </c>
      <c r="K168" s="177"/>
      <c r="L168" s="34"/>
      <c r="M168" s="178" t="s">
        <v>1</v>
      </c>
      <c r="N168" s="179" t="s">
        <v>42</v>
      </c>
      <c r="O168" s="77"/>
      <c r="P168" s="180">
        <f>O168*H168</f>
        <v>0</v>
      </c>
      <c r="Q168" s="180">
        <v>0</v>
      </c>
      <c r="R168" s="180">
        <f>Q168*H168</f>
        <v>0</v>
      </c>
      <c r="S168" s="180">
        <v>0</v>
      </c>
      <c r="T168" s="181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82" t="s">
        <v>138</v>
      </c>
      <c r="AT168" s="182" t="s">
        <v>134</v>
      </c>
      <c r="AU168" s="182" t="s">
        <v>84</v>
      </c>
      <c r="AY168" s="14" t="s">
        <v>133</v>
      </c>
      <c r="BE168" s="183">
        <f>IF(N168="základná",J168,0)</f>
        <v>0</v>
      </c>
      <c r="BF168" s="183">
        <f>IF(N168="znížená",J168,0)</f>
        <v>0</v>
      </c>
      <c r="BG168" s="183">
        <f>IF(N168="zákl. prenesená",J168,0)</f>
        <v>0</v>
      </c>
      <c r="BH168" s="183">
        <f>IF(N168="zníž. prenesená",J168,0)</f>
        <v>0</v>
      </c>
      <c r="BI168" s="183">
        <f>IF(N168="nulová",J168,0)</f>
        <v>0</v>
      </c>
      <c r="BJ168" s="14" t="s">
        <v>139</v>
      </c>
      <c r="BK168" s="183">
        <f>ROUND(I168*H168,2)</f>
        <v>0</v>
      </c>
      <c r="BL168" s="14" t="s">
        <v>138</v>
      </c>
      <c r="BM168" s="182" t="s">
        <v>265</v>
      </c>
    </row>
    <row r="169" s="2" customFormat="1" ht="16.5" customHeight="1">
      <c r="A169" s="33"/>
      <c r="B169" s="169"/>
      <c r="C169" s="184" t="s">
        <v>193</v>
      </c>
      <c r="D169" s="184" t="s">
        <v>153</v>
      </c>
      <c r="E169" s="185" t="s">
        <v>266</v>
      </c>
      <c r="F169" s="186" t="s">
        <v>267</v>
      </c>
      <c r="G169" s="187" t="s">
        <v>174</v>
      </c>
      <c r="H169" s="188">
        <v>186</v>
      </c>
      <c r="I169" s="189"/>
      <c r="J169" s="190">
        <f>ROUND(I169*H169,2)</f>
        <v>0</v>
      </c>
      <c r="K169" s="191"/>
      <c r="L169" s="192"/>
      <c r="M169" s="193" t="s">
        <v>1</v>
      </c>
      <c r="N169" s="194" t="s">
        <v>42</v>
      </c>
      <c r="O169" s="77"/>
      <c r="P169" s="180">
        <f>O169*H169</f>
        <v>0</v>
      </c>
      <c r="Q169" s="180">
        <v>0</v>
      </c>
      <c r="R169" s="180">
        <f>Q169*H169</f>
        <v>0</v>
      </c>
      <c r="S169" s="180">
        <v>0</v>
      </c>
      <c r="T169" s="181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82" t="s">
        <v>148</v>
      </c>
      <c r="AT169" s="182" t="s">
        <v>153</v>
      </c>
      <c r="AU169" s="182" t="s">
        <v>84</v>
      </c>
      <c r="AY169" s="14" t="s">
        <v>133</v>
      </c>
      <c r="BE169" s="183">
        <f>IF(N169="základná",J169,0)</f>
        <v>0</v>
      </c>
      <c r="BF169" s="183">
        <f>IF(N169="znížená",J169,0)</f>
        <v>0</v>
      </c>
      <c r="BG169" s="183">
        <f>IF(N169="zákl. prenesená",J169,0)</f>
        <v>0</v>
      </c>
      <c r="BH169" s="183">
        <f>IF(N169="zníž. prenesená",J169,0)</f>
        <v>0</v>
      </c>
      <c r="BI169" s="183">
        <f>IF(N169="nulová",J169,0)</f>
        <v>0</v>
      </c>
      <c r="BJ169" s="14" t="s">
        <v>139</v>
      </c>
      <c r="BK169" s="183">
        <f>ROUND(I169*H169,2)</f>
        <v>0</v>
      </c>
      <c r="BL169" s="14" t="s">
        <v>138</v>
      </c>
      <c r="BM169" s="182" t="s">
        <v>268</v>
      </c>
    </row>
    <row r="170" s="2" customFormat="1" ht="16.5" customHeight="1">
      <c r="A170" s="33"/>
      <c r="B170" s="169"/>
      <c r="C170" s="184" t="s">
        <v>269</v>
      </c>
      <c r="D170" s="184" t="s">
        <v>153</v>
      </c>
      <c r="E170" s="185" t="s">
        <v>270</v>
      </c>
      <c r="F170" s="186" t="s">
        <v>271</v>
      </c>
      <c r="G170" s="187" t="s">
        <v>174</v>
      </c>
      <c r="H170" s="188">
        <v>310</v>
      </c>
      <c r="I170" s="189"/>
      <c r="J170" s="190">
        <f>ROUND(I170*H170,2)</f>
        <v>0</v>
      </c>
      <c r="K170" s="191"/>
      <c r="L170" s="192"/>
      <c r="M170" s="193" t="s">
        <v>1</v>
      </c>
      <c r="N170" s="194" t="s">
        <v>42</v>
      </c>
      <c r="O170" s="77"/>
      <c r="P170" s="180">
        <f>O170*H170</f>
        <v>0</v>
      </c>
      <c r="Q170" s="180">
        <v>0</v>
      </c>
      <c r="R170" s="180">
        <f>Q170*H170</f>
        <v>0</v>
      </c>
      <c r="S170" s="180">
        <v>0</v>
      </c>
      <c r="T170" s="181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82" t="s">
        <v>148</v>
      </c>
      <c r="AT170" s="182" t="s">
        <v>153</v>
      </c>
      <c r="AU170" s="182" t="s">
        <v>84</v>
      </c>
      <c r="AY170" s="14" t="s">
        <v>133</v>
      </c>
      <c r="BE170" s="183">
        <f>IF(N170="základná",J170,0)</f>
        <v>0</v>
      </c>
      <c r="BF170" s="183">
        <f>IF(N170="znížená",J170,0)</f>
        <v>0</v>
      </c>
      <c r="BG170" s="183">
        <f>IF(N170="zákl. prenesená",J170,0)</f>
        <v>0</v>
      </c>
      <c r="BH170" s="183">
        <f>IF(N170="zníž. prenesená",J170,0)</f>
        <v>0</v>
      </c>
      <c r="BI170" s="183">
        <f>IF(N170="nulová",J170,0)</f>
        <v>0</v>
      </c>
      <c r="BJ170" s="14" t="s">
        <v>139</v>
      </c>
      <c r="BK170" s="183">
        <f>ROUND(I170*H170,2)</f>
        <v>0</v>
      </c>
      <c r="BL170" s="14" t="s">
        <v>138</v>
      </c>
      <c r="BM170" s="182" t="s">
        <v>272</v>
      </c>
    </row>
    <row r="171" s="2" customFormat="1" ht="16.5" customHeight="1">
      <c r="A171" s="33"/>
      <c r="B171" s="169"/>
      <c r="C171" s="184" t="s">
        <v>196</v>
      </c>
      <c r="D171" s="184" t="s">
        <v>153</v>
      </c>
      <c r="E171" s="185" t="s">
        <v>273</v>
      </c>
      <c r="F171" s="186" t="s">
        <v>274</v>
      </c>
      <c r="G171" s="187" t="s">
        <v>174</v>
      </c>
      <c r="H171" s="188">
        <v>315</v>
      </c>
      <c r="I171" s="189"/>
      <c r="J171" s="190">
        <f>ROUND(I171*H171,2)</f>
        <v>0</v>
      </c>
      <c r="K171" s="191"/>
      <c r="L171" s="192"/>
      <c r="M171" s="193" t="s">
        <v>1</v>
      </c>
      <c r="N171" s="194" t="s">
        <v>42</v>
      </c>
      <c r="O171" s="77"/>
      <c r="P171" s="180">
        <f>O171*H171</f>
        <v>0</v>
      </c>
      <c r="Q171" s="180">
        <v>0</v>
      </c>
      <c r="R171" s="180">
        <f>Q171*H171</f>
        <v>0</v>
      </c>
      <c r="S171" s="180">
        <v>0</v>
      </c>
      <c r="T171" s="181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82" t="s">
        <v>148</v>
      </c>
      <c r="AT171" s="182" t="s">
        <v>153</v>
      </c>
      <c r="AU171" s="182" t="s">
        <v>84</v>
      </c>
      <c r="AY171" s="14" t="s">
        <v>133</v>
      </c>
      <c r="BE171" s="183">
        <f>IF(N171="základná",J171,0)</f>
        <v>0</v>
      </c>
      <c r="BF171" s="183">
        <f>IF(N171="znížená",J171,0)</f>
        <v>0</v>
      </c>
      <c r="BG171" s="183">
        <f>IF(N171="zákl. prenesená",J171,0)</f>
        <v>0</v>
      </c>
      <c r="BH171" s="183">
        <f>IF(N171="zníž. prenesená",J171,0)</f>
        <v>0</v>
      </c>
      <c r="BI171" s="183">
        <f>IF(N171="nulová",J171,0)</f>
        <v>0</v>
      </c>
      <c r="BJ171" s="14" t="s">
        <v>139</v>
      </c>
      <c r="BK171" s="183">
        <f>ROUND(I171*H171,2)</f>
        <v>0</v>
      </c>
      <c r="BL171" s="14" t="s">
        <v>138</v>
      </c>
      <c r="BM171" s="182" t="s">
        <v>275</v>
      </c>
    </row>
    <row r="172" s="2" customFormat="1" ht="16.5" customHeight="1">
      <c r="A172" s="33"/>
      <c r="B172" s="169"/>
      <c r="C172" s="184" t="s">
        <v>276</v>
      </c>
      <c r="D172" s="184" t="s">
        <v>153</v>
      </c>
      <c r="E172" s="185" t="s">
        <v>277</v>
      </c>
      <c r="F172" s="186" t="s">
        <v>278</v>
      </c>
      <c r="G172" s="187" t="s">
        <v>174</v>
      </c>
      <c r="H172" s="188">
        <v>520</v>
      </c>
      <c r="I172" s="189"/>
      <c r="J172" s="190">
        <f>ROUND(I172*H172,2)</f>
        <v>0</v>
      </c>
      <c r="K172" s="191"/>
      <c r="L172" s="192"/>
      <c r="M172" s="193" t="s">
        <v>1</v>
      </c>
      <c r="N172" s="194" t="s">
        <v>42</v>
      </c>
      <c r="O172" s="77"/>
      <c r="P172" s="180">
        <f>O172*H172</f>
        <v>0</v>
      </c>
      <c r="Q172" s="180">
        <v>0</v>
      </c>
      <c r="R172" s="180">
        <f>Q172*H172</f>
        <v>0</v>
      </c>
      <c r="S172" s="180">
        <v>0</v>
      </c>
      <c r="T172" s="181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82" t="s">
        <v>148</v>
      </c>
      <c r="AT172" s="182" t="s">
        <v>153</v>
      </c>
      <c r="AU172" s="182" t="s">
        <v>84</v>
      </c>
      <c r="AY172" s="14" t="s">
        <v>133</v>
      </c>
      <c r="BE172" s="183">
        <f>IF(N172="základná",J172,0)</f>
        <v>0</v>
      </c>
      <c r="BF172" s="183">
        <f>IF(N172="znížená",J172,0)</f>
        <v>0</v>
      </c>
      <c r="BG172" s="183">
        <f>IF(N172="zákl. prenesená",J172,0)</f>
        <v>0</v>
      </c>
      <c r="BH172" s="183">
        <f>IF(N172="zníž. prenesená",J172,0)</f>
        <v>0</v>
      </c>
      <c r="BI172" s="183">
        <f>IF(N172="nulová",J172,0)</f>
        <v>0</v>
      </c>
      <c r="BJ172" s="14" t="s">
        <v>139</v>
      </c>
      <c r="BK172" s="183">
        <f>ROUND(I172*H172,2)</f>
        <v>0</v>
      </c>
      <c r="BL172" s="14" t="s">
        <v>138</v>
      </c>
      <c r="BM172" s="182" t="s">
        <v>279</v>
      </c>
    </row>
    <row r="173" s="2" customFormat="1" ht="16.5" customHeight="1">
      <c r="A173" s="33"/>
      <c r="B173" s="169"/>
      <c r="C173" s="184" t="s">
        <v>200</v>
      </c>
      <c r="D173" s="184" t="s">
        <v>153</v>
      </c>
      <c r="E173" s="185" t="s">
        <v>270</v>
      </c>
      <c r="F173" s="186" t="s">
        <v>271</v>
      </c>
      <c r="G173" s="187" t="s">
        <v>174</v>
      </c>
      <c r="H173" s="188">
        <v>740</v>
      </c>
      <c r="I173" s="189"/>
      <c r="J173" s="190">
        <f>ROUND(I173*H173,2)</f>
        <v>0</v>
      </c>
      <c r="K173" s="191"/>
      <c r="L173" s="192"/>
      <c r="M173" s="193" t="s">
        <v>1</v>
      </c>
      <c r="N173" s="194" t="s">
        <v>42</v>
      </c>
      <c r="O173" s="77"/>
      <c r="P173" s="180">
        <f>O173*H173</f>
        <v>0</v>
      </c>
      <c r="Q173" s="180">
        <v>0</v>
      </c>
      <c r="R173" s="180">
        <f>Q173*H173</f>
        <v>0</v>
      </c>
      <c r="S173" s="180">
        <v>0</v>
      </c>
      <c r="T173" s="181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82" t="s">
        <v>148</v>
      </c>
      <c r="AT173" s="182" t="s">
        <v>153</v>
      </c>
      <c r="AU173" s="182" t="s">
        <v>84</v>
      </c>
      <c r="AY173" s="14" t="s">
        <v>133</v>
      </c>
      <c r="BE173" s="183">
        <f>IF(N173="základná",J173,0)</f>
        <v>0</v>
      </c>
      <c r="BF173" s="183">
        <f>IF(N173="znížená",J173,0)</f>
        <v>0</v>
      </c>
      <c r="BG173" s="183">
        <f>IF(N173="zákl. prenesená",J173,0)</f>
        <v>0</v>
      </c>
      <c r="BH173" s="183">
        <f>IF(N173="zníž. prenesená",J173,0)</f>
        <v>0</v>
      </c>
      <c r="BI173" s="183">
        <f>IF(N173="nulová",J173,0)</f>
        <v>0</v>
      </c>
      <c r="BJ173" s="14" t="s">
        <v>139</v>
      </c>
      <c r="BK173" s="183">
        <f>ROUND(I173*H173,2)</f>
        <v>0</v>
      </c>
      <c r="BL173" s="14" t="s">
        <v>138</v>
      </c>
      <c r="BM173" s="182" t="s">
        <v>280</v>
      </c>
    </row>
    <row r="174" s="2" customFormat="1" ht="24.15" customHeight="1">
      <c r="A174" s="33"/>
      <c r="B174" s="169"/>
      <c r="C174" s="170" t="s">
        <v>281</v>
      </c>
      <c r="D174" s="170" t="s">
        <v>134</v>
      </c>
      <c r="E174" s="171" t="s">
        <v>282</v>
      </c>
      <c r="F174" s="172" t="s">
        <v>283</v>
      </c>
      <c r="G174" s="173" t="s">
        <v>174</v>
      </c>
      <c r="H174" s="174">
        <v>1797</v>
      </c>
      <c r="I174" s="175"/>
      <c r="J174" s="176">
        <f>ROUND(I174*H174,2)</f>
        <v>0</v>
      </c>
      <c r="K174" s="177"/>
      <c r="L174" s="34"/>
      <c r="M174" s="178" t="s">
        <v>1</v>
      </c>
      <c r="N174" s="179" t="s">
        <v>42</v>
      </c>
      <c r="O174" s="77"/>
      <c r="P174" s="180">
        <f>O174*H174</f>
        <v>0</v>
      </c>
      <c r="Q174" s="180">
        <v>0</v>
      </c>
      <c r="R174" s="180">
        <f>Q174*H174</f>
        <v>0</v>
      </c>
      <c r="S174" s="180">
        <v>0</v>
      </c>
      <c r="T174" s="181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82" t="s">
        <v>138</v>
      </c>
      <c r="AT174" s="182" t="s">
        <v>134</v>
      </c>
      <c r="AU174" s="182" t="s">
        <v>84</v>
      </c>
      <c r="AY174" s="14" t="s">
        <v>133</v>
      </c>
      <c r="BE174" s="183">
        <f>IF(N174="základná",J174,0)</f>
        <v>0</v>
      </c>
      <c r="BF174" s="183">
        <f>IF(N174="znížená",J174,0)</f>
        <v>0</v>
      </c>
      <c r="BG174" s="183">
        <f>IF(N174="zákl. prenesená",J174,0)</f>
        <v>0</v>
      </c>
      <c r="BH174" s="183">
        <f>IF(N174="zníž. prenesená",J174,0)</f>
        <v>0</v>
      </c>
      <c r="BI174" s="183">
        <f>IF(N174="nulová",J174,0)</f>
        <v>0</v>
      </c>
      <c r="BJ174" s="14" t="s">
        <v>139</v>
      </c>
      <c r="BK174" s="183">
        <f>ROUND(I174*H174,2)</f>
        <v>0</v>
      </c>
      <c r="BL174" s="14" t="s">
        <v>138</v>
      </c>
      <c r="BM174" s="182" t="s">
        <v>284</v>
      </c>
    </row>
    <row r="175" s="2" customFormat="1" ht="44.25" customHeight="1">
      <c r="A175" s="33"/>
      <c r="B175" s="169"/>
      <c r="C175" s="170" t="s">
        <v>203</v>
      </c>
      <c r="D175" s="170" t="s">
        <v>134</v>
      </c>
      <c r="E175" s="171" t="s">
        <v>285</v>
      </c>
      <c r="F175" s="172" t="s">
        <v>264</v>
      </c>
      <c r="G175" s="173" t="s">
        <v>174</v>
      </c>
      <c r="H175" s="174">
        <v>1797</v>
      </c>
      <c r="I175" s="175"/>
      <c r="J175" s="176">
        <f>ROUND(I175*H175,2)</f>
        <v>0</v>
      </c>
      <c r="K175" s="177"/>
      <c r="L175" s="34"/>
      <c r="M175" s="178" t="s">
        <v>1</v>
      </c>
      <c r="N175" s="179" t="s">
        <v>42</v>
      </c>
      <c r="O175" s="77"/>
      <c r="P175" s="180">
        <f>O175*H175</f>
        <v>0</v>
      </c>
      <c r="Q175" s="180">
        <v>0</v>
      </c>
      <c r="R175" s="180">
        <f>Q175*H175</f>
        <v>0</v>
      </c>
      <c r="S175" s="180">
        <v>0</v>
      </c>
      <c r="T175" s="181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82" t="s">
        <v>138</v>
      </c>
      <c r="AT175" s="182" t="s">
        <v>134</v>
      </c>
      <c r="AU175" s="182" t="s">
        <v>84</v>
      </c>
      <c r="AY175" s="14" t="s">
        <v>133</v>
      </c>
      <c r="BE175" s="183">
        <f>IF(N175="základná",J175,0)</f>
        <v>0</v>
      </c>
      <c r="BF175" s="183">
        <f>IF(N175="znížená",J175,0)</f>
        <v>0</v>
      </c>
      <c r="BG175" s="183">
        <f>IF(N175="zákl. prenesená",J175,0)</f>
        <v>0</v>
      </c>
      <c r="BH175" s="183">
        <f>IF(N175="zníž. prenesená",J175,0)</f>
        <v>0</v>
      </c>
      <c r="BI175" s="183">
        <f>IF(N175="nulová",J175,0)</f>
        <v>0</v>
      </c>
      <c r="BJ175" s="14" t="s">
        <v>139</v>
      </c>
      <c r="BK175" s="183">
        <f>ROUND(I175*H175,2)</f>
        <v>0</v>
      </c>
      <c r="BL175" s="14" t="s">
        <v>138</v>
      </c>
      <c r="BM175" s="182" t="s">
        <v>286</v>
      </c>
    </row>
    <row r="176" s="2" customFormat="1" ht="16.5" customHeight="1">
      <c r="A176" s="33"/>
      <c r="B176" s="169"/>
      <c r="C176" s="184" t="s">
        <v>287</v>
      </c>
      <c r="D176" s="184" t="s">
        <v>153</v>
      </c>
      <c r="E176" s="185" t="s">
        <v>288</v>
      </c>
      <c r="F176" s="186" t="s">
        <v>289</v>
      </c>
      <c r="G176" s="187" t="s">
        <v>174</v>
      </c>
      <c r="H176" s="188">
        <v>21</v>
      </c>
      <c r="I176" s="189"/>
      <c r="J176" s="190">
        <f>ROUND(I176*H176,2)</f>
        <v>0</v>
      </c>
      <c r="K176" s="191"/>
      <c r="L176" s="192"/>
      <c r="M176" s="193" t="s">
        <v>1</v>
      </c>
      <c r="N176" s="194" t="s">
        <v>42</v>
      </c>
      <c r="O176" s="77"/>
      <c r="P176" s="180">
        <f>O176*H176</f>
        <v>0</v>
      </c>
      <c r="Q176" s="180">
        <v>0</v>
      </c>
      <c r="R176" s="180">
        <f>Q176*H176</f>
        <v>0</v>
      </c>
      <c r="S176" s="180">
        <v>0</v>
      </c>
      <c r="T176" s="181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82" t="s">
        <v>148</v>
      </c>
      <c r="AT176" s="182" t="s">
        <v>153</v>
      </c>
      <c r="AU176" s="182" t="s">
        <v>84</v>
      </c>
      <c r="AY176" s="14" t="s">
        <v>133</v>
      </c>
      <c r="BE176" s="183">
        <f>IF(N176="základná",J176,0)</f>
        <v>0</v>
      </c>
      <c r="BF176" s="183">
        <f>IF(N176="znížená",J176,0)</f>
        <v>0</v>
      </c>
      <c r="BG176" s="183">
        <f>IF(N176="zákl. prenesená",J176,0)</f>
        <v>0</v>
      </c>
      <c r="BH176" s="183">
        <f>IF(N176="zníž. prenesená",J176,0)</f>
        <v>0</v>
      </c>
      <c r="BI176" s="183">
        <f>IF(N176="nulová",J176,0)</f>
        <v>0</v>
      </c>
      <c r="BJ176" s="14" t="s">
        <v>139</v>
      </c>
      <c r="BK176" s="183">
        <f>ROUND(I176*H176,2)</f>
        <v>0</v>
      </c>
      <c r="BL176" s="14" t="s">
        <v>138</v>
      </c>
      <c r="BM176" s="182" t="s">
        <v>290</v>
      </c>
    </row>
    <row r="177" s="2" customFormat="1" ht="16.5" customHeight="1">
      <c r="A177" s="33"/>
      <c r="B177" s="169"/>
      <c r="C177" s="184" t="s">
        <v>207</v>
      </c>
      <c r="D177" s="184" t="s">
        <v>153</v>
      </c>
      <c r="E177" s="185" t="s">
        <v>291</v>
      </c>
      <c r="F177" s="186" t="s">
        <v>292</v>
      </c>
      <c r="G177" s="187" t="s">
        <v>174</v>
      </c>
      <c r="H177" s="188">
        <v>21</v>
      </c>
      <c r="I177" s="189"/>
      <c r="J177" s="190">
        <f>ROUND(I177*H177,2)</f>
        <v>0</v>
      </c>
      <c r="K177" s="191"/>
      <c r="L177" s="192"/>
      <c r="M177" s="193" t="s">
        <v>1</v>
      </c>
      <c r="N177" s="194" t="s">
        <v>42</v>
      </c>
      <c r="O177" s="77"/>
      <c r="P177" s="180">
        <f>O177*H177</f>
        <v>0</v>
      </c>
      <c r="Q177" s="180">
        <v>0</v>
      </c>
      <c r="R177" s="180">
        <f>Q177*H177</f>
        <v>0</v>
      </c>
      <c r="S177" s="180">
        <v>0</v>
      </c>
      <c r="T177" s="181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82" t="s">
        <v>148</v>
      </c>
      <c r="AT177" s="182" t="s">
        <v>153</v>
      </c>
      <c r="AU177" s="182" t="s">
        <v>84</v>
      </c>
      <c r="AY177" s="14" t="s">
        <v>133</v>
      </c>
      <c r="BE177" s="183">
        <f>IF(N177="základná",J177,0)</f>
        <v>0</v>
      </c>
      <c r="BF177" s="183">
        <f>IF(N177="znížená",J177,0)</f>
        <v>0</v>
      </c>
      <c r="BG177" s="183">
        <f>IF(N177="zákl. prenesená",J177,0)</f>
        <v>0</v>
      </c>
      <c r="BH177" s="183">
        <f>IF(N177="zníž. prenesená",J177,0)</f>
        <v>0</v>
      </c>
      <c r="BI177" s="183">
        <f>IF(N177="nulová",J177,0)</f>
        <v>0</v>
      </c>
      <c r="BJ177" s="14" t="s">
        <v>139</v>
      </c>
      <c r="BK177" s="183">
        <f>ROUND(I177*H177,2)</f>
        <v>0</v>
      </c>
      <c r="BL177" s="14" t="s">
        <v>138</v>
      </c>
      <c r="BM177" s="182" t="s">
        <v>293</v>
      </c>
    </row>
    <row r="178" s="2" customFormat="1" ht="16.5" customHeight="1">
      <c r="A178" s="33"/>
      <c r="B178" s="169"/>
      <c r="C178" s="184" t="s">
        <v>294</v>
      </c>
      <c r="D178" s="184" t="s">
        <v>153</v>
      </c>
      <c r="E178" s="185" t="s">
        <v>295</v>
      </c>
      <c r="F178" s="186" t="s">
        <v>296</v>
      </c>
      <c r="G178" s="187" t="s">
        <v>174</v>
      </c>
      <c r="H178" s="188">
        <v>21</v>
      </c>
      <c r="I178" s="189"/>
      <c r="J178" s="190">
        <f>ROUND(I178*H178,2)</f>
        <v>0</v>
      </c>
      <c r="K178" s="191"/>
      <c r="L178" s="192"/>
      <c r="M178" s="193" t="s">
        <v>1</v>
      </c>
      <c r="N178" s="194" t="s">
        <v>42</v>
      </c>
      <c r="O178" s="77"/>
      <c r="P178" s="180">
        <f>O178*H178</f>
        <v>0</v>
      </c>
      <c r="Q178" s="180">
        <v>0</v>
      </c>
      <c r="R178" s="180">
        <f>Q178*H178</f>
        <v>0</v>
      </c>
      <c r="S178" s="180">
        <v>0</v>
      </c>
      <c r="T178" s="181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82" t="s">
        <v>148</v>
      </c>
      <c r="AT178" s="182" t="s">
        <v>153</v>
      </c>
      <c r="AU178" s="182" t="s">
        <v>84</v>
      </c>
      <c r="AY178" s="14" t="s">
        <v>133</v>
      </c>
      <c r="BE178" s="183">
        <f>IF(N178="základná",J178,0)</f>
        <v>0</v>
      </c>
      <c r="BF178" s="183">
        <f>IF(N178="znížená",J178,0)</f>
        <v>0</v>
      </c>
      <c r="BG178" s="183">
        <f>IF(N178="zákl. prenesená",J178,0)</f>
        <v>0</v>
      </c>
      <c r="BH178" s="183">
        <f>IF(N178="zníž. prenesená",J178,0)</f>
        <v>0</v>
      </c>
      <c r="BI178" s="183">
        <f>IF(N178="nulová",J178,0)</f>
        <v>0</v>
      </c>
      <c r="BJ178" s="14" t="s">
        <v>139</v>
      </c>
      <c r="BK178" s="183">
        <f>ROUND(I178*H178,2)</f>
        <v>0</v>
      </c>
      <c r="BL178" s="14" t="s">
        <v>138</v>
      </c>
      <c r="BM178" s="182" t="s">
        <v>297</v>
      </c>
    </row>
    <row r="179" s="2" customFormat="1" ht="24.15" customHeight="1">
      <c r="A179" s="33"/>
      <c r="B179" s="169"/>
      <c r="C179" s="184" t="s">
        <v>210</v>
      </c>
      <c r="D179" s="184" t="s">
        <v>153</v>
      </c>
      <c r="E179" s="185" t="s">
        <v>298</v>
      </c>
      <c r="F179" s="186" t="s">
        <v>299</v>
      </c>
      <c r="G179" s="187" t="s">
        <v>174</v>
      </c>
      <c r="H179" s="188">
        <v>21</v>
      </c>
      <c r="I179" s="189"/>
      <c r="J179" s="190">
        <f>ROUND(I179*H179,2)</f>
        <v>0</v>
      </c>
      <c r="K179" s="191"/>
      <c r="L179" s="192"/>
      <c r="M179" s="193" t="s">
        <v>1</v>
      </c>
      <c r="N179" s="194" t="s">
        <v>42</v>
      </c>
      <c r="O179" s="77"/>
      <c r="P179" s="180">
        <f>O179*H179</f>
        <v>0</v>
      </c>
      <c r="Q179" s="180">
        <v>0</v>
      </c>
      <c r="R179" s="180">
        <f>Q179*H179</f>
        <v>0</v>
      </c>
      <c r="S179" s="180">
        <v>0</v>
      </c>
      <c r="T179" s="181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82" t="s">
        <v>148</v>
      </c>
      <c r="AT179" s="182" t="s">
        <v>153</v>
      </c>
      <c r="AU179" s="182" t="s">
        <v>84</v>
      </c>
      <c r="AY179" s="14" t="s">
        <v>133</v>
      </c>
      <c r="BE179" s="183">
        <f>IF(N179="základná",J179,0)</f>
        <v>0</v>
      </c>
      <c r="BF179" s="183">
        <f>IF(N179="znížená",J179,0)</f>
        <v>0</v>
      </c>
      <c r="BG179" s="183">
        <f>IF(N179="zákl. prenesená",J179,0)</f>
        <v>0</v>
      </c>
      <c r="BH179" s="183">
        <f>IF(N179="zníž. prenesená",J179,0)</f>
        <v>0</v>
      </c>
      <c r="BI179" s="183">
        <f>IF(N179="nulová",J179,0)</f>
        <v>0</v>
      </c>
      <c r="BJ179" s="14" t="s">
        <v>139</v>
      </c>
      <c r="BK179" s="183">
        <f>ROUND(I179*H179,2)</f>
        <v>0</v>
      </c>
      <c r="BL179" s="14" t="s">
        <v>138</v>
      </c>
      <c r="BM179" s="182" t="s">
        <v>300</v>
      </c>
    </row>
    <row r="180" s="2" customFormat="1" ht="16.5" customHeight="1">
      <c r="A180" s="33"/>
      <c r="B180" s="169"/>
      <c r="C180" s="184" t="s">
        <v>301</v>
      </c>
      <c r="D180" s="184" t="s">
        <v>153</v>
      </c>
      <c r="E180" s="185" t="s">
        <v>302</v>
      </c>
      <c r="F180" s="186" t="s">
        <v>303</v>
      </c>
      <c r="G180" s="187" t="s">
        <v>174</v>
      </c>
      <c r="H180" s="188">
        <v>81</v>
      </c>
      <c r="I180" s="189"/>
      <c r="J180" s="190">
        <f>ROUND(I180*H180,2)</f>
        <v>0</v>
      </c>
      <c r="K180" s="191"/>
      <c r="L180" s="192"/>
      <c r="M180" s="193" t="s">
        <v>1</v>
      </c>
      <c r="N180" s="194" t="s">
        <v>42</v>
      </c>
      <c r="O180" s="77"/>
      <c r="P180" s="180">
        <f>O180*H180</f>
        <v>0</v>
      </c>
      <c r="Q180" s="180">
        <v>0</v>
      </c>
      <c r="R180" s="180">
        <f>Q180*H180</f>
        <v>0</v>
      </c>
      <c r="S180" s="180">
        <v>0</v>
      </c>
      <c r="T180" s="181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82" t="s">
        <v>148</v>
      </c>
      <c r="AT180" s="182" t="s">
        <v>153</v>
      </c>
      <c r="AU180" s="182" t="s">
        <v>84</v>
      </c>
      <c r="AY180" s="14" t="s">
        <v>133</v>
      </c>
      <c r="BE180" s="183">
        <f>IF(N180="základná",J180,0)</f>
        <v>0</v>
      </c>
      <c r="BF180" s="183">
        <f>IF(N180="znížená",J180,0)</f>
        <v>0</v>
      </c>
      <c r="BG180" s="183">
        <f>IF(N180="zákl. prenesená",J180,0)</f>
        <v>0</v>
      </c>
      <c r="BH180" s="183">
        <f>IF(N180="zníž. prenesená",J180,0)</f>
        <v>0</v>
      </c>
      <c r="BI180" s="183">
        <f>IF(N180="nulová",J180,0)</f>
        <v>0</v>
      </c>
      <c r="BJ180" s="14" t="s">
        <v>139</v>
      </c>
      <c r="BK180" s="183">
        <f>ROUND(I180*H180,2)</f>
        <v>0</v>
      </c>
      <c r="BL180" s="14" t="s">
        <v>138</v>
      </c>
      <c r="BM180" s="182" t="s">
        <v>304</v>
      </c>
    </row>
    <row r="181" s="2" customFormat="1" ht="16.5" customHeight="1">
      <c r="A181" s="33"/>
      <c r="B181" s="169"/>
      <c r="C181" s="184" t="s">
        <v>215</v>
      </c>
      <c r="D181" s="184" t="s">
        <v>153</v>
      </c>
      <c r="E181" s="185" t="s">
        <v>305</v>
      </c>
      <c r="F181" s="186" t="s">
        <v>306</v>
      </c>
      <c r="G181" s="187" t="s">
        <v>174</v>
      </c>
      <c r="H181" s="188">
        <v>81</v>
      </c>
      <c r="I181" s="189"/>
      <c r="J181" s="190">
        <f>ROUND(I181*H181,2)</f>
        <v>0</v>
      </c>
      <c r="K181" s="191"/>
      <c r="L181" s="192"/>
      <c r="M181" s="193" t="s">
        <v>1</v>
      </c>
      <c r="N181" s="194" t="s">
        <v>42</v>
      </c>
      <c r="O181" s="77"/>
      <c r="P181" s="180">
        <f>O181*H181</f>
        <v>0</v>
      </c>
      <c r="Q181" s="180">
        <v>0</v>
      </c>
      <c r="R181" s="180">
        <f>Q181*H181</f>
        <v>0</v>
      </c>
      <c r="S181" s="180">
        <v>0</v>
      </c>
      <c r="T181" s="181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82" t="s">
        <v>148</v>
      </c>
      <c r="AT181" s="182" t="s">
        <v>153</v>
      </c>
      <c r="AU181" s="182" t="s">
        <v>84</v>
      </c>
      <c r="AY181" s="14" t="s">
        <v>133</v>
      </c>
      <c r="BE181" s="183">
        <f>IF(N181="základná",J181,0)</f>
        <v>0</v>
      </c>
      <c r="BF181" s="183">
        <f>IF(N181="znížená",J181,0)</f>
        <v>0</v>
      </c>
      <c r="BG181" s="183">
        <f>IF(N181="zákl. prenesená",J181,0)</f>
        <v>0</v>
      </c>
      <c r="BH181" s="183">
        <f>IF(N181="zníž. prenesená",J181,0)</f>
        <v>0</v>
      </c>
      <c r="BI181" s="183">
        <f>IF(N181="nulová",J181,0)</f>
        <v>0</v>
      </c>
      <c r="BJ181" s="14" t="s">
        <v>139</v>
      </c>
      <c r="BK181" s="183">
        <f>ROUND(I181*H181,2)</f>
        <v>0</v>
      </c>
      <c r="BL181" s="14" t="s">
        <v>138</v>
      </c>
      <c r="BM181" s="182" t="s">
        <v>307</v>
      </c>
    </row>
    <row r="182" s="2" customFormat="1" ht="16.5" customHeight="1">
      <c r="A182" s="33"/>
      <c r="B182" s="169"/>
      <c r="C182" s="184" t="s">
        <v>308</v>
      </c>
      <c r="D182" s="184" t="s">
        <v>153</v>
      </c>
      <c r="E182" s="185" t="s">
        <v>309</v>
      </c>
      <c r="F182" s="186" t="s">
        <v>310</v>
      </c>
      <c r="G182" s="187" t="s">
        <v>174</v>
      </c>
      <c r="H182" s="188">
        <v>81</v>
      </c>
      <c r="I182" s="189"/>
      <c r="J182" s="190">
        <f>ROUND(I182*H182,2)</f>
        <v>0</v>
      </c>
      <c r="K182" s="191"/>
      <c r="L182" s="192"/>
      <c r="M182" s="193" t="s">
        <v>1</v>
      </c>
      <c r="N182" s="194" t="s">
        <v>42</v>
      </c>
      <c r="O182" s="77"/>
      <c r="P182" s="180">
        <f>O182*H182</f>
        <v>0</v>
      </c>
      <c r="Q182" s="180">
        <v>0</v>
      </c>
      <c r="R182" s="180">
        <f>Q182*H182</f>
        <v>0</v>
      </c>
      <c r="S182" s="180">
        <v>0</v>
      </c>
      <c r="T182" s="181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82" t="s">
        <v>148</v>
      </c>
      <c r="AT182" s="182" t="s">
        <v>153</v>
      </c>
      <c r="AU182" s="182" t="s">
        <v>84</v>
      </c>
      <c r="AY182" s="14" t="s">
        <v>133</v>
      </c>
      <c r="BE182" s="183">
        <f>IF(N182="základná",J182,0)</f>
        <v>0</v>
      </c>
      <c r="BF182" s="183">
        <f>IF(N182="znížená",J182,0)</f>
        <v>0</v>
      </c>
      <c r="BG182" s="183">
        <f>IF(N182="zákl. prenesená",J182,0)</f>
        <v>0</v>
      </c>
      <c r="BH182" s="183">
        <f>IF(N182="zníž. prenesená",J182,0)</f>
        <v>0</v>
      </c>
      <c r="BI182" s="183">
        <f>IF(N182="nulová",J182,0)</f>
        <v>0</v>
      </c>
      <c r="BJ182" s="14" t="s">
        <v>139</v>
      </c>
      <c r="BK182" s="183">
        <f>ROUND(I182*H182,2)</f>
        <v>0</v>
      </c>
      <c r="BL182" s="14" t="s">
        <v>138</v>
      </c>
      <c r="BM182" s="182" t="s">
        <v>311</v>
      </c>
    </row>
    <row r="183" s="2" customFormat="1" ht="16.5" customHeight="1">
      <c r="A183" s="33"/>
      <c r="B183" s="169"/>
      <c r="C183" s="184" t="s">
        <v>219</v>
      </c>
      <c r="D183" s="184" t="s">
        <v>153</v>
      </c>
      <c r="E183" s="185" t="s">
        <v>312</v>
      </c>
      <c r="F183" s="186" t="s">
        <v>313</v>
      </c>
      <c r="G183" s="187" t="s">
        <v>174</v>
      </c>
      <c r="H183" s="188">
        <v>150</v>
      </c>
      <c r="I183" s="189"/>
      <c r="J183" s="190">
        <f>ROUND(I183*H183,2)</f>
        <v>0</v>
      </c>
      <c r="K183" s="191"/>
      <c r="L183" s="192"/>
      <c r="M183" s="193" t="s">
        <v>1</v>
      </c>
      <c r="N183" s="194" t="s">
        <v>42</v>
      </c>
      <c r="O183" s="77"/>
      <c r="P183" s="180">
        <f>O183*H183</f>
        <v>0</v>
      </c>
      <c r="Q183" s="180">
        <v>0</v>
      </c>
      <c r="R183" s="180">
        <f>Q183*H183</f>
        <v>0</v>
      </c>
      <c r="S183" s="180">
        <v>0</v>
      </c>
      <c r="T183" s="181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82" t="s">
        <v>148</v>
      </c>
      <c r="AT183" s="182" t="s">
        <v>153</v>
      </c>
      <c r="AU183" s="182" t="s">
        <v>84</v>
      </c>
      <c r="AY183" s="14" t="s">
        <v>133</v>
      </c>
      <c r="BE183" s="183">
        <f>IF(N183="základná",J183,0)</f>
        <v>0</v>
      </c>
      <c r="BF183" s="183">
        <f>IF(N183="znížená",J183,0)</f>
        <v>0</v>
      </c>
      <c r="BG183" s="183">
        <f>IF(N183="zákl. prenesená",J183,0)</f>
        <v>0</v>
      </c>
      <c r="BH183" s="183">
        <f>IF(N183="zníž. prenesená",J183,0)</f>
        <v>0</v>
      </c>
      <c r="BI183" s="183">
        <f>IF(N183="nulová",J183,0)</f>
        <v>0</v>
      </c>
      <c r="BJ183" s="14" t="s">
        <v>139</v>
      </c>
      <c r="BK183" s="183">
        <f>ROUND(I183*H183,2)</f>
        <v>0</v>
      </c>
      <c r="BL183" s="14" t="s">
        <v>138</v>
      </c>
      <c r="BM183" s="182" t="s">
        <v>314</v>
      </c>
    </row>
    <row r="184" s="2" customFormat="1" ht="16.5" customHeight="1">
      <c r="A184" s="33"/>
      <c r="B184" s="169"/>
      <c r="C184" s="184" t="s">
        <v>315</v>
      </c>
      <c r="D184" s="184" t="s">
        <v>153</v>
      </c>
      <c r="E184" s="185" t="s">
        <v>316</v>
      </c>
      <c r="F184" s="186" t="s">
        <v>317</v>
      </c>
      <c r="G184" s="187" t="s">
        <v>174</v>
      </c>
      <c r="H184" s="188">
        <v>200</v>
      </c>
      <c r="I184" s="189"/>
      <c r="J184" s="190">
        <f>ROUND(I184*H184,2)</f>
        <v>0</v>
      </c>
      <c r="K184" s="191"/>
      <c r="L184" s="192"/>
      <c r="M184" s="193" t="s">
        <v>1</v>
      </c>
      <c r="N184" s="194" t="s">
        <v>42</v>
      </c>
      <c r="O184" s="77"/>
      <c r="P184" s="180">
        <f>O184*H184</f>
        <v>0</v>
      </c>
      <c r="Q184" s="180">
        <v>0</v>
      </c>
      <c r="R184" s="180">
        <f>Q184*H184</f>
        <v>0</v>
      </c>
      <c r="S184" s="180">
        <v>0</v>
      </c>
      <c r="T184" s="181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82" t="s">
        <v>148</v>
      </c>
      <c r="AT184" s="182" t="s">
        <v>153</v>
      </c>
      <c r="AU184" s="182" t="s">
        <v>84</v>
      </c>
      <c r="AY184" s="14" t="s">
        <v>133</v>
      </c>
      <c r="BE184" s="183">
        <f>IF(N184="základná",J184,0)</f>
        <v>0</v>
      </c>
      <c r="BF184" s="183">
        <f>IF(N184="znížená",J184,0)</f>
        <v>0</v>
      </c>
      <c r="BG184" s="183">
        <f>IF(N184="zákl. prenesená",J184,0)</f>
        <v>0</v>
      </c>
      <c r="BH184" s="183">
        <f>IF(N184="zníž. prenesená",J184,0)</f>
        <v>0</v>
      </c>
      <c r="BI184" s="183">
        <f>IF(N184="nulová",J184,0)</f>
        <v>0</v>
      </c>
      <c r="BJ184" s="14" t="s">
        <v>139</v>
      </c>
      <c r="BK184" s="183">
        <f>ROUND(I184*H184,2)</f>
        <v>0</v>
      </c>
      <c r="BL184" s="14" t="s">
        <v>138</v>
      </c>
      <c r="BM184" s="182" t="s">
        <v>318</v>
      </c>
    </row>
    <row r="185" s="2" customFormat="1" ht="16.5" customHeight="1">
      <c r="A185" s="33"/>
      <c r="B185" s="169"/>
      <c r="C185" s="184" t="s">
        <v>223</v>
      </c>
      <c r="D185" s="184" t="s">
        <v>153</v>
      </c>
      <c r="E185" s="185" t="s">
        <v>319</v>
      </c>
      <c r="F185" s="186" t="s">
        <v>320</v>
      </c>
      <c r="G185" s="187" t="s">
        <v>174</v>
      </c>
      <c r="H185" s="188">
        <v>280</v>
      </c>
      <c r="I185" s="189"/>
      <c r="J185" s="190">
        <f>ROUND(I185*H185,2)</f>
        <v>0</v>
      </c>
      <c r="K185" s="191"/>
      <c r="L185" s="192"/>
      <c r="M185" s="193" t="s">
        <v>1</v>
      </c>
      <c r="N185" s="194" t="s">
        <v>42</v>
      </c>
      <c r="O185" s="77"/>
      <c r="P185" s="180">
        <f>O185*H185</f>
        <v>0</v>
      </c>
      <c r="Q185" s="180">
        <v>0</v>
      </c>
      <c r="R185" s="180">
        <f>Q185*H185</f>
        <v>0</v>
      </c>
      <c r="S185" s="180">
        <v>0</v>
      </c>
      <c r="T185" s="181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82" t="s">
        <v>148</v>
      </c>
      <c r="AT185" s="182" t="s">
        <v>153</v>
      </c>
      <c r="AU185" s="182" t="s">
        <v>84</v>
      </c>
      <c r="AY185" s="14" t="s">
        <v>133</v>
      </c>
      <c r="BE185" s="183">
        <f>IF(N185="základná",J185,0)</f>
        <v>0</v>
      </c>
      <c r="BF185" s="183">
        <f>IF(N185="znížená",J185,0)</f>
        <v>0</v>
      </c>
      <c r="BG185" s="183">
        <f>IF(N185="zákl. prenesená",J185,0)</f>
        <v>0</v>
      </c>
      <c r="BH185" s="183">
        <f>IF(N185="zníž. prenesená",J185,0)</f>
        <v>0</v>
      </c>
      <c r="BI185" s="183">
        <f>IF(N185="nulová",J185,0)</f>
        <v>0</v>
      </c>
      <c r="BJ185" s="14" t="s">
        <v>139</v>
      </c>
      <c r="BK185" s="183">
        <f>ROUND(I185*H185,2)</f>
        <v>0</v>
      </c>
      <c r="BL185" s="14" t="s">
        <v>138</v>
      </c>
      <c r="BM185" s="182" t="s">
        <v>321</v>
      </c>
    </row>
    <row r="186" s="2" customFormat="1" ht="16.5" customHeight="1">
      <c r="A186" s="33"/>
      <c r="B186" s="169"/>
      <c r="C186" s="184" t="s">
        <v>322</v>
      </c>
      <c r="D186" s="184" t="s">
        <v>153</v>
      </c>
      <c r="E186" s="185" t="s">
        <v>323</v>
      </c>
      <c r="F186" s="186" t="s">
        <v>324</v>
      </c>
      <c r="G186" s="187" t="s">
        <v>174</v>
      </c>
      <c r="H186" s="188">
        <v>45</v>
      </c>
      <c r="I186" s="189"/>
      <c r="J186" s="190">
        <f>ROUND(I186*H186,2)</f>
        <v>0</v>
      </c>
      <c r="K186" s="191"/>
      <c r="L186" s="192"/>
      <c r="M186" s="193" t="s">
        <v>1</v>
      </c>
      <c r="N186" s="194" t="s">
        <v>42</v>
      </c>
      <c r="O186" s="77"/>
      <c r="P186" s="180">
        <f>O186*H186</f>
        <v>0</v>
      </c>
      <c r="Q186" s="180">
        <v>0</v>
      </c>
      <c r="R186" s="180">
        <f>Q186*H186</f>
        <v>0</v>
      </c>
      <c r="S186" s="180">
        <v>0</v>
      </c>
      <c r="T186" s="181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82" t="s">
        <v>148</v>
      </c>
      <c r="AT186" s="182" t="s">
        <v>153</v>
      </c>
      <c r="AU186" s="182" t="s">
        <v>84</v>
      </c>
      <c r="AY186" s="14" t="s">
        <v>133</v>
      </c>
      <c r="BE186" s="183">
        <f>IF(N186="základná",J186,0)</f>
        <v>0</v>
      </c>
      <c r="BF186" s="183">
        <f>IF(N186="znížená",J186,0)</f>
        <v>0</v>
      </c>
      <c r="BG186" s="183">
        <f>IF(N186="zákl. prenesená",J186,0)</f>
        <v>0</v>
      </c>
      <c r="BH186" s="183">
        <f>IF(N186="zníž. prenesená",J186,0)</f>
        <v>0</v>
      </c>
      <c r="BI186" s="183">
        <f>IF(N186="nulová",J186,0)</f>
        <v>0</v>
      </c>
      <c r="BJ186" s="14" t="s">
        <v>139</v>
      </c>
      <c r="BK186" s="183">
        <f>ROUND(I186*H186,2)</f>
        <v>0</v>
      </c>
      <c r="BL186" s="14" t="s">
        <v>138</v>
      </c>
      <c r="BM186" s="182" t="s">
        <v>325</v>
      </c>
    </row>
    <row r="187" s="2" customFormat="1" ht="16.5" customHeight="1">
      <c r="A187" s="33"/>
      <c r="B187" s="169"/>
      <c r="C187" s="184" t="s">
        <v>227</v>
      </c>
      <c r="D187" s="184" t="s">
        <v>153</v>
      </c>
      <c r="E187" s="185" t="s">
        <v>326</v>
      </c>
      <c r="F187" s="186" t="s">
        <v>327</v>
      </c>
      <c r="G187" s="187" t="s">
        <v>174</v>
      </c>
      <c r="H187" s="188">
        <v>45</v>
      </c>
      <c r="I187" s="189"/>
      <c r="J187" s="190">
        <f>ROUND(I187*H187,2)</f>
        <v>0</v>
      </c>
      <c r="K187" s="191"/>
      <c r="L187" s="192"/>
      <c r="M187" s="193" t="s">
        <v>1</v>
      </c>
      <c r="N187" s="194" t="s">
        <v>42</v>
      </c>
      <c r="O187" s="77"/>
      <c r="P187" s="180">
        <f>O187*H187</f>
        <v>0</v>
      </c>
      <c r="Q187" s="180">
        <v>0</v>
      </c>
      <c r="R187" s="180">
        <f>Q187*H187</f>
        <v>0</v>
      </c>
      <c r="S187" s="180">
        <v>0</v>
      </c>
      <c r="T187" s="181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82" t="s">
        <v>148</v>
      </c>
      <c r="AT187" s="182" t="s">
        <v>153</v>
      </c>
      <c r="AU187" s="182" t="s">
        <v>84</v>
      </c>
      <c r="AY187" s="14" t="s">
        <v>133</v>
      </c>
      <c r="BE187" s="183">
        <f>IF(N187="základná",J187,0)</f>
        <v>0</v>
      </c>
      <c r="BF187" s="183">
        <f>IF(N187="znížená",J187,0)</f>
        <v>0</v>
      </c>
      <c r="BG187" s="183">
        <f>IF(N187="zákl. prenesená",J187,0)</f>
        <v>0</v>
      </c>
      <c r="BH187" s="183">
        <f>IF(N187="zníž. prenesená",J187,0)</f>
        <v>0</v>
      </c>
      <c r="BI187" s="183">
        <f>IF(N187="nulová",J187,0)</f>
        <v>0</v>
      </c>
      <c r="BJ187" s="14" t="s">
        <v>139</v>
      </c>
      <c r="BK187" s="183">
        <f>ROUND(I187*H187,2)</f>
        <v>0</v>
      </c>
      <c r="BL187" s="14" t="s">
        <v>138</v>
      </c>
      <c r="BM187" s="182" t="s">
        <v>328</v>
      </c>
    </row>
    <row r="188" s="2" customFormat="1" ht="16.5" customHeight="1">
      <c r="A188" s="33"/>
      <c r="B188" s="169"/>
      <c r="C188" s="184" t="s">
        <v>329</v>
      </c>
      <c r="D188" s="184" t="s">
        <v>153</v>
      </c>
      <c r="E188" s="185" t="s">
        <v>330</v>
      </c>
      <c r="F188" s="186" t="s">
        <v>331</v>
      </c>
      <c r="G188" s="187" t="s">
        <v>174</v>
      </c>
      <c r="H188" s="188">
        <v>750</v>
      </c>
      <c r="I188" s="189"/>
      <c r="J188" s="190">
        <f>ROUND(I188*H188,2)</f>
        <v>0</v>
      </c>
      <c r="K188" s="191"/>
      <c r="L188" s="192"/>
      <c r="M188" s="193" t="s">
        <v>1</v>
      </c>
      <c r="N188" s="194" t="s">
        <v>42</v>
      </c>
      <c r="O188" s="77"/>
      <c r="P188" s="180">
        <f>O188*H188</f>
        <v>0</v>
      </c>
      <c r="Q188" s="180">
        <v>0</v>
      </c>
      <c r="R188" s="180">
        <f>Q188*H188</f>
        <v>0</v>
      </c>
      <c r="S188" s="180">
        <v>0</v>
      </c>
      <c r="T188" s="181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82" t="s">
        <v>148</v>
      </c>
      <c r="AT188" s="182" t="s">
        <v>153</v>
      </c>
      <c r="AU188" s="182" t="s">
        <v>84</v>
      </c>
      <c r="AY188" s="14" t="s">
        <v>133</v>
      </c>
      <c r="BE188" s="183">
        <f>IF(N188="základná",J188,0)</f>
        <v>0</v>
      </c>
      <c r="BF188" s="183">
        <f>IF(N188="znížená",J188,0)</f>
        <v>0</v>
      </c>
      <c r="BG188" s="183">
        <f>IF(N188="zákl. prenesená",J188,0)</f>
        <v>0</v>
      </c>
      <c r="BH188" s="183">
        <f>IF(N188="zníž. prenesená",J188,0)</f>
        <v>0</v>
      </c>
      <c r="BI188" s="183">
        <f>IF(N188="nulová",J188,0)</f>
        <v>0</v>
      </c>
      <c r="BJ188" s="14" t="s">
        <v>139</v>
      </c>
      <c r="BK188" s="183">
        <f>ROUND(I188*H188,2)</f>
        <v>0</v>
      </c>
      <c r="BL188" s="14" t="s">
        <v>138</v>
      </c>
      <c r="BM188" s="182" t="s">
        <v>332</v>
      </c>
    </row>
    <row r="189" s="11" customFormat="1" ht="25.92" customHeight="1">
      <c r="A189" s="11"/>
      <c r="B189" s="158"/>
      <c r="C189" s="11"/>
      <c r="D189" s="159" t="s">
        <v>75</v>
      </c>
      <c r="E189" s="160" t="s">
        <v>333</v>
      </c>
      <c r="F189" s="160" t="s">
        <v>334</v>
      </c>
      <c r="G189" s="11"/>
      <c r="H189" s="11"/>
      <c r="I189" s="161"/>
      <c r="J189" s="162">
        <f>BK189</f>
        <v>0</v>
      </c>
      <c r="K189" s="11"/>
      <c r="L189" s="158"/>
      <c r="M189" s="163"/>
      <c r="N189" s="164"/>
      <c r="O189" s="164"/>
      <c r="P189" s="165">
        <f>SUM(P190:P201)</f>
        <v>0</v>
      </c>
      <c r="Q189" s="164"/>
      <c r="R189" s="165">
        <f>SUM(R190:R201)</f>
        <v>0</v>
      </c>
      <c r="S189" s="164"/>
      <c r="T189" s="166">
        <f>SUM(T190:T201)</f>
        <v>0</v>
      </c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R189" s="159" t="s">
        <v>84</v>
      </c>
      <c r="AT189" s="167" t="s">
        <v>75</v>
      </c>
      <c r="AU189" s="167" t="s">
        <v>76</v>
      </c>
      <c r="AY189" s="159" t="s">
        <v>133</v>
      </c>
      <c r="BK189" s="168">
        <f>SUM(BK190:BK201)</f>
        <v>0</v>
      </c>
    </row>
    <row r="190" s="2" customFormat="1" ht="24.15" customHeight="1">
      <c r="A190" s="33"/>
      <c r="B190" s="169"/>
      <c r="C190" s="170" t="s">
        <v>231</v>
      </c>
      <c r="D190" s="170" t="s">
        <v>134</v>
      </c>
      <c r="E190" s="171" t="s">
        <v>335</v>
      </c>
      <c r="F190" s="172" t="s">
        <v>336</v>
      </c>
      <c r="G190" s="173" t="s">
        <v>337</v>
      </c>
      <c r="H190" s="174">
        <v>0.44600000000000001</v>
      </c>
      <c r="I190" s="175"/>
      <c r="J190" s="176">
        <f>ROUND(I190*H190,2)</f>
        <v>0</v>
      </c>
      <c r="K190" s="177"/>
      <c r="L190" s="34"/>
      <c r="M190" s="178" t="s">
        <v>1</v>
      </c>
      <c r="N190" s="179" t="s">
        <v>42</v>
      </c>
      <c r="O190" s="77"/>
      <c r="P190" s="180">
        <f>O190*H190</f>
        <v>0</v>
      </c>
      <c r="Q190" s="180">
        <v>0</v>
      </c>
      <c r="R190" s="180">
        <f>Q190*H190</f>
        <v>0</v>
      </c>
      <c r="S190" s="180">
        <v>0</v>
      </c>
      <c r="T190" s="181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82" t="s">
        <v>138</v>
      </c>
      <c r="AT190" s="182" t="s">
        <v>134</v>
      </c>
      <c r="AU190" s="182" t="s">
        <v>84</v>
      </c>
      <c r="AY190" s="14" t="s">
        <v>133</v>
      </c>
      <c r="BE190" s="183">
        <f>IF(N190="základná",J190,0)</f>
        <v>0</v>
      </c>
      <c r="BF190" s="183">
        <f>IF(N190="znížená",J190,0)</f>
        <v>0</v>
      </c>
      <c r="BG190" s="183">
        <f>IF(N190="zákl. prenesená",J190,0)</f>
        <v>0</v>
      </c>
      <c r="BH190" s="183">
        <f>IF(N190="zníž. prenesená",J190,0)</f>
        <v>0</v>
      </c>
      <c r="BI190" s="183">
        <f>IF(N190="nulová",J190,0)</f>
        <v>0</v>
      </c>
      <c r="BJ190" s="14" t="s">
        <v>139</v>
      </c>
      <c r="BK190" s="183">
        <f>ROUND(I190*H190,2)</f>
        <v>0</v>
      </c>
      <c r="BL190" s="14" t="s">
        <v>138</v>
      </c>
      <c r="BM190" s="182" t="s">
        <v>338</v>
      </c>
    </row>
    <row r="191" s="2" customFormat="1" ht="33" customHeight="1">
      <c r="A191" s="33"/>
      <c r="B191" s="169"/>
      <c r="C191" s="184" t="s">
        <v>339</v>
      </c>
      <c r="D191" s="184" t="s">
        <v>153</v>
      </c>
      <c r="E191" s="185" t="s">
        <v>340</v>
      </c>
      <c r="F191" s="186" t="s">
        <v>341</v>
      </c>
      <c r="G191" s="187" t="s">
        <v>218</v>
      </c>
      <c r="H191" s="188">
        <v>446</v>
      </c>
      <c r="I191" s="189"/>
      <c r="J191" s="190">
        <f>ROUND(I191*H191,2)</f>
        <v>0</v>
      </c>
      <c r="K191" s="191"/>
      <c r="L191" s="192"/>
      <c r="M191" s="193" t="s">
        <v>1</v>
      </c>
      <c r="N191" s="194" t="s">
        <v>42</v>
      </c>
      <c r="O191" s="77"/>
      <c r="P191" s="180">
        <f>O191*H191</f>
        <v>0</v>
      </c>
      <c r="Q191" s="180">
        <v>0</v>
      </c>
      <c r="R191" s="180">
        <f>Q191*H191</f>
        <v>0</v>
      </c>
      <c r="S191" s="180">
        <v>0</v>
      </c>
      <c r="T191" s="181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82" t="s">
        <v>148</v>
      </c>
      <c r="AT191" s="182" t="s">
        <v>153</v>
      </c>
      <c r="AU191" s="182" t="s">
        <v>84</v>
      </c>
      <c r="AY191" s="14" t="s">
        <v>133</v>
      </c>
      <c r="BE191" s="183">
        <f>IF(N191="základná",J191,0)</f>
        <v>0</v>
      </c>
      <c r="BF191" s="183">
        <f>IF(N191="znížená",J191,0)</f>
        <v>0</v>
      </c>
      <c r="BG191" s="183">
        <f>IF(N191="zákl. prenesená",J191,0)</f>
        <v>0</v>
      </c>
      <c r="BH191" s="183">
        <f>IF(N191="zníž. prenesená",J191,0)</f>
        <v>0</v>
      </c>
      <c r="BI191" s="183">
        <f>IF(N191="nulová",J191,0)</f>
        <v>0</v>
      </c>
      <c r="BJ191" s="14" t="s">
        <v>139</v>
      </c>
      <c r="BK191" s="183">
        <f>ROUND(I191*H191,2)</f>
        <v>0</v>
      </c>
      <c r="BL191" s="14" t="s">
        <v>138</v>
      </c>
      <c r="BM191" s="182" t="s">
        <v>342</v>
      </c>
    </row>
    <row r="192" s="2" customFormat="1" ht="21.75" customHeight="1">
      <c r="A192" s="33"/>
      <c r="B192" s="169"/>
      <c r="C192" s="170" t="s">
        <v>235</v>
      </c>
      <c r="D192" s="170" t="s">
        <v>134</v>
      </c>
      <c r="E192" s="171" t="s">
        <v>343</v>
      </c>
      <c r="F192" s="172" t="s">
        <v>344</v>
      </c>
      <c r="G192" s="173" t="s">
        <v>143</v>
      </c>
      <c r="H192" s="174">
        <v>270</v>
      </c>
      <c r="I192" s="175"/>
      <c r="J192" s="176">
        <f>ROUND(I192*H192,2)</f>
        <v>0</v>
      </c>
      <c r="K192" s="177"/>
      <c r="L192" s="34"/>
      <c r="M192" s="178" t="s">
        <v>1</v>
      </c>
      <c r="N192" s="179" t="s">
        <v>42</v>
      </c>
      <c r="O192" s="77"/>
      <c r="P192" s="180">
        <f>O192*H192</f>
        <v>0</v>
      </c>
      <c r="Q192" s="180">
        <v>0</v>
      </c>
      <c r="R192" s="180">
        <f>Q192*H192</f>
        <v>0</v>
      </c>
      <c r="S192" s="180">
        <v>0</v>
      </c>
      <c r="T192" s="181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82" t="s">
        <v>138</v>
      </c>
      <c r="AT192" s="182" t="s">
        <v>134</v>
      </c>
      <c r="AU192" s="182" t="s">
        <v>84</v>
      </c>
      <c r="AY192" s="14" t="s">
        <v>133</v>
      </c>
      <c r="BE192" s="183">
        <f>IF(N192="základná",J192,0)</f>
        <v>0</v>
      </c>
      <c r="BF192" s="183">
        <f>IF(N192="znížená",J192,0)</f>
        <v>0</v>
      </c>
      <c r="BG192" s="183">
        <f>IF(N192="zákl. prenesená",J192,0)</f>
        <v>0</v>
      </c>
      <c r="BH192" s="183">
        <f>IF(N192="zníž. prenesená",J192,0)</f>
        <v>0</v>
      </c>
      <c r="BI192" s="183">
        <f>IF(N192="nulová",J192,0)</f>
        <v>0</v>
      </c>
      <c r="BJ192" s="14" t="s">
        <v>139</v>
      </c>
      <c r="BK192" s="183">
        <f>ROUND(I192*H192,2)</f>
        <v>0</v>
      </c>
      <c r="BL192" s="14" t="s">
        <v>138</v>
      </c>
      <c r="BM192" s="182" t="s">
        <v>345</v>
      </c>
    </row>
    <row r="193" s="2" customFormat="1" ht="24.15" customHeight="1">
      <c r="A193" s="33"/>
      <c r="B193" s="169"/>
      <c r="C193" s="184" t="s">
        <v>346</v>
      </c>
      <c r="D193" s="184" t="s">
        <v>153</v>
      </c>
      <c r="E193" s="185" t="s">
        <v>347</v>
      </c>
      <c r="F193" s="186" t="s">
        <v>348</v>
      </c>
      <c r="G193" s="187" t="s">
        <v>143</v>
      </c>
      <c r="H193" s="188">
        <v>324</v>
      </c>
      <c r="I193" s="189"/>
      <c r="J193" s="190">
        <f>ROUND(I193*H193,2)</f>
        <v>0</v>
      </c>
      <c r="K193" s="191"/>
      <c r="L193" s="192"/>
      <c r="M193" s="193" t="s">
        <v>1</v>
      </c>
      <c r="N193" s="194" t="s">
        <v>42</v>
      </c>
      <c r="O193" s="77"/>
      <c r="P193" s="180">
        <f>O193*H193</f>
        <v>0</v>
      </c>
      <c r="Q193" s="180">
        <v>0</v>
      </c>
      <c r="R193" s="180">
        <f>Q193*H193</f>
        <v>0</v>
      </c>
      <c r="S193" s="180">
        <v>0</v>
      </c>
      <c r="T193" s="181">
        <f>S193*H193</f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82" t="s">
        <v>148</v>
      </c>
      <c r="AT193" s="182" t="s">
        <v>153</v>
      </c>
      <c r="AU193" s="182" t="s">
        <v>84</v>
      </c>
      <c r="AY193" s="14" t="s">
        <v>133</v>
      </c>
      <c r="BE193" s="183">
        <f>IF(N193="základná",J193,0)</f>
        <v>0</v>
      </c>
      <c r="BF193" s="183">
        <f>IF(N193="znížená",J193,0)</f>
        <v>0</v>
      </c>
      <c r="BG193" s="183">
        <f>IF(N193="zákl. prenesená",J193,0)</f>
        <v>0</v>
      </c>
      <c r="BH193" s="183">
        <f>IF(N193="zníž. prenesená",J193,0)</f>
        <v>0</v>
      </c>
      <c r="BI193" s="183">
        <f>IF(N193="nulová",J193,0)</f>
        <v>0</v>
      </c>
      <c r="BJ193" s="14" t="s">
        <v>139</v>
      </c>
      <c r="BK193" s="183">
        <f>ROUND(I193*H193,2)</f>
        <v>0</v>
      </c>
      <c r="BL193" s="14" t="s">
        <v>138</v>
      </c>
      <c r="BM193" s="182" t="s">
        <v>349</v>
      </c>
    </row>
    <row r="194" s="2" customFormat="1" ht="16.5" customHeight="1">
      <c r="A194" s="33"/>
      <c r="B194" s="169"/>
      <c r="C194" s="184" t="s">
        <v>239</v>
      </c>
      <c r="D194" s="184" t="s">
        <v>153</v>
      </c>
      <c r="E194" s="185" t="s">
        <v>350</v>
      </c>
      <c r="F194" s="186" t="s">
        <v>351</v>
      </c>
      <c r="G194" s="187" t="s">
        <v>174</v>
      </c>
      <c r="H194" s="188">
        <v>810</v>
      </c>
      <c r="I194" s="189"/>
      <c r="J194" s="190">
        <f>ROUND(I194*H194,2)</f>
        <v>0</v>
      </c>
      <c r="K194" s="191"/>
      <c r="L194" s="192"/>
      <c r="M194" s="193" t="s">
        <v>1</v>
      </c>
      <c r="N194" s="194" t="s">
        <v>42</v>
      </c>
      <c r="O194" s="77"/>
      <c r="P194" s="180">
        <f>O194*H194</f>
        <v>0</v>
      </c>
      <c r="Q194" s="180">
        <v>0</v>
      </c>
      <c r="R194" s="180">
        <f>Q194*H194</f>
        <v>0</v>
      </c>
      <c r="S194" s="180">
        <v>0</v>
      </c>
      <c r="T194" s="181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82" t="s">
        <v>148</v>
      </c>
      <c r="AT194" s="182" t="s">
        <v>153</v>
      </c>
      <c r="AU194" s="182" t="s">
        <v>84</v>
      </c>
      <c r="AY194" s="14" t="s">
        <v>133</v>
      </c>
      <c r="BE194" s="183">
        <f>IF(N194="základná",J194,0)</f>
        <v>0</v>
      </c>
      <c r="BF194" s="183">
        <f>IF(N194="znížená",J194,0)</f>
        <v>0</v>
      </c>
      <c r="BG194" s="183">
        <f>IF(N194="zákl. prenesená",J194,0)</f>
        <v>0</v>
      </c>
      <c r="BH194" s="183">
        <f>IF(N194="zníž. prenesená",J194,0)</f>
        <v>0</v>
      </c>
      <c r="BI194" s="183">
        <f>IF(N194="nulová",J194,0)</f>
        <v>0</v>
      </c>
      <c r="BJ194" s="14" t="s">
        <v>139</v>
      </c>
      <c r="BK194" s="183">
        <f>ROUND(I194*H194,2)</f>
        <v>0</v>
      </c>
      <c r="BL194" s="14" t="s">
        <v>138</v>
      </c>
      <c r="BM194" s="182" t="s">
        <v>352</v>
      </c>
    </row>
    <row r="195" s="2" customFormat="1" ht="21.75" customHeight="1">
      <c r="A195" s="33"/>
      <c r="B195" s="169"/>
      <c r="C195" s="170" t="s">
        <v>353</v>
      </c>
      <c r="D195" s="170" t="s">
        <v>134</v>
      </c>
      <c r="E195" s="171" t="s">
        <v>354</v>
      </c>
      <c r="F195" s="172" t="s">
        <v>355</v>
      </c>
      <c r="G195" s="173" t="s">
        <v>143</v>
      </c>
      <c r="H195" s="174">
        <v>483</v>
      </c>
      <c r="I195" s="175"/>
      <c r="J195" s="176">
        <f>ROUND(I195*H195,2)</f>
        <v>0</v>
      </c>
      <c r="K195" s="177"/>
      <c r="L195" s="34"/>
      <c r="M195" s="178" t="s">
        <v>1</v>
      </c>
      <c r="N195" s="179" t="s">
        <v>42</v>
      </c>
      <c r="O195" s="77"/>
      <c r="P195" s="180">
        <f>O195*H195</f>
        <v>0</v>
      </c>
      <c r="Q195" s="180">
        <v>0</v>
      </c>
      <c r="R195" s="180">
        <f>Q195*H195</f>
        <v>0</v>
      </c>
      <c r="S195" s="180">
        <v>0</v>
      </c>
      <c r="T195" s="181">
        <f>S195*H195</f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82" t="s">
        <v>138</v>
      </c>
      <c r="AT195" s="182" t="s">
        <v>134</v>
      </c>
      <c r="AU195" s="182" t="s">
        <v>84</v>
      </c>
      <c r="AY195" s="14" t="s">
        <v>133</v>
      </c>
      <c r="BE195" s="183">
        <f>IF(N195="základná",J195,0)</f>
        <v>0</v>
      </c>
      <c r="BF195" s="183">
        <f>IF(N195="znížená",J195,0)</f>
        <v>0</v>
      </c>
      <c r="BG195" s="183">
        <f>IF(N195="zákl. prenesená",J195,0)</f>
        <v>0</v>
      </c>
      <c r="BH195" s="183">
        <f>IF(N195="zníž. prenesená",J195,0)</f>
        <v>0</v>
      </c>
      <c r="BI195" s="183">
        <f>IF(N195="nulová",J195,0)</f>
        <v>0</v>
      </c>
      <c r="BJ195" s="14" t="s">
        <v>139</v>
      </c>
      <c r="BK195" s="183">
        <f>ROUND(I195*H195,2)</f>
        <v>0</v>
      </c>
      <c r="BL195" s="14" t="s">
        <v>138</v>
      </c>
      <c r="BM195" s="182" t="s">
        <v>356</v>
      </c>
    </row>
    <row r="196" s="2" customFormat="1" ht="24.15" customHeight="1">
      <c r="A196" s="33"/>
      <c r="B196" s="169"/>
      <c r="C196" s="184" t="s">
        <v>243</v>
      </c>
      <c r="D196" s="184" t="s">
        <v>153</v>
      </c>
      <c r="E196" s="185" t="s">
        <v>357</v>
      </c>
      <c r="F196" s="186" t="s">
        <v>358</v>
      </c>
      <c r="G196" s="187" t="s">
        <v>143</v>
      </c>
      <c r="H196" s="188">
        <v>531.29999999999995</v>
      </c>
      <c r="I196" s="189"/>
      <c r="J196" s="190">
        <f>ROUND(I196*H196,2)</f>
        <v>0</v>
      </c>
      <c r="K196" s="191"/>
      <c r="L196" s="192"/>
      <c r="M196" s="193" t="s">
        <v>1</v>
      </c>
      <c r="N196" s="194" t="s">
        <v>42</v>
      </c>
      <c r="O196" s="77"/>
      <c r="P196" s="180">
        <f>O196*H196</f>
        <v>0</v>
      </c>
      <c r="Q196" s="180">
        <v>0</v>
      </c>
      <c r="R196" s="180">
        <f>Q196*H196</f>
        <v>0</v>
      </c>
      <c r="S196" s="180">
        <v>0</v>
      </c>
      <c r="T196" s="181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82" t="s">
        <v>148</v>
      </c>
      <c r="AT196" s="182" t="s">
        <v>153</v>
      </c>
      <c r="AU196" s="182" t="s">
        <v>84</v>
      </c>
      <c r="AY196" s="14" t="s">
        <v>133</v>
      </c>
      <c r="BE196" s="183">
        <f>IF(N196="základná",J196,0)</f>
        <v>0</v>
      </c>
      <c r="BF196" s="183">
        <f>IF(N196="znížená",J196,0)</f>
        <v>0</v>
      </c>
      <c r="BG196" s="183">
        <f>IF(N196="zákl. prenesená",J196,0)</f>
        <v>0</v>
      </c>
      <c r="BH196" s="183">
        <f>IF(N196="zníž. prenesená",J196,0)</f>
        <v>0</v>
      </c>
      <c r="BI196" s="183">
        <f>IF(N196="nulová",J196,0)</f>
        <v>0</v>
      </c>
      <c r="BJ196" s="14" t="s">
        <v>139</v>
      </c>
      <c r="BK196" s="183">
        <f>ROUND(I196*H196,2)</f>
        <v>0</v>
      </c>
      <c r="BL196" s="14" t="s">
        <v>138</v>
      </c>
      <c r="BM196" s="182" t="s">
        <v>359</v>
      </c>
    </row>
    <row r="197" s="2" customFormat="1" ht="16.5" customHeight="1">
      <c r="A197" s="33"/>
      <c r="B197" s="169"/>
      <c r="C197" s="184" t="s">
        <v>360</v>
      </c>
      <c r="D197" s="184" t="s">
        <v>153</v>
      </c>
      <c r="E197" s="185" t="s">
        <v>350</v>
      </c>
      <c r="F197" s="186" t="s">
        <v>351</v>
      </c>
      <c r="G197" s="187" t="s">
        <v>174</v>
      </c>
      <c r="H197" s="188">
        <v>1449</v>
      </c>
      <c r="I197" s="189"/>
      <c r="J197" s="190">
        <f>ROUND(I197*H197,2)</f>
        <v>0</v>
      </c>
      <c r="K197" s="191"/>
      <c r="L197" s="192"/>
      <c r="M197" s="193" t="s">
        <v>1</v>
      </c>
      <c r="N197" s="194" t="s">
        <v>42</v>
      </c>
      <c r="O197" s="77"/>
      <c r="P197" s="180">
        <f>O197*H197</f>
        <v>0</v>
      </c>
      <c r="Q197" s="180">
        <v>0</v>
      </c>
      <c r="R197" s="180">
        <f>Q197*H197</f>
        <v>0</v>
      </c>
      <c r="S197" s="180">
        <v>0</v>
      </c>
      <c r="T197" s="181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82" t="s">
        <v>148</v>
      </c>
      <c r="AT197" s="182" t="s">
        <v>153</v>
      </c>
      <c r="AU197" s="182" t="s">
        <v>84</v>
      </c>
      <c r="AY197" s="14" t="s">
        <v>133</v>
      </c>
      <c r="BE197" s="183">
        <f>IF(N197="základná",J197,0)</f>
        <v>0</v>
      </c>
      <c r="BF197" s="183">
        <f>IF(N197="znížená",J197,0)</f>
        <v>0</v>
      </c>
      <c r="BG197" s="183">
        <f>IF(N197="zákl. prenesená",J197,0)</f>
        <v>0</v>
      </c>
      <c r="BH197" s="183">
        <f>IF(N197="zníž. prenesená",J197,0)</f>
        <v>0</v>
      </c>
      <c r="BI197" s="183">
        <f>IF(N197="nulová",J197,0)</f>
        <v>0</v>
      </c>
      <c r="BJ197" s="14" t="s">
        <v>139</v>
      </c>
      <c r="BK197" s="183">
        <f>ROUND(I197*H197,2)</f>
        <v>0</v>
      </c>
      <c r="BL197" s="14" t="s">
        <v>138</v>
      </c>
      <c r="BM197" s="182" t="s">
        <v>361</v>
      </c>
    </row>
    <row r="198" s="2" customFormat="1" ht="24.15" customHeight="1">
      <c r="A198" s="33"/>
      <c r="B198" s="169"/>
      <c r="C198" s="170" t="s">
        <v>253</v>
      </c>
      <c r="D198" s="170" t="s">
        <v>134</v>
      </c>
      <c r="E198" s="171" t="s">
        <v>362</v>
      </c>
      <c r="F198" s="172" t="s">
        <v>363</v>
      </c>
      <c r="G198" s="173" t="s">
        <v>143</v>
      </c>
      <c r="H198" s="174">
        <v>160</v>
      </c>
      <c r="I198" s="175"/>
      <c r="J198" s="176">
        <f>ROUND(I198*H198,2)</f>
        <v>0</v>
      </c>
      <c r="K198" s="177"/>
      <c r="L198" s="34"/>
      <c r="M198" s="178" t="s">
        <v>1</v>
      </c>
      <c r="N198" s="179" t="s">
        <v>42</v>
      </c>
      <c r="O198" s="77"/>
      <c r="P198" s="180">
        <f>O198*H198</f>
        <v>0</v>
      </c>
      <c r="Q198" s="180">
        <v>0</v>
      </c>
      <c r="R198" s="180">
        <f>Q198*H198</f>
        <v>0</v>
      </c>
      <c r="S198" s="180">
        <v>0</v>
      </c>
      <c r="T198" s="181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82" t="s">
        <v>138</v>
      </c>
      <c r="AT198" s="182" t="s">
        <v>134</v>
      </c>
      <c r="AU198" s="182" t="s">
        <v>84</v>
      </c>
      <c r="AY198" s="14" t="s">
        <v>133</v>
      </c>
      <c r="BE198" s="183">
        <f>IF(N198="základná",J198,0)</f>
        <v>0</v>
      </c>
      <c r="BF198" s="183">
        <f>IF(N198="znížená",J198,0)</f>
        <v>0</v>
      </c>
      <c r="BG198" s="183">
        <f>IF(N198="zákl. prenesená",J198,0)</f>
        <v>0</v>
      </c>
      <c r="BH198" s="183">
        <f>IF(N198="zníž. prenesená",J198,0)</f>
        <v>0</v>
      </c>
      <c r="BI198" s="183">
        <f>IF(N198="nulová",J198,0)</f>
        <v>0</v>
      </c>
      <c r="BJ198" s="14" t="s">
        <v>139</v>
      </c>
      <c r="BK198" s="183">
        <f>ROUND(I198*H198,2)</f>
        <v>0</v>
      </c>
      <c r="BL198" s="14" t="s">
        <v>138</v>
      </c>
      <c r="BM198" s="182" t="s">
        <v>364</v>
      </c>
    </row>
    <row r="199" s="2" customFormat="1" ht="16.5" customHeight="1">
      <c r="A199" s="33"/>
      <c r="B199" s="169"/>
      <c r="C199" s="184" t="s">
        <v>365</v>
      </c>
      <c r="D199" s="184" t="s">
        <v>153</v>
      </c>
      <c r="E199" s="185" t="s">
        <v>366</v>
      </c>
      <c r="F199" s="186" t="s">
        <v>367</v>
      </c>
      <c r="G199" s="187" t="s">
        <v>137</v>
      </c>
      <c r="H199" s="188">
        <v>16</v>
      </c>
      <c r="I199" s="189"/>
      <c r="J199" s="190">
        <f>ROUND(I199*H199,2)</f>
        <v>0</v>
      </c>
      <c r="K199" s="191"/>
      <c r="L199" s="192"/>
      <c r="M199" s="193" t="s">
        <v>1</v>
      </c>
      <c r="N199" s="194" t="s">
        <v>42</v>
      </c>
      <c r="O199" s="77"/>
      <c r="P199" s="180">
        <f>O199*H199</f>
        <v>0</v>
      </c>
      <c r="Q199" s="180">
        <v>0</v>
      </c>
      <c r="R199" s="180">
        <f>Q199*H199</f>
        <v>0</v>
      </c>
      <c r="S199" s="180">
        <v>0</v>
      </c>
      <c r="T199" s="181">
        <f>S199*H199</f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82" t="s">
        <v>148</v>
      </c>
      <c r="AT199" s="182" t="s">
        <v>153</v>
      </c>
      <c r="AU199" s="182" t="s">
        <v>84</v>
      </c>
      <c r="AY199" s="14" t="s">
        <v>133</v>
      </c>
      <c r="BE199" s="183">
        <f>IF(N199="základná",J199,0)</f>
        <v>0</v>
      </c>
      <c r="BF199" s="183">
        <f>IF(N199="znížená",J199,0)</f>
        <v>0</v>
      </c>
      <c r="BG199" s="183">
        <f>IF(N199="zákl. prenesená",J199,0)</f>
        <v>0</v>
      </c>
      <c r="BH199" s="183">
        <f>IF(N199="zníž. prenesená",J199,0)</f>
        <v>0</v>
      </c>
      <c r="BI199" s="183">
        <f>IF(N199="nulová",J199,0)</f>
        <v>0</v>
      </c>
      <c r="BJ199" s="14" t="s">
        <v>139</v>
      </c>
      <c r="BK199" s="183">
        <f>ROUND(I199*H199,2)</f>
        <v>0</v>
      </c>
      <c r="BL199" s="14" t="s">
        <v>138</v>
      </c>
      <c r="BM199" s="182" t="s">
        <v>368</v>
      </c>
    </row>
    <row r="200" s="2" customFormat="1" ht="24.15" customHeight="1">
      <c r="A200" s="33"/>
      <c r="B200" s="169"/>
      <c r="C200" s="170" t="s">
        <v>257</v>
      </c>
      <c r="D200" s="170" t="s">
        <v>134</v>
      </c>
      <c r="E200" s="171" t="s">
        <v>369</v>
      </c>
      <c r="F200" s="172" t="s">
        <v>370</v>
      </c>
      <c r="G200" s="173" t="s">
        <v>143</v>
      </c>
      <c r="H200" s="174">
        <v>68</v>
      </c>
      <c r="I200" s="175"/>
      <c r="J200" s="176">
        <f>ROUND(I200*H200,2)</f>
        <v>0</v>
      </c>
      <c r="K200" s="177"/>
      <c r="L200" s="34"/>
      <c r="M200" s="178" t="s">
        <v>1</v>
      </c>
      <c r="N200" s="179" t="s">
        <v>42</v>
      </c>
      <c r="O200" s="77"/>
      <c r="P200" s="180">
        <f>O200*H200</f>
        <v>0</v>
      </c>
      <c r="Q200" s="180">
        <v>0</v>
      </c>
      <c r="R200" s="180">
        <f>Q200*H200</f>
        <v>0</v>
      </c>
      <c r="S200" s="180">
        <v>0</v>
      </c>
      <c r="T200" s="181">
        <f>S200*H200</f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82" t="s">
        <v>138</v>
      </c>
      <c r="AT200" s="182" t="s">
        <v>134</v>
      </c>
      <c r="AU200" s="182" t="s">
        <v>84</v>
      </c>
      <c r="AY200" s="14" t="s">
        <v>133</v>
      </c>
      <c r="BE200" s="183">
        <f>IF(N200="základná",J200,0)</f>
        <v>0</v>
      </c>
      <c r="BF200" s="183">
        <f>IF(N200="znížená",J200,0)</f>
        <v>0</v>
      </c>
      <c r="BG200" s="183">
        <f>IF(N200="zákl. prenesená",J200,0)</f>
        <v>0</v>
      </c>
      <c r="BH200" s="183">
        <f>IF(N200="zníž. prenesená",J200,0)</f>
        <v>0</v>
      </c>
      <c r="BI200" s="183">
        <f>IF(N200="nulová",J200,0)</f>
        <v>0</v>
      </c>
      <c r="BJ200" s="14" t="s">
        <v>139</v>
      </c>
      <c r="BK200" s="183">
        <f>ROUND(I200*H200,2)</f>
        <v>0</v>
      </c>
      <c r="BL200" s="14" t="s">
        <v>138</v>
      </c>
      <c r="BM200" s="182" t="s">
        <v>371</v>
      </c>
    </row>
    <row r="201" s="2" customFormat="1" ht="16.5" customHeight="1">
      <c r="A201" s="33"/>
      <c r="B201" s="169"/>
      <c r="C201" s="184" t="s">
        <v>372</v>
      </c>
      <c r="D201" s="184" t="s">
        <v>153</v>
      </c>
      <c r="E201" s="185" t="s">
        <v>366</v>
      </c>
      <c r="F201" s="186" t="s">
        <v>367</v>
      </c>
      <c r="G201" s="187" t="s">
        <v>137</v>
      </c>
      <c r="H201" s="188">
        <v>6.7999999999999998</v>
      </c>
      <c r="I201" s="189"/>
      <c r="J201" s="190">
        <f>ROUND(I201*H201,2)</f>
        <v>0</v>
      </c>
      <c r="K201" s="191"/>
      <c r="L201" s="192"/>
      <c r="M201" s="193" t="s">
        <v>1</v>
      </c>
      <c r="N201" s="194" t="s">
        <v>42</v>
      </c>
      <c r="O201" s="77"/>
      <c r="P201" s="180">
        <f>O201*H201</f>
        <v>0</v>
      </c>
      <c r="Q201" s="180">
        <v>0</v>
      </c>
      <c r="R201" s="180">
        <f>Q201*H201</f>
        <v>0</v>
      </c>
      <c r="S201" s="180">
        <v>0</v>
      </c>
      <c r="T201" s="181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82" t="s">
        <v>148</v>
      </c>
      <c r="AT201" s="182" t="s">
        <v>153</v>
      </c>
      <c r="AU201" s="182" t="s">
        <v>84</v>
      </c>
      <c r="AY201" s="14" t="s">
        <v>133</v>
      </c>
      <c r="BE201" s="183">
        <f>IF(N201="základná",J201,0)</f>
        <v>0</v>
      </c>
      <c r="BF201" s="183">
        <f>IF(N201="znížená",J201,0)</f>
        <v>0</v>
      </c>
      <c r="BG201" s="183">
        <f>IF(N201="zákl. prenesená",J201,0)</f>
        <v>0</v>
      </c>
      <c r="BH201" s="183">
        <f>IF(N201="zníž. prenesená",J201,0)</f>
        <v>0</v>
      </c>
      <c r="BI201" s="183">
        <f>IF(N201="nulová",J201,0)</f>
        <v>0</v>
      </c>
      <c r="BJ201" s="14" t="s">
        <v>139</v>
      </c>
      <c r="BK201" s="183">
        <f>ROUND(I201*H201,2)</f>
        <v>0</v>
      </c>
      <c r="BL201" s="14" t="s">
        <v>138</v>
      </c>
      <c r="BM201" s="182" t="s">
        <v>373</v>
      </c>
    </row>
    <row r="202" s="11" customFormat="1" ht="25.92" customHeight="1">
      <c r="A202" s="11"/>
      <c r="B202" s="158"/>
      <c r="C202" s="11"/>
      <c r="D202" s="159" t="s">
        <v>75</v>
      </c>
      <c r="E202" s="160" t="s">
        <v>374</v>
      </c>
      <c r="F202" s="160" t="s">
        <v>374</v>
      </c>
      <c r="G202" s="11"/>
      <c r="H202" s="11"/>
      <c r="I202" s="161"/>
      <c r="J202" s="162">
        <f>BK202</f>
        <v>0</v>
      </c>
      <c r="K202" s="11"/>
      <c r="L202" s="158"/>
      <c r="M202" s="163"/>
      <c r="N202" s="164"/>
      <c r="O202" s="164"/>
      <c r="P202" s="165">
        <f>SUM(P203:P207)</f>
        <v>0</v>
      </c>
      <c r="Q202" s="164"/>
      <c r="R202" s="165">
        <f>SUM(R203:R207)</f>
        <v>0</v>
      </c>
      <c r="S202" s="164"/>
      <c r="T202" s="166">
        <f>SUM(T203:T207)</f>
        <v>0</v>
      </c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R202" s="159" t="s">
        <v>84</v>
      </c>
      <c r="AT202" s="167" t="s">
        <v>75</v>
      </c>
      <c r="AU202" s="167" t="s">
        <v>76</v>
      </c>
      <c r="AY202" s="159" t="s">
        <v>133</v>
      </c>
      <c r="BK202" s="168">
        <f>SUM(BK203:BK207)</f>
        <v>0</v>
      </c>
    </row>
    <row r="203" s="2" customFormat="1" ht="16.5" customHeight="1">
      <c r="A203" s="33"/>
      <c r="B203" s="169"/>
      <c r="C203" s="170" t="s">
        <v>261</v>
      </c>
      <c r="D203" s="170" t="s">
        <v>134</v>
      </c>
      <c r="E203" s="171" t="s">
        <v>375</v>
      </c>
      <c r="F203" s="172" t="s">
        <v>376</v>
      </c>
      <c r="G203" s="173" t="s">
        <v>214</v>
      </c>
      <c r="H203" s="174">
        <v>273</v>
      </c>
      <c r="I203" s="175"/>
      <c r="J203" s="176">
        <f>ROUND(I203*H203,2)</f>
        <v>0</v>
      </c>
      <c r="K203" s="177"/>
      <c r="L203" s="34"/>
      <c r="M203" s="178" t="s">
        <v>1</v>
      </c>
      <c r="N203" s="179" t="s">
        <v>42</v>
      </c>
      <c r="O203" s="77"/>
      <c r="P203" s="180">
        <f>O203*H203</f>
        <v>0</v>
      </c>
      <c r="Q203" s="180">
        <v>0</v>
      </c>
      <c r="R203" s="180">
        <f>Q203*H203</f>
        <v>0</v>
      </c>
      <c r="S203" s="180">
        <v>0</v>
      </c>
      <c r="T203" s="181">
        <f>S203*H203</f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82" t="s">
        <v>138</v>
      </c>
      <c r="AT203" s="182" t="s">
        <v>134</v>
      </c>
      <c r="AU203" s="182" t="s">
        <v>84</v>
      </c>
      <c r="AY203" s="14" t="s">
        <v>133</v>
      </c>
      <c r="BE203" s="183">
        <f>IF(N203="základná",J203,0)</f>
        <v>0</v>
      </c>
      <c r="BF203" s="183">
        <f>IF(N203="znížená",J203,0)</f>
        <v>0</v>
      </c>
      <c r="BG203" s="183">
        <f>IF(N203="zákl. prenesená",J203,0)</f>
        <v>0</v>
      </c>
      <c r="BH203" s="183">
        <f>IF(N203="zníž. prenesená",J203,0)</f>
        <v>0</v>
      </c>
      <c r="BI203" s="183">
        <f>IF(N203="nulová",J203,0)</f>
        <v>0</v>
      </c>
      <c r="BJ203" s="14" t="s">
        <v>139</v>
      </c>
      <c r="BK203" s="183">
        <f>ROUND(I203*H203,2)</f>
        <v>0</v>
      </c>
      <c r="BL203" s="14" t="s">
        <v>138</v>
      </c>
      <c r="BM203" s="182" t="s">
        <v>377</v>
      </c>
    </row>
    <row r="204" s="2" customFormat="1" ht="24.15" customHeight="1">
      <c r="A204" s="33"/>
      <c r="B204" s="169"/>
      <c r="C204" s="184" t="s">
        <v>378</v>
      </c>
      <c r="D204" s="184" t="s">
        <v>153</v>
      </c>
      <c r="E204" s="185" t="s">
        <v>379</v>
      </c>
      <c r="F204" s="186" t="s">
        <v>380</v>
      </c>
      <c r="G204" s="187" t="s">
        <v>174</v>
      </c>
      <c r="H204" s="188">
        <v>136.5</v>
      </c>
      <c r="I204" s="189"/>
      <c r="J204" s="190">
        <f>ROUND(I204*H204,2)</f>
        <v>0</v>
      </c>
      <c r="K204" s="191"/>
      <c r="L204" s="192"/>
      <c r="M204" s="193" t="s">
        <v>1</v>
      </c>
      <c r="N204" s="194" t="s">
        <v>42</v>
      </c>
      <c r="O204" s="77"/>
      <c r="P204" s="180">
        <f>O204*H204</f>
        <v>0</v>
      </c>
      <c r="Q204" s="180">
        <v>0</v>
      </c>
      <c r="R204" s="180">
        <f>Q204*H204</f>
        <v>0</v>
      </c>
      <c r="S204" s="180">
        <v>0</v>
      </c>
      <c r="T204" s="181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82" t="s">
        <v>148</v>
      </c>
      <c r="AT204" s="182" t="s">
        <v>153</v>
      </c>
      <c r="AU204" s="182" t="s">
        <v>84</v>
      </c>
      <c r="AY204" s="14" t="s">
        <v>133</v>
      </c>
      <c r="BE204" s="183">
        <f>IF(N204="základná",J204,0)</f>
        <v>0</v>
      </c>
      <c r="BF204" s="183">
        <f>IF(N204="znížená",J204,0)</f>
        <v>0</v>
      </c>
      <c r="BG204" s="183">
        <f>IF(N204="zákl. prenesená",J204,0)</f>
        <v>0</v>
      </c>
      <c r="BH204" s="183">
        <f>IF(N204="zníž. prenesená",J204,0)</f>
        <v>0</v>
      </c>
      <c r="BI204" s="183">
        <f>IF(N204="nulová",J204,0)</f>
        <v>0</v>
      </c>
      <c r="BJ204" s="14" t="s">
        <v>139</v>
      </c>
      <c r="BK204" s="183">
        <f>ROUND(I204*H204,2)</f>
        <v>0</v>
      </c>
      <c r="BL204" s="14" t="s">
        <v>138</v>
      </c>
      <c r="BM204" s="182" t="s">
        <v>381</v>
      </c>
    </row>
    <row r="205" s="2" customFormat="1" ht="16.5" customHeight="1">
      <c r="A205" s="33"/>
      <c r="B205" s="169"/>
      <c r="C205" s="184" t="s">
        <v>265</v>
      </c>
      <c r="D205" s="184" t="s">
        <v>153</v>
      </c>
      <c r="E205" s="185" t="s">
        <v>382</v>
      </c>
      <c r="F205" s="186" t="s">
        <v>383</v>
      </c>
      <c r="G205" s="187" t="s">
        <v>214</v>
      </c>
      <c r="H205" s="188">
        <v>354.89999999999998</v>
      </c>
      <c r="I205" s="189"/>
      <c r="J205" s="190">
        <f>ROUND(I205*H205,2)</f>
        <v>0</v>
      </c>
      <c r="K205" s="191"/>
      <c r="L205" s="192"/>
      <c r="M205" s="193" t="s">
        <v>1</v>
      </c>
      <c r="N205" s="194" t="s">
        <v>42</v>
      </c>
      <c r="O205" s="77"/>
      <c r="P205" s="180">
        <f>O205*H205</f>
        <v>0</v>
      </c>
      <c r="Q205" s="180">
        <v>0</v>
      </c>
      <c r="R205" s="180">
        <f>Q205*H205</f>
        <v>0</v>
      </c>
      <c r="S205" s="180">
        <v>0</v>
      </c>
      <c r="T205" s="181">
        <f>S205*H205</f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82" t="s">
        <v>148</v>
      </c>
      <c r="AT205" s="182" t="s">
        <v>153</v>
      </c>
      <c r="AU205" s="182" t="s">
        <v>84</v>
      </c>
      <c r="AY205" s="14" t="s">
        <v>133</v>
      </c>
      <c r="BE205" s="183">
        <f>IF(N205="základná",J205,0)</f>
        <v>0</v>
      </c>
      <c r="BF205" s="183">
        <f>IF(N205="znížená",J205,0)</f>
        <v>0</v>
      </c>
      <c r="BG205" s="183">
        <f>IF(N205="zákl. prenesená",J205,0)</f>
        <v>0</v>
      </c>
      <c r="BH205" s="183">
        <f>IF(N205="zníž. prenesená",J205,0)</f>
        <v>0</v>
      </c>
      <c r="BI205" s="183">
        <f>IF(N205="nulová",J205,0)</f>
        <v>0</v>
      </c>
      <c r="BJ205" s="14" t="s">
        <v>139</v>
      </c>
      <c r="BK205" s="183">
        <f>ROUND(I205*H205,2)</f>
        <v>0</v>
      </c>
      <c r="BL205" s="14" t="s">
        <v>138</v>
      </c>
      <c r="BM205" s="182" t="s">
        <v>384</v>
      </c>
    </row>
    <row r="206" s="2" customFormat="1" ht="16.5" customHeight="1">
      <c r="A206" s="33"/>
      <c r="B206" s="169"/>
      <c r="C206" s="184" t="s">
        <v>385</v>
      </c>
      <c r="D206" s="184" t="s">
        <v>153</v>
      </c>
      <c r="E206" s="185" t="s">
        <v>386</v>
      </c>
      <c r="F206" s="186" t="s">
        <v>387</v>
      </c>
      <c r="G206" s="187" t="s">
        <v>174</v>
      </c>
      <c r="H206" s="188">
        <v>273</v>
      </c>
      <c r="I206" s="189"/>
      <c r="J206" s="190">
        <f>ROUND(I206*H206,2)</f>
        <v>0</v>
      </c>
      <c r="K206" s="191"/>
      <c r="L206" s="192"/>
      <c r="M206" s="193" t="s">
        <v>1</v>
      </c>
      <c r="N206" s="194" t="s">
        <v>42</v>
      </c>
      <c r="O206" s="77"/>
      <c r="P206" s="180">
        <f>O206*H206</f>
        <v>0</v>
      </c>
      <c r="Q206" s="180">
        <v>0</v>
      </c>
      <c r="R206" s="180">
        <f>Q206*H206</f>
        <v>0</v>
      </c>
      <c r="S206" s="180">
        <v>0</v>
      </c>
      <c r="T206" s="181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82" t="s">
        <v>148</v>
      </c>
      <c r="AT206" s="182" t="s">
        <v>153</v>
      </c>
      <c r="AU206" s="182" t="s">
        <v>84</v>
      </c>
      <c r="AY206" s="14" t="s">
        <v>133</v>
      </c>
      <c r="BE206" s="183">
        <f>IF(N206="základná",J206,0)</f>
        <v>0</v>
      </c>
      <c r="BF206" s="183">
        <f>IF(N206="znížená",J206,0)</f>
        <v>0</v>
      </c>
      <c r="BG206" s="183">
        <f>IF(N206="zákl. prenesená",J206,0)</f>
        <v>0</v>
      </c>
      <c r="BH206" s="183">
        <f>IF(N206="zníž. prenesená",J206,0)</f>
        <v>0</v>
      </c>
      <c r="BI206" s="183">
        <f>IF(N206="nulová",J206,0)</f>
        <v>0</v>
      </c>
      <c r="BJ206" s="14" t="s">
        <v>139</v>
      </c>
      <c r="BK206" s="183">
        <f>ROUND(I206*H206,2)</f>
        <v>0</v>
      </c>
      <c r="BL206" s="14" t="s">
        <v>138</v>
      </c>
      <c r="BM206" s="182" t="s">
        <v>388</v>
      </c>
    </row>
    <row r="207" s="2" customFormat="1" ht="37.8" customHeight="1">
      <c r="A207" s="33"/>
      <c r="B207" s="169"/>
      <c r="C207" s="170" t="s">
        <v>268</v>
      </c>
      <c r="D207" s="170" t="s">
        <v>134</v>
      </c>
      <c r="E207" s="171" t="s">
        <v>389</v>
      </c>
      <c r="F207" s="172" t="s">
        <v>390</v>
      </c>
      <c r="G207" s="173" t="s">
        <v>174</v>
      </c>
      <c r="H207" s="174">
        <v>67</v>
      </c>
      <c r="I207" s="175"/>
      <c r="J207" s="176">
        <f>ROUND(I207*H207,2)</f>
        <v>0</v>
      </c>
      <c r="K207" s="177"/>
      <c r="L207" s="34"/>
      <c r="M207" s="178" t="s">
        <v>1</v>
      </c>
      <c r="N207" s="179" t="s">
        <v>42</v>
      </c>
      <c r="O207" s="77"/>
      <c r="P207" s="180">
        <f>O207*H207</f>
        <v>0</v>
      </c>
      <c r="Q207" s="180">
        <v>0</v>
      </c>
      <c r="R207" s="180">
        <f>Q207*H207</f>
        <v>0</v>
      </c>
      <c r="S207" s="180">
        <v>0</v>
      </c>
      <c r="T207" s="181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82" t="s">
        <v>138</v>
      </c>
      <c r="AT207" s="182" t="s">
        <v>134</v>
      </c>
      <c r="AU207" s="182" t="s">
        <v>84</v>
      </c>
      <c r="AY207" s="14" t="s">
        <v>133</v>
      </c>
      <c r="BE207" s="183">
        <f>IF(N207="základná",J207,0)</f>
        <v>0</v>
      </c>
      <c r="BF207" s="183">
        <f>IF(N207="znížená",J207,0)</f>
        <v>0</v>
      </c>
      <c r="BG207" s="183">
        <f>IF(N207="zákl. prenesená",J207,0)</f>
        <v>0</v>
      </c>
      <c r="BH207" s="183">
        <f>IF(N207="zníž. prenesená",J207,0)</f>
        <v>0</v>
      </c>
      <c r="BI207" s="183">
        <f>IF(N207="nulová",J207,0)</f>
        <v>0</v>
      </c>
      <c r="BJ207" s="14" t="s">
        <v>139</v>
      </c>
      <c r="BK207" s="183">
        <f>ROUND(I207*H207,2)</f>
        <v>0</v>
      </c>
      <c r="BL207" s="14" t="s">
        <v>138</v>
      </c>
      <c r="BM207" s="182" t="s">
        <v>391</v>
      </c>
    </row>
    <row r="208" s="11" customFormat="1" ht="25.92" customHeight="1">
      <c r="A208" s="11"/>
      <c r="B208" s="158"/>
      <c r="C208" s="11"/>
      <c r="D208" s="159" t="s">
        <v>75</v>
      </c>
      <c r="E208" s="160" t="s">
        <v>392</v>
      </c>
      <c r="F208" s="160" t="s">
        <v>392</v>
      </c>
      <c r="G208" s="11"/>
      <c r="H208" s="11"/>
      <c r="I208" s="161"/>
      <c r="J208" s="162">
        <f>BK208</f>
        <v>0</v>
      </c>
      <c r="K208" s="11"/>
      <c r="L208" s="158"/>
      <c r="M208" s="163"/>
      <c r="N208" s="164"/>
      <c r="O208" s="164"/>
      <c r="P208" s="165">
        <f>SUM(P209:P228)</f>
        <v>0</v>
      </c>
      <c r="Q208" s="164"/>
      <c r="R208" s="165">
        <f>SUM(R209:R228)</f>
        <v>0</v>
      </c>
      <c r="S208" s="164"/>
      <c r="T208" s="166">
        <f>SUM(T209:T228)</f>
        <v>0</v>
      </c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R208" s="159" t="s">
        <v>84</v>
      </c>
      <c r="AT208" s="167" t="s">
        <v>75</v>
      </c>
      <c r="AU208" s="167" t="s">
        <v>76</v>
      </c>
      <c r="AY208" s="159" t="s">
        <v>133</v>
      </c>
      <c r="BK208" s="168">
        <f>SUM(BK209:BK228)</f>
        <v>0</v>
      </c>
    </row>
    <row r="209" s="2" customFormat="1" ht="24.15" customHeight="1">
      <c r="A209" s="33"/>
      <c r="B209" s="169"/>
      <c r="C209" s="170" t="s">
        <v>393</v>
      </c>
      <c r="D209" s="170" t="s">
        <v>134</v>
      </c>
      <c r="E209" s="171" t="s">
        <v>394</v>
      </c>
      <c r="F209" s="172" t="s">
        <v>395</v>
      </c>
      <c r="G209" s="173" t="s">
        <v>143</v>
      </c>
      <c r="H209" s="174">
        <v>1310</v>
      </c>
      <c r="I209" s="175"/>
      <c r="J209" s="176">
        <f>ROUND(I209*H209,2)</f>
        <v>0</v>
      </c>
      <c r="K209" s="177"/>
      <c r="L209" s="34"/>
      <c r="M209" s="178" t="s">
        <v>1</v>
      </c>
      <c r="N209" s="179" t="s">
        <v>42</v>
      </c>
      <c r="O209" s="77"/>
      <c r="P209" s="180">
        <f>O209*H209</f>
        <v>0</v>
      </c>
      <c r="Q209" s="180">
        <v>0</v>
      </c>
      <c r="R209" s="180">
        <f>Q209*H209</f>
        <v>0</v>
      </c>
      <c r="S209" s="180">
        <v>0</v>
      </c>
      <c r="T209" s="181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82" t="s">
        <v>138</v>
      </c>
      <c r="AT209" s="182" t="s">
        <v>134</v>
      </c>
      <c r="AU209" s="182" t="s">
        <v>84</v>
      </c>
      <c r="AY209" s="14" t="s">
        <v>133</v>
      </c>
      <c r="BE209" s="183">
        <f>IF(N209="základná",J209,0)</f>
        <v>0</v>
      </c>
      <c r="BF209" s="183">
        <f>IF(N209="znížená",J209,0)</f>
        <v>0</v>
      </c>
      <c r="BG209" s="183">
        <f>IF(N209="zákl. prenesená",J209,0)</f>
        <v>0</v>
      </c>
      <c r="BH209" s="183">
        <f>IF(N209="zníž. prenesená",J209,0)</f>
        <v>0</v>
      </c>
      <c r="BI209" s="183">
        <f>IF(N209="nulová",J209,0)</f>
        <v>0</v>
      </c>
      <c r="BJ209" s="14" t="s">
        <v>139</v>
      </c>
      <c r="BK209" s="183">
        <f>ROUND(I209*H209,2)</f>
        <v>0</v>
      </c>
      <c r="BL209" s="14" t="s">
        <v>138</v>
      </c>
      <c r="BM209" s="182" t="s">
        <v>396</v>
      </c>
    </row>
    <row r="210" s="2" customFormat="1" ht="24.15" customHeight="1">
      <c r="A210" s="33"/>
      <c r="B210" s="169"/>
      <c r="C210" s="170" t="s">
        <v>272</v>
      </c>
      <c r="D210" s="170" t="s">
        <v>134</v>
      </c>
      <c r="E210" s="171" t="s">
        <v>397</v>
      </c>
      <c r="F210" s="172" t="s">
        <v>398</v>
      </c>
      <c r="G210" s="173" t="s">
        <v>143</v>
      </c>
      <c r="H210" s="174">
        <v>1310</v>
      </c>
      <c r="I210" s="175"/>
      <c r="J210" s="176">
        <f>ROUND(I210*H210,2)</f>
        <v>0</v>
      </c>
      <c r="K210" s="177"/>
      <c r="L210" s="34"/>
      <c r="M210" s="178" t="s">
        <v>1</v>
      </c>
      <c r="N210" s="179" t="s">
        <v>42</v>
      </c>
      <c r="O210" s="77"/>
      <c r="P210" s="180">
        <f>O210*H210</f>
        <v>0</v>
      </c>
      <c r="Q210" s="180">
        <v>0</v>
      </c>
      <c r="R210" s="180">
        <f>Q210*H210</f>
        <v>0</v>
      </c>
      <c r="S210" s="180">
        <v>0</v>
      </c>
      <c r="T210" s="181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82" t="s">
        <v>138</v>
      </c>
      <c r="AT210" s="182" t="s">
        <v>134</v>
      </c>
      <c r="AU210" s="182" t="s">
        <v>84</v>
      </c>
      <c r="AY210" s="14" t="s">
        <v>133</v>
      </c>
      <c r="BE210" s="183">
        <f>IF(N210="základná",J210,0)</f>
        <v>0</v>
      </c>
      <c r="BF210" s="183">
        <f>IF(N210="znížená",J210,0)</f>
        <v>0</v>
      </c>
      <c r="BG210" s="183">
        <f>IF(N210="zákl. prenesená",J210,0)</f>
        <v>0</v>
      </c>
      <c r="BH210" s="183">
        <f>IF(N210="zníž. prenesená",J210,0)</f>
        <v>0</v>
      </c>
      <c r="BI210" s="183">
        <f>IF(N210="nulová",J210,0)</f>
        <v>0</v>
      </c>
      <c r="BJ210" s="14" t="s">
        <v>139</v>
      </c>
      <c r="BK210" s="183">
        <f>ROUND(I210*H210,2)</f>
        <v>0</v>
      </c>
      <c r="BL210" s="14" t="s">
        <v>138</v>
      </c>
      <c r="BM210" s="182" t="s">
        <v>399</v>
      </c>
    </row>
    <row r="211" s="2" customFormat="1" ht="24.15" customHeight="1">
      <c r="A211" s="33"/>
      <c r="B211" s="169"/>
      <c r="C211" s="170" t="s">
        <v>400</v>
      </c>
      <c r="D211" s="170" t="s">
        <v>134</v>
      </c>
      <c r="E211" s="171" t="s">
        <v>401</v>
      </c>
      <c r="F211" s="172" t="s">
        <v>402</v>
      </c>
      <c r="G211" s="173" t="s">
        <v>143</v>
      </c>
      <c r="H211" s="174">
        <v>1310</v>
      </c>
      <c r="I211" s="175"/>
      <c r="J211" s="176">
        <f>ROUND(I211*H211,2)</f>
        <v>0</v>
      </c>
      <c r="K211" s="177"/>
      <c r="L211" s="34"/>
      <c r="M211" s="178" t="s">
        <v>1</v>
      </c>
      <c r="N211" s="179" t="s">
        <v>42</v>
      </c>
      <c r="O211" s="77"/>
      <c r="P211" s="180">
        <f>O211*H211</f>
        <v>0</v>
      </c>
      <c r="Q211" s="180">
        <v>0</v>
      </c>
      <c r="R211" s="180">
        <f>Q211*H211</f>
        <v>0</v>
      </c>
      <c r="S211" s="180">
        <v>0</v>
      </c>
      <c r="T211" s="181">
        <f>S211*H211</f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82" t="s">
        <v>138</v>
      </c>
      <c r="AT211" s="182" t="s">
        <v>134</v>
      </c>
      <c r="AU211" s="182" t="s">
        <v>84</v>
      </c>
      <c r="AY211" s="14" t="s">
        <v>133</v>
      </c>
      <c r="BE211" s="183">
        <f>IF(N211="základná",J211,0)</f>
        <v>0</v>
      </c>
      <c r="BF211" s="183">
        <f>IF(N211="znížená",J211,0)</f>
        <v>0</v>
      </c>
      <c r="BG211" s="183">
        <f>IF(N211="zákl. prenesená",J211,0)</f>
        <v>0</v>
      </c>
      <c r="BH211" s="183">
        <f>IF(N211="zníž. prenesená",J211,0)</f>
        <v>0</v>
      </c>
      <c r="BI211" s="183">
        <f>IF(N211="nulová",J211,0)</f>
        <v>0</v>
      </c>
      <c r="BJ211" s="14" t="s">
        <v>139</v>
      </c>
      <c r="BK211" s="183">
        <f>ROUND(I211*H211,2)</f>
        <v>0</v>
      </c>
      <c r="BL211" s="14" t="s">
        <v>138</v>
      </c>
      <c r="BM211" s="182" t="s">
        <v>403</v>
      </c>
    </row>
    <row r="212" s="2" customFormat="1" ht="24.15" customHeight="1">
      <c r="A212" s="33"/>
      <c r="B212" s="169"/>
      <c r="C212" s="170" t="s">
        <v>275</v>
      </c>
      <c r="D212" s="170" t="s">
        <v>134</v>
      </c>
      <c r="E212" s="171" t="s">
        <v>404</v>
      </c>
      <c r="F212" s="172" t="s">
        <v>405</v>
      </c>
      <c r="G212" s="173" t="s">
        <v>143</v>
      </c>
      <c r="H212" s="174">
        <v>1310</v>
      </c>
      <c r="I212" s="175"/>
      <c r="J212" s="176">
        <f>ROUND(I212*H212,2)</f>
        <v>0</v>
      </c>
      <c r="K212" s="177"/>
      <c r="L212" s="34"/>
      <c r="M212" s="178" t="s">
        <v>1</v>
      </c>
      <c r="N212" s="179" t="s">
        <v>42</v>
      </c>
      <c r="O212" s="77"/>
      <c r="P212" s="180">
        <f>O212*H212</f>
        <v>0</v>
      </c>
      <c r="Q212" s="180">
        <v>0</v>
      </c>
      <c r="R212" s="180">
        <f>Q212*H212</f>
        <v>0</v>
      </c>
      <c r="S212" s="180">
        <v>0</v>
      </c>
      <c r="T212" s="181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82" t="s">
        <v>138</v>
      </c>
      <c r="AT212" s="182" t="s">
        <v>134</v>
      </c>
      <c r="AU212" s="182" t="s">
        <v>84</v>
      </c>
      <c r="AY212" s="14" t="s">
        <v>133</v>
      </c>
      <c r="BE212" s="183">
        <f>IF(N212="základná",J212,0)</f>
        <v>0</v>
      </c>
      <c r="BF212" s="183">
        <f>IF(N212="znížená",J212,0)</f>
        <v>0</v>
      </c>
      <c r="BG212" s="183">
        <f>IF(N212="zákl. prenesená",J212,0)</f>
        <v>0</v>
      </c>
      <c r="BH212" s="183">
        <f>IF(N212="zníž. prenesená",J212,0)</f>
        <v>0</v>
      </c>
      <c r="BI212" s="183">
        <f>IF(N212="nulová",J212,0)</f>
        <v>0</v>
      </c>
      <c r="BJ212" s="14" t="s">
        <v>139</v>
      </c>
      <c r="BK212" s="183">
        <f>ROUND(I212*H212,2)</f>
        <v>0</v>
      </c>
      <c r="BL212" s="14" t="s">
        <v>138</v>
      </c>
      <c r="BM212" s="182" t="s">
        <v>406</v>
      </c>
    </row>
    <row r="213" s="2" customFormat="1" ht="16.5" customHeight="1">
      <c r="A213" s="33"/>
      <c r="B213" s="169"/>
      <c r="C213" s="184" t="s">
        <v>407</v>
      </c>
      <c r="D213" s="184" t="s">
        <v>153</v>
      </c>
      <c r="E213" s="185" t="s">
        <v>408</v>
      </c>
      <c r="F213" s="186" t="s">
        <v>409</v>
      </c>
      <c r="G213" s="187" t="s">
        <v>218</v>
      </c>
      <c r="H213" s="188">
        <v>39.299999999999997</v>
      </c>
      <c r="I213" s="189"/>
      <c r="J213" s="190">
        <f>ROUND(I213*H213,2)</f>
        <v>0</v>
      </c>
      <c r="K213" s="191"/>
      <c r="L213" s="192"/>
      <c r="M213" s="193" t="s">
        <v>1</v>
      </c>
      <c r="N213" s="194" t="s">
        <v>42</v>
      </c>
      <c r="O213" s="77"/>
      <c r="P213" s="180">
        <f>O213*H213</f>
        <v>0</v>
      </c>
      <c r="Q213" s="180">
        <v>0</v>
      </c>
      <c r="R213" s="180">
        <f>Q213*H213</f>
        <v>0</v>
      </c>
      <c r="S213" s="180">
        <v>0</v>
      </c>
      <c r="T213" s="181">
        <f>S213*H213</f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82" t="s">
        <v>148</v>
      </c>
      <c r="AT213" s="182" t="s">
        <v>153</v>
      </c>
      <c r="AU213" s="182" t="s">
        <v>84</v>
      </c>
      <c r="AY213" s="14" t="s">
        <v>133</v>
      </c>
      <c r="BE213" s="183">
        <f>IF(N213="základná",J213,0)</f>
        <v>0</v>
      </c>
      <c r="BF213" s="183">
        <f>IF(N213="znížená",J213,0)</f>
        <v>0</v>
      </c>
      <c r="BG213" s="183">
        <f>IF(N213="zákl. prenesená",J213,0)</f>
        <v>0</v>
      </c>
      <c r="BH213" s="183">
        <f>IF(N213="zníž. prenesená",J213,0)</f>
        <v>0</v>
      </c>
      <c r="BI213" s="183">
        <f>IF(N213="nulová",J213,0)</f>
        <v>0</v>
      </c>
      <c r="BJ213" s="14" t="s">
        <v>139</v>
      </c>
      <c r="BK213" s="183">
        <f>ROUND(I213*H213,2)</f>
        <v>0</v>
      </c>
      <c r="BL213" s="14" t="s">
        <v>138</v>
      </c>
      <c r="BM213" s="182" t="s">
        <v>410</v>
      </c>
    </row>
    <row r="214" s="2" customFormat="1" ht="24.15" customHeight="1">
      <c r="A214" s="33"/>
      <c r="B214" s="169"/>
      <c r="C214" s="170" t="s">
        <v>279</v>
      </c>
      <c r="D214" s="170" t="s">
        <v>134</v>
      </c>
      <c r="E214" s="171" t="s">
        <v>411</v>
      </c>
      <c r="F214" s="172" t="s">
        <v>412</v>
      </c>
      <c r="G214" s="173" t="s">
        <v>337</v>
      </c>
      <c r="H214" s="174">
        <v>0.066000000000000003</v>
      </c>
      <c r="I214" s="175"/>
      <c r="J214" s="176">
        <f>ROUND(I214*H214,2)</f>
        <v>0</v>
      </c>
      <c r="K214" s="177"/>
      <c r="L214" s="34"/>
      <c r="M214" s="178" t="s">
        <v>1</v>
      </c>
      <c r="N214" s="179" t="s">
        <v>42</v>
      </c>
      <c r="O214" s="77"/>
      <c r="P214" s="180">
        <f>O214*H214</f>
        <v>0</v>
      </c>
      <c r="Q214" s="180">
        <v>0</v>
      </c>
      <c r="R214" s="180">
        <f>Q214*H214</f>
        <v>0</v>
      </c>
      <c r="S214" s="180">
        <v>0</v>
      </c>
      <c r="T214" s="181">
        <f>S214*H214</f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82" t="s">
        <v>138</v>
      </c>
      <c r="AT214" s="182" t="s">
        <v>134</v>
      </c>
      <c r="AU214" s="182" t="s">
        <v>84</v>
      </c>
      <c r="AY214" s="14" t="s">
        <v>133</v>
      </c>
      <c r="BE214" s="183">
        <f>IF(N214="základná",J214,0)</f>
        <v>0</v>
      </c>
      <c r="BF214" s="183">
        <f>IF(N214="znížená",J214,0)</f>
        <v>0</v>
      </c>
      <c r="BG214" s="183">
        <f>IF(N214="zákl. prenesená",J214,0)</f>
        <v>0</v>
      </c>
      <c r="BH214" s="183">
        <f>IF(N214="zníž. prenesená",J214,0)</f>
        <v>0</v>
      </c>
      <c r="BI214" s="183">
        <f>IF(N214="nulová",J214,0)</f>
        <v>0</v>
      </c>
      <c r="BJ214" s="14" t="s">
        <v>139</v>
      </c>
      <c r="BK214" s="183">
        <f>ROUND(I214*H214,2)</f>
        <v>0</v>
      </c>
      <c r="BL214" s="14" t="s">
        <v>138</v>
      </c>
      <c r="BM214" s="182" t="s">
        <v>413</v>
      </c>
    </row>
    <row r="215" s="2" customFormat="1" ht="37.8" customHeight="1">
      <c r="A215" s="33"/>
      <c r="B215" s="169"/>
      <c r="C215" s="184" t="s">
        <v>414</v>
      </c>
      <c r="D215" s="184" t="s">
        <v>153</v>
      </c>
      <c r="E215" s="185" t="s">
        <v>415</v>
      </c>
      <c r="F215" s="186" t="s">
        <v>416</v>
      </c>
      <c r="G215" s="187" t="s">
        <v>218</v>
      </c>
      <c r="H215" s="188">
        <v>65.5</v>
      </c>
      <c r="I215" s="189"/>
      <c r="J215" s="190">
        <f>ROUND(I215*H215,2)</f>
        <v>0</v>
      </c>
      <c r="K215" s="191"/>
      <c r="L215" s="192"/>
      <c r="M215" s="193" t="s">
        <v>1</v>
      </c>
      <c r="N215" s="194" t="s">
        <v>42</v>
      </c>
      <c r="O215" s="77"/>
      <c r="P215" s="180">
        <f>O215*H215</f>
        <v>0</v>
      </c>
      <c r="Q215" s="180">
        <v>0</v>
      </c>
      <c r="R215" s="180">
        <f>Q215*H215</f>
        <v>0</v>
      </c>
      <c r="S215" s="180">
        <v>0</v>
      </c>
      <c r="T215" s="181">
        <f>S215*H215</f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82" t="s">
        <v>148</v>
      </c>
      <c r="AT215" s="182" t="s">
        <v>153</v>
      </c>
      <c r="AU215" s="182" t="s">
        <v>84</v>
      </c>
      <c r="AY215" s="14" t="s">
        <v>133</v>
      </c>
      <c r="BE215" s="183">
        <f>IF(N215="základná",J215,0)</f>
        <v>0</v>
      </c>
      <c r="BF215" s="183">
        <f>IF(N215="znížená",J215,0)</f>
        <v>0</v>
      </c>
      <c r="BG215" s="183">
        <f>IF(N215="zákl. prenesená",J215,0)</f>
        <v>0</v>
      </c>
      <c r="BH215" s="183">
        <f>IF(N215="zníž. prenesená",J215,0)</f>
        <v>0</v>
      </c>
      <c r="BI215" s="183">
        <f>IF(N215="nulová",J215,0)</f>
        <v>0</v>
      </c>
      <c r="BJ215" s="14" t="s">
        <v>139</v>
      </c>
      <c r="BK215" s="183">
        <f>ROUND(I215*H215,2)</f>
        <v>0</v>
      </c>
      <c r="BL215" s="14" t="s">
        <v>138</v>
      </c>
      <c r="BM215" s="182" t="s">
        <v>417</v>
      </c>
    </row>
    <row r="216" s="2" customFormat="1" ht="44.25" customHeight="1">
      <c r="A216" s="33"/>
      <c r="B216" s="169"/>
      <c r="C216" s="170" t="s">
        <v>280</v>
      </c>
      <c r="D216" s="170" t="s">
        <v>134</v>
      </c>
      <c r="E216" s="171" t="s">
        <v>418</v>
      </c>
      <c r="F216" s="172" t="s">
        <v>419</v>
      </c>
      <c r="G216" s="173" t="s">
        <v>143</v>
      </c>
      <c r="H216" s="174">
        <v>1310</v>
      </c>
      <c r="I216" s="175"/>
      <c r="J216" s="176">
        <f>ROUND(I216*H216,2)</f>
        <v>0</v>
      </c>
      <c r="K216" s="177"/>
      <c r="L216" s="34"/>
      <c r="M216" s="178" t="s">
        <v>1</v>
      </c>
      <c r="N216" s="179" t="s">
        <v>42</v>
      </c>
      <c r="O216" s="77"/>
      <c r="P216" s="180">
        <f>O216*H216</f>
        <v>0</v>
      </c>
      <c r="Q216" s="180">
        <v>0</v>
      </c>
      <c r="R216" s="180">
        <f>Q216*H216</f>
        <v>0</v>
      </c>
      <c r="S216" s="180">
        <v>0</v>
      </c>
      <c r="T216" s="181">
        <f>S216*H216</f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82" t="s">
        <v>138</v>
      </c>
      <c r="AT216" s="182" t="s">
        <v>134</v>
      </c>
      <c r="AU216" s="182" t="s">
        <v>84</v>
      </c>
      <c r="AY216" s="14" t="s">
        <v>133</v>
      </c>
      <c r="BE216" s="183">
        <f>IF(N216="základná",J216,0)</f>
        <v>0</v>
      </c>
      <c r="BF216" s="183">
        <f>IF(N216="znížená",J216,0)</f>
        <v>0</v>
      </c>
      <c r="BG216" s="183">
        <f>IF(N216="zákl. prenesená",J216,0)</f>
        <v>0</v>
      </c>
      <c r="BH216" s="183">
        <f>IF(N216="zníž. prenesená",J216,0)</f>
        <v>0</v>
      </c>
      <c r="BI216" s="183">
        <f>IF(N216="nulová",J216,0)</f>
        <v>0</v>
      </c>
      <c r="BJ216" s="14" t="s">
        <v>139</v>
      </c>
      <c r="BK216" s="183">
        <f>ROUND(I216*H216,2)</f>
        <v>0</v>
      </c>
      <c r="BL216" s="14" t="s">
        <v>138</v>
      </c>
      <c r="BM216" s="182" t="s">
        <v>420</v>
      </c>
    </row>
    <row r="217" s="2" customFormat="1" ht="33" customHeight="1">
      <c r="A217" s="33"/>
      <c r="B217" s="169"/>
      <c r="C217" s="170" t="s">
        <v>421</v>
      </c>
      <c r="D217" s="170" t="s">
        <v>134</v>
      </c>
      <c r="E217" s="171" t="s">
        <v>422</v>
      </c>
      <c r="F217" s="172" t="s">
        <v>423</v>
      </c>
      <c r="G217" s="173" t="s">
        <v>143</v>
      </c>
      <c r="H217" s="174">
        <v>1310</v>
      </c>
      <c r="I217" s="175"/>
      <c r="J217" s="176">
        <f>ROUND(I217*H217,2)</f>
        <v>0</v>
      </c>
      <c r="K217" s="177"/>
      <c r="L217" s="34"/>
      <c r="M217" s="178" t="s">
        <v>1</v>
      </c>
      <c r="N217" s="179" t="s">
        <v>42</v>
      </c>
      <c r="O217" s="77"/>
      <c r="P217" s="180">
        <f>O217*H217</f>
        <v>0</v>
      </c>
      <c r="Q217" s="180">
        <v>0</v>
      </c>
      <c r="R217" s="180">
        <f>Q217*H217</f>
        <v>0</v>
      </c>
      <c r="S217" s="180">
        <v>0</v>
      </c>
      <c r="T217" s="181">
        <f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82" t="s">
        <v>138</v>
      </c>
      <c r="AT217" s="182" t="s">
        <v>134</v>
      </c>
      <c r="AU217" s="182" t="s">
        <v>84</v>
      </c>
      <c r="AY217" s="14" t="s">
        <v>133</v>
      </c>
      <c r="BE217" s="183">
        <f>IF(N217="základná",J217,0)</f>
        <v>0</v>
      </c>
      <c r="BF217" s="183">
        <f>IF(N217="znížená",J217,0)</f>
        <v>0</v>
      </c>
      <c r="BG217" s="183">
        <f>IF(N217="zákl. prenesená",J217,0)</f>
        <v>0</v>
      </c>
      <c r="BH217" s="183">
        <f>IF(N217="zníž. prenesená",J217,0)</f>
        <v>0</v>
      </c>
      <c r="BI217" s="183">
        <f>IF(N217="nulová",J217,0)</f>
        <v>0</v>
      </c>
      <c r="BJ217" s="14" t="s">
        <v>139</v>
      </c>
      <c r="BK217" s="183">
        <f>ROUND(I217*H217,2)</f>
        <v>0</v>
      </c>
      <c r="BL217" s="14" t="s">
        <v>138</v>
      </c>
      <c r="BM217" s="182" t="s">
        <v>424</v>
      </c>
    </row>
    <row r="218" s="2" customFormat="1" ht="24.15" customHeight="1">
      <c r="A218" s="33"/>
      <c r="B218" s="169"/>
      <c r="C218" s="184" t="s">
        <v>284</v>
      </c>
      <c r="D218" s="184" t="s">
        <v>153</v>
      </c>
      <c r="E218" s="185" t="s">
        <v>425</v>
      </c>
      <c r="F218" s="186" t="s">
        <v>426</v>
      </c>
      <c r="G218" s="187" t="s">
        <v>156</v>
      </c>
      <c r="H218" s="188">
        <v>786</v>
      </c>
      <c r="I218" s="189"/>
      <c r="J218" s="190">
        <f>ROUND(I218*H218,2)</f>
        <v>0</v>
      </c>
      <c r="K218" s="191"/>
      <c r="L218" s="192"/>
      <c r="M218" s="193" t="s">
        <v>1</v>
      </c>
      <c r="N218" s="194" t="s">
        <v>42</v>
      </c>
      <c r="O218" s="77"/>
      <c r="P218" s="180">
        <f>O218*H218</f>
        <v>0</v>
      </c>
      <c r="Q218" s="180">
        <v>0</v>
      </c>
      <c r="R218" s="180">
        <f>Q218*H218</f>
        <v>0</v>
      </c>
      <c r="S218" s="180">
        <v>0</v>
      </c>
      <c r="T218" s="181">
        <f>S218*H218</f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82" t="s">
        <v>148</v>
      </c>
      <c r="AT218" s="182" t="s">
        <v>153</v>
      </c>
      <c r="AU218" s="182" t="s">
        <v>84</v>
      </c>
      <c r="AY218" s="14" t="s">
        <v>133</v>
      </c>
      <c r="BE218" s="183">
        <f>IF(N218="základná",J218,0)</f>
        <v>0</v>
      </c>
      <c r="BF218" s="183">
        <f>IF(N218="znížená",J218,0)</f>
        <v>0</v>
      </c>
      <c r="BG218" s="183">
        <f>IF(N218="zákl. prenesená",J218,0)</f>
        <v>0</v>
      </c>
      <c r="BH218" s="183">
        <f>IF(N218="zníž. prenesená",J218,0)</f>
        <v>0</v>
      </c>
      <c r="BI218" s="183">
        <f>IF(N218="nulová",J218,0)</f>
        <v>0</v>
      </c>
      <c r="BJ218" s="14" t="s">
        <v>139</v>
      </c>
      <c r="BK218" s="183">
        <f>ROUND(I218*H218,2)</f>
        <v>0</v>
      </c>
      <c r="BL218" s="14" t="s">
        <v>138</v>
      </c>
      <c r="BM218" s="182" t="s">
        <v>427</v>
      </c>
    </row>
    <row r="219" s="2" customFormat="1" ht="21.75" customHeight="1">
      <c r="A219" s="33"/>
      <c r="B219" s="169"/>
      <c r="C219" s="170" t="s">
        <v>428</v>
      </c>
      <c r="D219" s="170" t="s">
        <v>134</v>
      </c>
      <c r="E219" s="171" t="s">
        <v>429</v>
      </c>
      <c r="F219" s="172" t="s">
        <v>430</v>
      </c>
      <c r="G219" s="173" t="s">
        <v>143</v>
      </c>
      <c r="H219" s="174">
        <v>330</v>
      </c>
      <c r="I219" s="175"/>
      <c r="J219" s="176">
        <f>ROUND(I219*H219,2)</f>
        <v>0</v>
      </c>
      <c r="K219" s="177"/>
      <c r="L219" s="34"/>
      <c r="M219" s="178" t="s">
        <v>1</v>
      </c>
      <c r="N219" s="179" t="s">
        <v>42</v>
      </c>
      <c r="O219" s="77"/>
      <c r="P219" s="180">
        <f>O219*H219</f>
        <v>0</v>
      </c>
      <c r="Q219" s="180">
        <v>0</v>
      </c>
      <c r="R219" s="180">
        <f>Q219*H219</f>
        <v>0</v>
      </c>
      <c r="S219" s="180">
        <v>0</v>
      </c>
      <c r="T219" s="181">
        <f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82" t="s">
        <v>138</v>
      </c>
      <c r="AT219" s="182" t="s">
        <v>134</v>
      </c>
      <c r="AU219" s="182" t="s">
        <v>84</v>
      </c>
      <c r="AY219" s="14" t="s">
        <v>133</v>
      </c>
      <c r="BE219" s="183">
        <f>IF(N219="základná",J219,0)</f>
        <v>0</v>
      </c>
      <c r="BF219" s="183">
        <f>IF(N219="znížená",J219,0)</f>
        <v>0</v>
      </c>
      <c r="BG219" s="183">
        <f>IF(N219="zákl. prenesená",J219,0)</f>
        <v>0</v>
      </c>
      <c r="BH219" s="183">
        <f>IF(N219="zníž. prenesená",J219,0)</f>
        <v>0</v>
      </c>
      <c r="BI219" s="183">
        <f>IF(N219="nulová",J219,0)</f>
        <v>0</v>
      </c>
      <c r="BJ219" s="14" t="s">
        <v>139</v>
      </c>
      <c r="BK219" s="183">
        <f>ROUND(I219*H219,2)</f>
        <v>0</v>
      </c>
      <c r="BL219" s="14" t="s">
        <v>138</v>
      </c>
      <c r="BM219" s="182" t="s">
        <v>431</v>
      </c>
    </row>
    <row r="220" s="2" customFormat="1" ht="21.75" customHeight="1">
      <c r="A220" s="33"/>
      <c r="B220" s="169"/>
      <c r="C220" s="170" t="s">
        <v>286</v>
      </c>
      <c r="D220" s="170" t="s">
        <v>134</v>
      </c>
      <c r="E220" s="171" t="s">
        <v>432</v>
      </c>
      <c r="F220" s="172" t="s">
        <v>433</v>
      </c>
      <c r="G220" s="173" t="s">
        <v>143</v>
      </c>
      <c r="H220" s="174">
        <v>330</v>
      </c>
      <c r="I220" s="175"/>
      <c r="J220" s="176">
        <f>ROUND(I220*H220,2)</f>
        <v>0</v>
      </c>
      <c r="K220" s="177"/>
      <c r="L220" s="34"/>
      <c r="M220" s="178" t="s">
        <v>1</v>
      </c>
      <c r="N220" s="179" t="s">
        <v>42</v>
      </c>
      <c r="O220" s="77"/>
      <c r="P220" s="180">
        <f>O220*H220</f>
        <v>0</v>
      </c>
      <c r="Q220" s="180">
        <v>0</v>
      </c>
      <c r="R220" s="180">
        <f>Q220*H220</f>
        <v>0</v>
      </c>
      <c r="S220" s="180">
        <v>0</v>
      </c>
      <c r="T220" s="181">
        <f>S220*H220</f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82" t="s">
        <v>138</v>
      </c>
      <c r="AT220" s="182" t="s">
        <v>134</v>
      </c>
      <c r="AU220" s="182" t="s">
        <v>84</v>
      </c>
      <c r="AY220" s="14" t="s">
        <v>133</v>
      </c>
      <c r="BE220" s="183">
        <f>IF(N220="základná",J220,0)</f>
        <v>0</v>
      </c>
      <c r="BF220" s="183">
        <f>IF(N220="znížená",J220,0)</f>
        <v>0</v>
      </c>
      <c r="BG220" s="183">
        <f>IF(N220="zákl. prenesená",J220,0)</f>
        <v>0</v>
      </c>
      <c r="BH220" s="183">
        <f>IF(N220="zníž. prenesená",J220,0)</f>
        <v>0</v>
      </c>
      <c r="BI220" s="183">
        <f>IF(N220="nulová",J220,0)</f>
        <v>0</v>
      </c>
      <c r="BJ220" s="14" t="s">
        <v>139</v>
      </c>
      <c r="BK220" s="183">
        <f>ROUND(I220*H220,2)</f>
        <v>0</v>
      </c>
      <c r="BL220" s="14" t="s">
        <v>138</v>
      </c>
      <c r="BM220" s="182" t="s">
        <v>434</v>
      </c>
    </row>
    <row r="221" s="2" customFormat="1" ht="24.15" customHeight="1">
      <c r="A221" s="33"/>
      <c r="B221" s="169"/>
      <c r="C221" s="170" t="s">
        <v>435</v>
      </c>
      <c r="D221" s="170" t="s">
        <v>134</v>
      </c>
      <c r="E221" s="171" t="s">
        <v>436</v>
      </c>
      <c r="F221" s="172" t="s">
        <v>437</v>
      </c>
      <c r="G221" s="173" t="s">
        <v>143</v>
      </c>
      <c r="H221" s="174">
        <v>330</v>
      </c>
      <c r="I221" s="175"/>
      <c r="J221" s="176">
        <f>ROUND(I221*H221,2)</f>
        <v>0</v>
      </c>
      <c r="K221" s="177"/>
      <c r="L221" s="34"/>
      <c r="M221" s="178" t="s">
        <v>1</v>
      </c>
      <c r="N221" s="179" t="s">
        <v>42</v>
      </c>
      <c r="O221" s="77"/>
      <c r="P221" s="180">
        <f>O221*H221</f>
        <v>0</v>
      </c>
      <c r="Q221" s="180">
        <v>0</v>
      </c>
      <c r="R221" s="180">
        <f>Q221*H221</f>
        <v>0</v>
      </c>
      <c r="S221" s="180">
        <v>0</v>
      </c>
      <c r="T221" s="181">
        <f>S221*H221</f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82" t="s">
        <v>138</v>
      </c>
      <c r="AT221" s="182" t="s">
        <v>134</v>
      </c>
      <c r="AU221" s="182" t="s">
        <v>84</v>
      </c>
      <c r="AY221" s="14" t="s">
        <v>133</v>
      </c>
      <c r="BE221" s="183">
        <f>IF(N221="základná",J221,0)</f>
        <v>0</v>
      </c>
      <c r="BF221" s="183">
        <f>IF(N221="znížená",J221,0)</f>
        <v>0</v>
      </c>
      <c r="BG221" s="183">
        <f>IF(N221="zákl. prenesená",J221,0)</f>
        <v>0</v>
      </c>
      <c r="BH221" s="183">
        <f>IF(N221="zníž. prenesená",J221,0)</f>
        <v>0</v>
      </c>
      <c r="BI221" s="183">
        <f>IF(N221="nulová",J221,0)</f>
        <v>0</v>
      </c>
      <c r="BJ221" s="14" t="s">
        <v>139</v>
      </c>
      <c r="BK221" s="183">
        <f>ROUND(I221*H221,2)</f>
        <v>0</v>
      </c>
      <c r="BL221" s="14" t="s">
        <v>138</v>
      </c>
      <c r="BM221" s="182" t="s">
        <v>438</v>
      </c>
    </row>
    <row r="222" s="2" customFormat="1" ht="16.5" customHeight="1">
      <c r="A222" s="33"/>
      <c r="B222" s="169"/>
      <c r="C222" s="184" t="s">
        <v>290</v>
      </c>
      <c r="D222" s="184" t="s">
        <v>153</v>
      </c>
      <c r="E222" s="185" t="s">
        <v>439</v>
      </c>
      <c r="F222" s="186" t="s">
        <v>440</v>
      </c>
      <c r="G222" s="187" t="s">
        <v>218</v>
      </c>
      <c r="H222" s="188">
        <v>13.199999999999999</v>
      </c>
      <c r="I222" s="189"/>
      <c r="J222" s="190">
        <f>ROUND(I222*H222,2)</f>
        <v>0</v>
      </c>
      <c r="K222" s="191"/>
      <c r="L222" s="192"/>
      <c r="M222" s="193" t="s">
        <v>1</v>
      </c>
      <c r="N222" s="194" t="s">
        <v>42</v>
      </c>
      <c r="O222" s="77"/>
      <c r="P222" s="180">
        <f>O222*H222</f>
        <v>0</v>
      </c>
      <c r="Q222" s="180">
        <v>0</v>
      </c>
      <c r="R222" s="180">
        <f>Q222*H222</f>
        <v>0</v>
      </c>
      <c r="S222" s="180">
        <v>0</v>
      </c>
      <c r="T222" s="181">
        <f>S222*H222</f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82" t="s">
        <v>148</v>
      </c>
      <c r="AT222" s="182" t="s">
        <v>153</v>
      </c>
      <c r="AU222" s="182" t="s">
        <v>84</v>
      </c>
      <c r="AY222" s="14" t="s">
        <v>133</v>
      </c>
      <c r="BE222" s="183">
        <f>IF(N222="základná",J222,0)</f>
        <v>0</v>
      </c>
      <c r="BF222" s="183">
        <f>IF(N222="znížená",J222,0)</f>
        <v>0</v>
      </c>
      <c r="BG222" s="183">
        <f>IF(N222="zákl. prenesená",J222,0)</f>
        <v>0</v>
      </c>
      <c r="BH222" s="183">
        <f>IF(N222="zníž. prenesená",J222,0)</f>
        <v>0</v>
      </c>
      <c r="BI222" s="183">
        <f>IF(N222="nulová",J222,0)</f>
        <v>0</v>
      </c>
      <c r="BJ222" s="14" t="s">
        <v>139</v>
      </c>
      <c r="BK222" s="183">
        <f>ROUND(I222*H222,2)</f>
        <v>0</v>
      </c>
      <c r="BL222" s="14" t="s">
        <v>138</v>
      </c>
      <c r="BM222" s="182" t="s">
        <v>441</v>
      </c>
    </row>
    <row r="223" s="2" customFormat="1" ht="24.15" customHeight="1">
      <c r="A223" s="33"/>
      <c r="B223" s="169"/>
      <c r="C223" s="170" t="s">
        <v>442</v>
      </c>
      <c r="D223" s="170" t="s">
        <v>134</v>
      </c>
      <c r="E223" s="171" t="s">
        <v>443</v>
      </c>
      <c r="F223" s="172" t="s">
        <v>444</v>
      </c>
      <c r="G223" s="173" t="s">
        <v>337</v>
      </c>
      <c r="H223" s="174">
        <v>0.017000000000000001</v>
      </c>
      <c r="I223" s="175"/>
      <c r="J223" s="176">
        <f>ROUND(I223*H223,2)</f>
        <v>0</v>
      </c>
      <c r="K223" s="177"/>
      <c r="L223" s="34"/>
      <c r="M223" s="178" t="s">
        <v>1</v>
      </c>
      <c r="N223" s="179" t="s">
        <v>42</v>
      </c>
      <c r="O223" s="77"/>
      <c r="P223" s="180">
        <f>O223*H223</f>
        <v>0</v>
      </c>
      <c r="Q223" s="180">
        <v>0</v>
      </c>
      <c r="R223" s="180">
        <f>Q223*H223</f>
        <v>0</v>
      </c>
      <c r="S223" s="180">
        <v>0</v>
      </c>
      <c r="T223" s="181">
        <f>S223*H223</f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82" t="s">
        <v>138</v>
      </c>
      <c r="AT223" s="182" t="s">
        <v>134</v>
      </c>
      <c r="AU223" s="182" t="s">
        <v>84</v>
      </c>
      <c r="AY223" s="14" t="s">
        <v>133</v>
      </c>
      <c r="BE223" s="183">
        <f>IF(N223="základná",J223,0)</f>
        <v>0</v>
      </c>
      <c r="BF223" s="183">
        <f>IF(N223="znížená",J223,0)</f>
        <v>0</v>
      </c>
      <c r="BG223" s="183">
        <f>IF(N223="zákl. prenesená",J223,0)</f>
        <v>0</v>
      </c>
      <c r="BH223" s="183">
        <f>IF(N223="zníž. prenesená",J223,0)</f>
        <v>0</v>
      </c>
      <c r="BI223" s="183">
        <f>IF(N223="nulová",J223,0)</f>
        <v>0</v>
      </c>
      <c r="BJ223" s="14" t="s">
        <v>139</v>
      </c>
      <c r="BK223" s="183">
        <f>ROUND(I223*H223,2)</f>
        <v>0</v>
      </c>
      <c r="BL223" s="14" t="s">
        <v>138</v>
      </c>
      <c r="BM223" s="182" t="s">
        <v>445</v>
      </c>
    </row>
    <row r="224" s="2" customFormat="1" ht="37.8" customHeight="1">
      <c r="A224" s="33"/>
      <c r="B224" s="169"/>
      <c r="C224" s="184" t="s">
        <v>293</v>
      </c>
      <c r="D224" s="184" t="s">
        <v>153</v>
      </c>
      <c r="E224" s="185" t="s">
        <v>446</v>
      </c>
      <c r="F224" s="186" t="s">
        <v>416</v>
      </c>
      <c r="G224" s="187" t="s">
        <v>218</v>
      </c>
      <c r="H224" s="188">
        <v>16.5</v>
      </c>
      <c r="I224" s="189"/>
      <c r="J224" s="190">
        <f>ROUND(I224*H224,2)</f>
        <v>0</v>
      </c>
      <c r="K224" s="191"/>
      <c r="L224" s="192"/>
      <c r="M224" s="193" t="s">
        <v>1</v>
      </c>
      <c r="N224" s="194" t="s">
        <v>42</v>
      </c>
      <c r="O224" s="77"/>
      <c r="P224" s="180">
        <f>O224*H224</f>
        <v>0</v>
      </c>
      <c r="Q224" s="180">
        <v>0</v>
      </c>
      <c r="R224" s="180">
        <f>Q224*H224</f>
        <v>0</v>
      </c>
      <c r="S224" s="180">
        <v>0</v>
      </c>
      <c r="T224" s="181">
        <f>S224*H224</f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82" t="s">
        <v>148</v>
      </c>
      <c r="AT224" s="182" t="s">
        <v>153</v>
      </c>
      <c r="AU224" s="182" t="s">
        <v>84</v>
      </c>
      <c r="AY224" s="14" t="s">
        <v>133</v>
      </c>
      <c r="BE224" s="183">
        <f>IF(N224="základná",J224,0)</f>
        <v>0</v>
      </c>
      <c r="BF224" s="183">
        <f>IF(N224="znížená",J224,0)</f>
        <v>0</v>
      </c>
      <c r="BG224" s="183">
        <f>IF(N224="zákl. prenesená",J224,0)</f>
        <v>0</v>
      </c>
      <c r="BH224" s="183">
        <f>IF(N224="zníž. prenesená",J224,0)</f>
        <v>0</v>
      </c>
      <c r="BI224" s="183">
        <f>IF(N224="nulová",J224,0)</f>
        <v>0</v>
      </c>
      <c r="BJ224" s="14" t="s">
        <v>139</v>
      </c>
      <c r="BK224" s="183">
        <f>ROUND(I224*H224,2)</f>
        <v>0</v>
      </c>
      <c r="BL224" s="14" t="s">
        <v>138</v>
      </c>
      <c r="BM224" s="182" t="s">
        <v>447</v>
      </c>
    </row>
    <row r="225" s="2" customFormat="1" ht="21.75" customHeight="1">
      <c r="A225" s="33"/>
      <c r="B225" s="169"/>
      <c r="C225" s="170" t="s">
        <v>448</v>
      </c>
      <c r="D225" s="170" t="s">
        <v>134</v>
      </c>
      <c r="E225" s="171" t="s">
        <v>449</v>
      </c>
      <c r="F225" s="172" t="s">
        <v>450</v>
      </c>
      <c r="G225" s="173" t="s">
        <v>143</v>
      </c>
      <c r="H225" s="174">
        <v>330</v>
      </c>
      <c r="I225" s="175"/>
      <c r="J225" s="176">
        <f>ROUND(I225*H225,2)</f>
        <v>0</v>
      </c>
      <c r="K225" s="177"/>
      <c r="L225" s="34"/>
      <c r="M225" s="178" t="s">
        <v>1</v>
      </c>
      <c r="N225" s="179" t="s">
        <v>42</v>
      </c>
      <c r="O225" s="77"/>
      <c r="P225" s="180">
        <f>O225*H225</f>
        <v>0</v>
      </c>
      <c r="Q225" s="180">
        <v>0</v>
      </c>
      <c r="R225" s="180">
        <f>Q225*H225</f>
        <v>0</v>
      </c>
      <c r="S225" s="180">
        <v>0</v>
      </c>
      <c r="T225" s="181">
        <f>S225*H225</f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82" t="s">
        <v>138</v>
      </c>
      <c r="AT225" s="182" t="s">
        <v>134</v>
      </c>
      <c r="AU225" s="182" t="s">
        <v>84</v>
      </c>
      <c r="AY225" s="14" t="s">
        <v>133</v>
      </c>
      <c r="BE225" s="183">
        <f>IF(N225="základná",J225,0)</f>
        <v>0</v>
      </c>
      <c r="BF225" s="183">
        <f>IF(N225="znížená",J225,0)</f>
        <v>0</v>
      </c>
      <c r="BG225" s="183">
        <f>IF(N225="zákl. prenesená",J225,0)</f>
        <v>0</v>
      </c>
      <c r="BH225" s="183">
        <f>IF(N225="zníž. prenesená",J225,0)</f>
        <v>0</v>
      </c>
      <c r="BI225" s="183">
        <f>IF(N225="nulová",J225,0)</f>
        <v>0</v>
      </c>
      <c r="BJ225" s="14" t="s">
        <v>139</v>
      </c>
      <c r="BK225" s="183">
        <f>ROUND(I225*H225,2)</f>
        <v>0</v>
      </c>
      <c r="BL225" s="14" t="s">
        <v>138</v>
      </c>
      <c r="BM225" s="182" t="s">
        <v>451</v>
      </c>
    </row>
    <row r="226" s="2" customFormat="1" ht="16.5" customHeight="1">
      <c r="A226" s="33"/>
      <c r="B226" s="169"/>
      <c r="C226" s="170" t="s">
        <v>297</v>
      </c>
      <c r="D226" s="170" t="s">
        <v>134</v>
      </c>
      <c r="E226" s="171" t="s">
        <v>452</v>
      </c>
      <c r="F226" s="172" t="s">
        <v>453</v>
      </c>
      <c r="G226" s="173" t="s">
        <v>143</v>
      </c>
      <c r="H226" s="174">
        <v>330</v>
      </c>
      <c r="I226" s="175"/>
      <c r="J226" s="176">
        <f>ROUND(I226*H226,2)</f>
        <v>0</v>
      </c>
      <c r="K226" s="177"/>
      <c r="L226" s="34"/>
      <c r="M226" s="178" t="s">
        <v>1</v>
      </c>
      <c r="N226" s="179" t="s">
        <v>42</v>
      </c>
      <c r="O226" s="77"/>
      <c r="P226" s="180">
        <f>O226*H226</f>
        <v>0</v>
      </c>
      <c r="Q226" s="180">
        <v>0</v>
      </c>
      <c r="R226" s="180">
        <f>Q226*H226</f>
        <v>0</v>
      </c>
      <c r="S226" s="180">
        <v>0</v>
      </c>
      <c r="T226" s="181">
        <f>S226*H226</f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82" t="s">
        <v>138</v>
      </c>
      <c r="AT226" s="182" t="s">
        <v>134</v>
      </c>
      <c r="AU226" s="182" t="s">
        <v>84</v>
      </c>
      <c r="AY226" s="14" t="s">
        <v>133</v>
      </c>
      <c r="BE226" s="183">
        <f>IF(N226="základná",J226,0)</f>
        <v>0</v>
      </c>
      <c r="BF226" s="183">
        <f>IF(N226="znížená",J226,0)</f>
        <v>0</v>
      </c>
      <c r="BG226" s="183">
        <f>IF(N226="zákl. prenesená",J226,0)</f>
        <v>0</v>
      </c>
      <c r="BH226" s="183">
        <f>IF(N226="zníž. prenesená",J226,0)</f>
        <v>0</v>
      </c>
      <c r="BI226" s="183">
        <f>IF(N226="nulová",J226,0)</f>
        <v>0</v>
      </c>
      <c r="BJ226" s="14" t="s">
        <v>139</v>
      </c>
      <c r="BK226" s="183">
        <f>ROUND(I226*H226,2)</f>
        <v>0</v>
      </c>
      <c r="BL226" s="14" t="s">
        <v>138</v>
      </c>
      <c r="BM226" s="182" t="s">
        <v>454</v>
      </c>
    </row>
    <row r="227" s="2" customFormat="1" ht="24.15" customHeight="1">
      <c r="A227" s="33"/>
      <c r="B227" s="169"/>
      <c r="C227" s="170" t="s">
        <v>455</v>
      </c>
      <c r="D227" s="170" t="s">
        <v>134</v>
      </c>
      <c r="E227" s="171" t="s">
        <v>456</v>
      </c>
      <c r="F227" s="172" t="s">
        <v>457</v>
      </c>
      <c r="G227" s="173" t="s">
        <v>143</v>
      </c>
      <c r="H227" s="174">
        <v>330</v>
      </c>
      <c r="I227" s="175"/>
      <c r="J227" s="176">
        <f>ROUND(I227*H227,2)</f>
        <v>0</v>
      </c>
      <c r="K227" s="177"/>
      <c r="L227" s="34"/>
      <c r="M227" s="178" t="s">
        <v>1</v>
      </c>
      <c r="N227" s="179" t="s">
        <v>42</v>
      </c>
      <c r="O227" s="77"/>
      <c r="P227" s="180">
        <f>O227*H227</f>
        <v>0</v>
      </c>
      <c r="Q227" s="180">
        <v>0</v>
      </c>
      <c r="R227" s="180">
        <f>Q227*H227</f>
        <v>0</v>
      </c>
      <c r="S227" s="180">
        <v>0</v>
      </c>
      <c r="T227" s="181">
        <f>S227*H227</f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82" t="s">
        <v>138</v>
      </c>
      <c r="AT227" s="182" t="s">
        <v>134</v>
      </c>
      <c r="AU227" s="182" t="s">
        <v>84</v>
      </c>
      <c r="AY227" s="14" t="s">
        <v>133</v>
      </c>
      <c r="BE227" s="183">
        <f>IF(N227="základná",J227,0)</f>
        <v>0</v>
      </c>
      <c r="BF227" s="183">
        <f>IF(N227="znížená",J227,0)</f>
        <v>0</v>
      </c>
      <c r="BG227" s="183">
        <f>IF(N227="zákl. prenesená",J227,0)</f>
        <v>0</v>
      </c>
      <c r="BH227" s="183">
        <f>IF(N227="zníž. prenesená",J227,0)</f>
        <v>0</v>
      </c>
      <c r="BI227" s="183">
        <f>IF(N227="nulová",J227,0)</f>
        <v>0</v>
      </c>
      <c r="BJ227" s="14" t="s">
        <v>139</v>
      </c>
      <c r="BK227" s="183">
        <f>ROUND(I227*H227,2)</f>
        <v>0</v>
      </c>
      <c r="BL227" s="14" t="s">
        <v>138</v>
      </c>
      <c r="BM227" s="182" t="s">
        <v>458</v>
      </c>
    </row>
    <row r="228" s="2" customFormat="1" ht="24.15" customHeight="1">
      <c r="A228" s="33"/>
      <c r="B228" s="169"/>
      <c r="C228" s="184" t="s">
        <v>300</v>
      </c>
      <c r="D228" s="184" t="s">
        <v>153</v>
      </c>
      <c r="E228" s="185" t="s">
        <v>459</v>
      </c>
      <c r="F228" s="186" t="s">
        <v>426</v>
      </c>
      <c r="G228" s="187" t="s">
        <v>156</v>
      </c>
      <c r="H228" s="188">
        <v>198</v>
      </c>
      <c r="I228" s="189"/>
      <c r="J228" s="190">
        <f>ROUND(I228*H228,2)</f>
        <v>0</v>
      </c>
      <c r="K228" s="191"/>
      <c r="L228" s="192"/>
      <c r="M228" s="193" t="s">
        <v>1</v>
      </c>
      <c r="N228" s="194" t="s">
        <v>42</v>
      </c>
      <c r="O228" s="77"/>
      <c r="P228" s="180">
        <f>O228*H228</f>
        <v>0</v>
      </c>
      <c r="Q228" s="180">
        <v>0</v>
      </c>
      <c r="R228" s="180">
        <f>Q228*H228</f>
        <v>0</v>
      </c>
      <c r="S228" s="180">
        <v>0</v>
      </c>
      <c r="T228" s="181">
        <f>S228*H228</f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82" t="s">
        <v>148</v>
      </c>
      <c r="AT228" s="182" t="s">
        <v>153</v>
      </c>
      <c r="AU228" s="182" t="s">
        <v>84</v>
      </c>
      <c r="AY228" s="14" t="s">
        <v>133</v>
      </c>
      <c r="BE228" s="183">
        <f>IF(N228="základná",J228,0)</f>
        <v>0</v>
      </c>
      <c r="BF228" s="183">
        <f>IF(N228="znížená",J228,0)</f>
        <v>0</v>
      </c>
      <c r="BG228" s="183">
        <f>IF(N228="zákl. prenesená",J228,0)</f>
        <v>0</v>
      </c>
      <c r="BH228" s="183">
        <f>IF(N228="zníž. prenesená",J228,0)</f>
        <v>0</v>
      </c>
      <c r="BI228" s="183">
        <f>IF(N228="nulová",J228,0)</f>
        <v>0</v>
      </c>
      <c r="BJ228" s="14" t="s">
        <v>139</v>
      </c>
      <c r="BK228" s="183">
        <f>ROUND(I228*H228,2)</f>
        <v>0</v>
      </c>
      <c r="BL228" s="14" t="s">
        <v>138</v>
      </c>
      <c r="BM228" s="182" t="s">
        <v>460</v>
      </c>
    </row>
    <row r="229" s="11" customFormat="1" ht="25.92" customHeight="1">
      <c r="A229" s="11"/>
      <c r="B229" s="158"/>
      <c r="C229" s="11"/>
      <c r="D229" s="159" t="s">
        <v>75</v>
      </c>
      <c r="E229" s="160" t="s">
        <v>461</v>
      </c>
      <c r="F229" s="160" t="s">
        <v>461</v>
      </c>
      <c r="G229" s="11"/>
      <c r="H229" s="11"/>
      <c r="I229" s="161"/>
      <c r="J229" s="162">
        <f>BK229</f>
        <v>0</v>
      </c>
      <c r="K229" s="11"/>
      <c r="L229" s="158"/>
      <c r="M229" s="163"/>
      <c r="N229" s="164"/>
      <c r="O229" s="164"/>
      <c r="P229" s="165">
        <f>SUM(P230:P233)</f>
        <v>0</v>
      </c>
      <c r="Q229" s="164"/>
      <c r="R229" s="165">
        <f>SUM(R230:R233)</f>
        <v>0</v>
      </c>
      <c r="S229" s="164"/>
      <c r="T229" s="166">
        <f>SUM(T230:T233)</f>
        <v>0</v>
      </c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R229" s="159" t="s">
        <v>84</v>
      </c>
      <c r="AT229" s="167" t="s">
        <v>75</v>
      </c>
      <c r="AU229" s="167" t="s">
        <v>76</v>
      </c>
      <c r="AY229" s="159" t="s">
        <v>133</v>
      </c>
      <c r="BK229" s="168">
        <f>SUM(BK230:BK233)</f>
        <v>0</v>
      </c>
    </row>
    <row r="230" s="2" customFormat="1" ht="16.5" customHeight="1">
      <c r="A230" s="33"/>
      <c r="B230" s="169"/>
      <c r="C230" s="170" t="s">
        <v>462</v>
      </c>
      <c r="D230" s="170" t="s">
        <v>134</v>
      </c>
      <c r="E230" s="171" t="s">
        <v>463</v>
      </c>
      <c r="F230" s="172" t="s">
        <v>464</v>
      </c>
      <c r="G230" s="173" t="s">
        <v>137</v>
      </c>
      <c r="H230" s="174">
        <v>60</v>
      </c>
      <c r="I230" s="175"/>
      <c r="J230" s="176">
        <f>ROUND(I230*H230,2)</f>
        <v>0</v>
      </c>
      <c r="K230" s="177"/>
      <c r="L230" s="34"/>
      <c r="M230" s="178" t="s">
        <v>1</v>
      </c>
      <c r="N230" s="179" t="s">
        <v>42</v>
      </c>
      <c r="O230" s="77"/>
      <c r="P230" s="180">
        <f>O230*H230</f>
        <v>0</v>
      </c>
      <c r="Q230" s="180">
        <v>0</v>
      </c>
      <c r="R230" s="180">
        <f>Q230*H230</f>
        <v>0</v>
      </c>
      <c r="S230" s="180">
        <v>0</v>
      </c>
      <c r="T230" s="181">
        <f>S230*H230</f>
        <v>0</v>
      </c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R230" s="182" t="s">
        <v>138</v>
      </c>
      <c r="AT230" s="182" t="s">
        <v>134</v>
      </c>
      <c r="AU230" s="182" t="s">
        <v>84</v>
      </c>
      <c r="AY230" s="14" t="s">
        <v>133</v>
      </c>
      <c r="BE230" s="183">
        <f>IF(N230="základná",J230,0)</f>
        <v>0</v>
      </c>
      <c r="BF230" s="183">
        <f>IF(N230="znížená",J230,0)</f>
        <v>0</v>
      </c>
      <c r="BG230" s="183">
        <f>IF(N230="zákl. prenesená",J230,0)</f>
        <v>0</v>
      </c>
      <c r="BH230" s="183">
        <f>IF(N230="zníž. prenesená",J230,0)</f>
        <v>0</v>
      </c>
      <c r="BI230" s="183">
        <f>IF(N230="nulová",J230,0)</f>
        <v>0</v>
      </c>
      <c r="BJ230" s="14" t="s">
        <v>139</v>
      </c>
      <c r="BK230" s="183">
        <f>ROUND(I230*H230,2)</f>
        <v>0</v>
      </c>
      <c r="BL230" s="14" t="s">
        <v>138</v>
      </c>
      <c r="BM230" s="182" t="s">
        <v>465</v>
      </c>
    </row>
    <row r="231" s="2" customFormat="1" ht="16.5" customHeight="1">
      <c r="A231" s="33"/>
      <c r="B231" s="169"/>
      <c r="C231" s="170" t="s">
        <v>304</v>
      </c>
      <c r="D231" s="170" t="s">
        <v>134</v>
      </c>
      <c r="E231" s="171" t="s">
        <v>466</v>
      </c>
      <c r="F231" s="172" t="s">
        <v>467</v>
      </c>
      <c r="G231" s="173" t="s">
        <v>214</v>
      </c>
      <c r="H231" s="174">
        <v>200</v>
      </c>
      <c r="I231" s="175"/>
      <c r="J231" s="176">
        <f>ROUND(I231*H231,2)</f>
        <v>0</v>
      </c>
      <c r="K231" s="177"/>
      <c r="L231" s="34"/>
      <c r="M231" s="178" t="s">
        <v>1</v>
      </c>
      <c r="N231" s="179" t="s">
        <v>42</v>
      </c>
      <c r="O231" s="77"/>
      <c r="P231" s="180">
        <f>O231*H231</f>
        <v>0</v>
      </c>
      <c r="Q231" s="180">
        <v>0</v>
      </c>
      <c r="R231" s="180">
        <f>Q231*H231</f>
        <v>0</v>
      </c>
      <c r="S231" s="180">
        <v>0</v>
      </c>
      <c r="T231" s="181">
        <f>S231*H231</f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82" t="s">
        <v>138</v>
      </c>
      <c r="AT231" s="182" t="s">
        <v>134</v>
      </c>
      <c r="AU231" s="182" t="s">
        <v>84</v>
      </c>
      <c r="AY231" s="14" t="s">
        <v>133</v>
      </c>
      <c r="BE231" s="183">
        <f>IF(N231="základná",J231,0)</f>
        <v>0</v>
      </c>
      <c r="BF231" s="183">
        <f>IF(N231="znížená",J231,0)</f>
        <v>0</v>
      </c>
      <c r="BG231" s="183">
        <f>IF(N231="zákl. prenesená",J231,0)</f>
        <v>0</v>
      </c>
      <c r="BH231" s="183">
        <f>IF(N231="zníž. prenesená",J231,0)</f>
        <v>0</v>
      </c>
      <c r="BI231" s="183">
        <f>IF(N231="nulová",J231,0)</f>
        <v>0</v>
      </c>
      <c r="BJ231" s="14" t="s">
        <v>139</v>
      </c>
      <c r="BK231" s="183">
        <f>ROUND(I231*H231,2)</f>
        <v>0</v>
      </c>
      <c r="BL231" s="14" t="s">
        <v>138</v>
      </c>
      <c r="BM231" s="182" t="s">
        <v>468</v>
      </c>
    </row>
    <row r="232" s="2" customFormat="1" ht="24.15" customHeight="1">
      <c r="A232" s="33"/>
      <c r="B232" s="169"/>
      <c r="C232" s="184" t="s">
        <v>469</v>
      </c>
      <c r="D232" s="184" t="s">
        <v>153</v>
      </c>
      <c r="E232" s="185" t="s">
        <v>470</v>
      </c>
      <c r="F232" s="186" t="s">
        <v>471</v>
      </c>
      <c r="G232" s="187" t="s">
        <v>214</v>
      </c>
      <c r="H232" s="188">
        <v>100</v>
      </c>
      <c r="I232" s="189"/>
      <c r="J232" s="190">
        <f>ROUND(I232*H232,2)</f>
        <v>0</v>
      </c>
      <c r="K232" s="191"/>
      <c r="L232" s="192"/>
      <c r="M232" s="193" t="s">
        <v>1</v>
      </c>
      <c r="N232" s="194" t="s">
        <v>42</v>
      </c>
      <c r="O232" s="77"/>
      <c r="P232" s="180">
        <f>O232*H232</f>
        <v>0</v>
      </c>
      <c r="Q232" s="180">
        <v>0</v>
      </c>
      <c r="R232" s="180">
        <f>Q232*H232</f>
        <v>0</v>
      </c>
      <c r="S232" s="180">
        <v>0</v>
      </c>
      <c r="T232" s="181">
        <f>S232*H232</f>
        <v>0</v>
      </c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R232" s="182" t="s">
        <v>148</v>
      </c>
      <c r="AT232" s="182" t="s">
        <v>153</v>
      </c>
      <c r="AU232" s="182" t="s">
        <v>84</v>
      </c>
      <c r="AY232" s="14" t="s">
        <v>133</v>
      </c>
      <c r="BE232" s="183">
        <f>IF(N232="základná",J232,0)</f>
        <v>0</v>
      </c>
      <c r="BF232" s="183">
        <f>IF(N232="znížená",J232,0)</f>
        <v>0</v>
      </c>
      <c r="BG232" s="183">
        <f>IF(N232="zákl. prenesená",J232,0)</f>
        <v>0</v>
      </c>
      <c r="BH232" s="183">
        <f>IF(N232="zníž. prenesená",J232,0)</f>
        <v>0</v>
      </c>
      <c r="BI232" s="183">
        <f>IF(N232="nulová",J232,0)</f>
        <v>0</v>
      </c>
      <c r="BJ232" s="14" t="s">
        <v>139</v>
      </c>
      <c r="BK232" s="183">
        <f>ROUND(I232*H232,2)</f>
        <v>0</v>
      </c>
      <c r="BL232" s="14" t="s">
        <v>138</v>
      </c>
      <c r="BM232" s="182" t="s">
        <v>472</v>
      </c>
    </row>
    <row r="233" s="2" customFormat="1" ht="24.15" customHeight="1">
      <c r="A233" s="33"/>
      <c r="B233" s="169"/>
      <c r="C233" s="184" t="s">
        <v>307</v>
      </c>
      <c r="D233" s="184" t="s">
        <v>153</v>
      </c>
      <c r="E233" s="185" t="s">
        <v>473</v>
      </c>
      <c r="F233" s="186" t="s">
        <v>474</v>
      </c>
      <c r="G233" s="187" t="s">
        <v>214</v>
      </c>
      <c r="H233" s="188">
        <v>100</v>
      </c>
      <c r="I233" s="189"/>
      <c r="J233" s="190">
        <f>ROUND(I233*H233,2)</f>
        <v>0</v>
      </c>
      <c r="K233" s="191"/>
      <c r="L233" s="192"/>
      <c r="M233" s="193" t="s">
        <v>1</v>
      </c>
      <c r="N233" s="194" t="s">
        <v>42</v>
      </c>
      <c r="O233" s="77"/>
      <c r="P233" s="180">
        <f>O233*H233</f>
        <v>0</v>
      </c>
      <c r="Q233" s="180">
        <v>0</v>
      </c>
      <c r="R233" s="180">
        <f>Q233*H233</f>
        <v>0</v>
      </c>
      <c r="S233" s="180">
        <v>0</v>
      </c>
      <c r="T233" s="181">
        <f>S233*H233</f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82" t="s">
        <v>148</v>
      </c>
      <c r="AT233" s="182" t="s">
        <v>153</v>
      </c>
      <c r="AU233" s="182" t="s">
        <v>84</v>
      </c>
      <c r="AY233" s="14" t="s">
        <v>133</v>
      </c>
      <c r="BE233" s="183">
        <f>IF(N233="základná",J233,0)</f>
        <v>0</v>
      </c>
      <c r="BF233" s="183">
        <f>IF(N233="znížená",J233,0)</f>
        <v>0</v>
      </c>
      <c r="BG233" s="183">
        <f>IF(N233="zákl. prenesená",J233,0)</f>
        <v>0</v>
      </c>
      <c r="BH233" s="183">
        <f>IF(N233="zníž. prenesená",J233,0)</f>
        <v>0</v>
      </c>
      <c r="BI233" s="183">
        <f>IF(N233="nulová",J233,0)</f>
        <v>0</v>
      </c>
      <c r="BJ233" s="14" t="s">
        <v>139</v>
      </c>
      <c r="BK233" s="183">
        <f>ROUND(I233*H233,2)</f>
        <v>0</v>
      </c>
      <c r="BL233" s="14" t="s">
        <v>138</v>
      </c>
      <c r="BM233" s="182" t="s">
        <v>475</v>
      </c>
    </row>
    <row r="234" s="11" customFormat="1" ht="25.92" customHeight="1">
      <c r="A234" s="11"/>
      <c r="B234" s="158"/>
      <c r="C234" s="11"/>
      <c r="D234" s="159" t="s">
        <v>75</v>
      </c>
      <c r="E234" s="160" t="s">
        <v>476</v>
      </c>
      <c r="F234" s="160" t="s">
        <v>476</v>
      </c>
      <c r="G234" s="11"/>
      <c r="H234" s="11"/>
      <c r="I234" s="161"/>
      <c r="J234" s="162">
        <f>BK234</f>
        <v>0</v>
      </c>
      <c r="K234" s="11"/>
      <c r="L234" s="158"/>
      <c r="M234" s="163"/>
      <c r="N234" s="164"/>
      <c r="O234" s="164"/>
      <c r="P234" s="165">
        <f>SUM(P235:P237)</f>
        <v>0</v>
      </c>
      <c r="Q234" s="164"/>
      <c r="R234" s="165">
        <f>SUM(R235:R237)</f>
        <v>0</v>
      </c>
      <c r="S234" s="164"/>
      <c r="T234" s="166">
        <f>SUM(T235:T237)</f>
        <v>0</v>
      </c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R234" s="159" t="s">
        <v>84</v>
      </c>
      <c r="AT234" s="167" t="s">
        <v>75</v>
      </c>
      <c r="AU234" s="167" t="s">
        <v>76</v>
      </c>
      <c r="AY234" s="159" t="s">
        <v>133</v>
      </c>
      <c r="BK234" s="168">
        <f>SUM(BK235:BK237)</f>
        <v>0</v>
      </c>
    </row>
    <row r="235" s="2" customFormat="1" ht="21.75" customHeight="1">
      <c r="A235" s="33"/>
      <c r="B235" s="169"/>
      <c r="C235" s="170" t="s">
        <v>477</v>
      </c>
      <c r="D235" s="170" t="s">
        <v>134</v>
      </c>
      <c r="E235" s="171" t="s">
        <v>478</v>
      </c>
      <c r="F235" s="172" t="s">
        <v>479</v>
      </c>
      <c r="G235" s="173" t="s">
        <v>137</v>
      </c>
      <c r="H235" s="174">
        <v>50</v>
      </c>
      <c r="I235" s="175"/>
      <c r="J235" s="176">
        <f>ROUND(I235*H235,2)</f>
        <v>0</v>
      </c>
      <c r="K235" s="177"/>
      <c r="L235" s="34"/>
      <c r="M235" s="178" t="s">
        <v>1</v>
      </c>
      <c r="N235" s="179" t="s">
        <v>42</v>
      </c>
      <c r="O235" s="77"/>
      <c r="P235" s="180">
        <f>O235*H235</f>
        <v>0</v>
      </c>
      <c r="Q235" s="180">
        <v>0</v>
      </c>
      <c r="R235" s="180">
        <f>Q235*H235</f>
        <v>0</v>
      </c>
      <c r="S235" s="180">
        <v>0</v>
      </c>
      <c r="T235" s="181">
        <f>S235*H235</f>
        <v>0</v>
      </c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R235" s="182" t="s">
        <v>138</v>
      </c>
      <c r="AT235" s="182" t="s">
        <v>134</v>
      </c>
      <c r="AU235" s="182" t="s">
        <v>84</v>
      </c>
      <c r="AY235" s="14" t="s">
        <v>133</v>
      </c>
      <c r="BE235" s="183">
        <f>IF(N235="základná",J235,0)</f>
        <v>0</v>
      </c>
      <c r="BF235" s="183">
        <f>IF(N235="znížená",J235,0)</f>
        <v>0</v>
      </c>
      <c r="BG235" s="183">
        <f>IF(N235="zákl. prenesená",J235,0)</f>
        <v>0</v>
      </c>
      <c r="BH235" s="183">
        <f>IF(N235="zníž. prenesená",J235,0)</f>
        <v>0</v>
      </c>
      <c r="BI235" s="183">
        <f>IF(N235="nulová",J235,0)</f>
        <v>0</v>
      </c>
      <c r="BJ235" s="14" t="s">
        <v>139</v>
      </c>
      <c r="BK235" s="183">
        <f>ROUND(I235*H235,2)</f>
        <v>0</v>
      </c>
      <c r="BL235" s="14" t="s">
        <v>138</v>
      </c>
      <c r="BM235" s="182" t="s">
        <v>480</v>
      </c>
    </row>
    <row r="236" s="2" customFormat="1" ht="21.75" customHeight="1">
      <c r="A236" s="33"/>
      <c r="B236" s="169"/>
      <c r="C236" s="170" t="s">
        <v>311</v>
      </c>
      <c r="D236" s="170" t="s">
        <v>134</v>
      </c>
      <c r="E236" s="171" t="s">
        <v>481</v>
      </c>
      <c r="F236" s="172" t="s">
        <v>482</v>
      </c>
      <c r="G236" s="173" t="s">
        <v>137</v>
      </c>
      <c r="H236" s="174">
        <v>50</v>
      </c>
      <c r="I236" s="175"/>
      <c r="J236" s="176">
        <f>ROUND(I236*H236,2)</f>
        <v>0</v>
      </c>
      <c r="K236" s="177"/>
      <c r="L236" s="34"/>
      <c r="M236" s="178" t="s">
        <v>1</v>
      </c>
      <c r="N236" s="179" t="s">
        <v>42</v>
      </c>
      <c r="O236" s="77"/>
      <c r="P236" s="180">
        <f>O236*H236</f>
        <v>0</v>
      </c>
      <c r="Q236" s="180">
        <v>0</v>
      </c>
      <c r="R236" s="180">
        <f>Q236*H236</f>
        <v>0</v>
      </c>
      <c r="S236" s="180">
        <v>0</v>
      </c>
      <c r="T236" s="181">
        <f>S236*H236</f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82" t="s">
        <v>138</v>
      </c>
      <c r="AT236" s="182" t="s">
        <v>134</v>
      </c>
      <c r="AU236" s="182" t="s">
        <v>84</v>
      </c>
      <c r="AY236" s="14" t="s">
        <v>133</v>
      </c>
      <c r="BE236" s="183">
        <f>IF(N236="základná",J236,0)</f>
        <v>0</v>
      </c>
      <c r="BF236" s="183">
        <f>IF(N236="znížená",J236,0)</f>
        <v>0</v>
      </c>
      <c r="BG236" s="183">
        <f>IF(N236="zákl. prenesená",J236,0)</f>
        <v>0</v>
      </c>
      <c r="BH236" s="183">
        <f>IF(N236="zníž. prenesená",J236,0)</f>
        <v>0</v>
      </c>
      <c r="BI236" s="183">
        <f>IF(N236="nulová",J236,0)</f>
        <v>0</v>
      </c>
      <c r="BJ236" s="14" t="s">
        <v>139</v>
      </c>
      <c r="BK236" s="183">
        <f>ROUND(I236*H236,2)</f>
        <v>0</v>
      </c>
      <c r="BL236" s="14" t="s">
        <v>138</v>
      </c>
      <c r="BM236" s="182" t="s">
        <v>483</v>
      </c>
    </row>
    <row r="237" s="2" customFormat="1" ht="37.8" customHeight="1">
      <c r="A237" s="33"/>
      <c r="B237" s="169"/>
      <c r="C237" s="184" t="s">
        <v>484</v>
      </c>
      <c r="D237" s="184" t="s">
        <v>153</v>
      </c>
      <c r="E237" s="185" t="s">
        <v>485</v>
      </c>
      <c r="F237" s="186" t="s">
        <v>486</v>
      </c>
      <c r="G237" s="187" t="s">
        <v>174</v>
      </c>
      <c r="H237" s="188">
        <v>1</v>
      </c>
      <c r="I237" s="189"/>
      <c r="J237" s="190">
        <f>ROUND(I237*H237,2)</f>
        <v>0</v>
      </c>
      <c r="K237" s="191"/>
      <c r="L237" s="192"/>
      <c r="M237" s="195" t="s">
        <v>1</v>
      </c>
      <c r="N237" s="196" t="s">
        <v>42</v>
      </c>
      <c r="O237" s="197"/>
      <c r="P237" s="198">
        <f>O237*H237</f>
        <v>0</v>
      </c>
      <c r="Q237" s="198">
        <v>0</v>
      </c>
      <c r="R237" s="198">
        <f>Q237*H237</f>
        <v>0</v>
      </c>
      <c r="S237" s="198">
        <v>0</v>
      </c>
      <c r="T237" s="199">
        <f>S237*H237</f>
        <v>0</v>
      </c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R237" s="182" t="s">
        <v>148</v>
      </c>
      <c r="AT237" s="182" t="s">
        <v>153</v>
      </c>
      <c r="AU237" s="182" t="s">
        <v>84</v>
      </c>
      <c r="AY237" s="14" t="s">
        <v>133</v>
      </c>
      <c r="BE237" s="183">
        <f>IF(N237="základná",J237,0)</f>
        <v>0</v>
      </c>
      <c r="BF237" s="183">
        <f>IF(N237="znížená",J237,0)</f>
        <v>0</v>
      </c>
      <c r="BG237" s="183">
        <f>IF(N237="zákl. prenesená",J237,0)</f>
        <v>0</v>
      </c>
      <c r="BH237" s="183">
        <f>IF(N237="zníž. prenesená",J237,0)</f>
        <v>0</v>
      </c>
      <c r="BI237" s="183">
        <f>IF(N237="nulová",J237,0)</f>
        <v>0</v>
      </c>
      <c r="BJ237" s="14" t="s">
        <v>139</v>
      </c>
      <c r="BK237" s="183">
        <f>ROUND(I237*H237,2)</f>
        <v>0</v>
      </c>
      <c r="BL237" s="14" t="s">
        <v>138</v>
      </c>
      <c r="BM237" s="182" t="s">
        <v>487</v>
      </c>
    </row>
    <row r="238" s="2" customFormat="1" ht="6.96" customHeight="1">
      <c r="A238" s="33"/>
      <c r="B238" s="60"/>
      <c r="C238" s="61"/>
      <c r="D238" s="61"/>
      <c r="E238" s="61"/>
      <c r="F238" s="61"/>
      <c r="G238" s="61"/>
      <c r="H238" s="61"/>
      <c r="I238" s="61"/>
      <c r="J238" s="61"/>
      <c r="K238" s="61"/>
      <c r="L238" s="34"/>
      <c r="M238" s="33"/>
      <c r="O238" s="33"/>
      <c r="P238" s="33"/>
      <c r="Q238" s="33"/>
      <c r="R238" s="33"/>
      <c r="S238" s="33"/>
      <c r="T238" s="33"/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</row>
  </sheetData>
  <autoFilter ref="C127:K237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3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88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76</v>
      </c>
    </row>
    <row r="4" s="1" customFormat="1" ht="24.96" customHeight="1">
      <c r="B4" s="17"/>
      <c r="D4" s="18" t="s">
        <v>98</v>
      </c>
      <c r="L4" s="17"/>
      <c r="M4" s="120" t="s">
        <v>9</v>
      </c>
      <c r="AT4" s="14" t="s">
        <v>3</v>
      </c>
    </row>
    <row r="5" s="1" customFormat="1" ht="6.96" customHeight="1">
      <c r="B5" s="17"/>
      <c r="L5" s="17"/>
    </row>
    <row r="6" s="1" customFormat="1" ht="12" customHeight="1">
      <c r="B6" s="17"/>
      <c r="D6" s="27" t="s">
        <v>15</v>
      </c>
      <c r="L6" s="17"/>
    </row>
    <row r="7" s="1" customFormat="1" ht="16.5" customHeight="1">
      <c r="B7" s="17"/>
      <c r="E7" s="121" t="str">
        <f>'Rekapitulácia stavby'!K6</f>
        <v>Revitalizácia vnútrobloku Pádivec - Sadovnícke úpravy</v>
      </c>
      <c r="F7" s="27"/>
      <c r="G7" s="27"/>
      <c r="H7" s="27"/>
      <c r="L7" s="17"/>
    </row>
    <row r="8" s="2" customFormat="1" ht="12" customHeight="1">
      <c r="A8" s="33"/>
      <c r="B8" s="34"/>
      <c r="C8" s="33"/>
      <c r="D8" s="27" t="s">
        <v>99</v>
      </c>
      <c r="E8" s="33"/>
      <c r="F8" s="33"/>
      <c r="G8" s="33"/>
      <c r="H8" s="33"/>
      <c r="I8" s="33"/>
      <c r="J8" s="33"/>
      <c r="K8" s="33"/>
      <c r="L8" s="55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="2" customFormat="1" ht="16.5" customHeight="1">
      <c r="A9" s="33"/>
      <c r="B9" s="34"/>
      <c r="C9" s="33"/>
      <c r="D9" s="33"/>
      <c r="E9" s="67" t="s">
        <v>488</v>
      </c>
      <c r="F9" s="33"/>
      <c r="G9" s="33"/>
      <c r="H9" s="33"/>
      <c r="I9" s="33"/>
      <c r="J9" s="33"/>
      <c r="K9" s="33"/>
      <c r="L9" s="55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55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="2" customFormat="1" ht="12" customHeight="1">
      <c r="A11" s="33"/>
      <c r="B11" s="34"/>
      <c r="C11" s="33"/>
      <c r="D11" s="27" t="s">
        <v>17</v>
      </c>
      <c r="E11" s="33"/>
      <c r="F11" s="22" t="s">
        <v>1</v>
      </c>
      <c r="G11" s="33"/>
      <c r="H11" s="33"/>
      <c r="I11" s="27" t="s">
        <v>18</v>
      </c>
      <c r="J11" s="22" t="s">
        <v>1</v>
      </c>
      <c r="K11" s="33"/>
      <c r="L11" s="55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="2" customFormat="1" ht="12" customHeight="1">
      <c r="A12" s="33"/>
      <c r="B12" s="34"/>
      <c r="C12" s="33"/>
      <c r="D12" s="27" t="s">
        <v>19</v>
      </c>
      <c r="E12" s="33"/>
      <c r="F12" s="22" t="s">
        <v>20</v>
      </c>
      <c r="G12" s="33"/>
      <c r="H12" s="33"/>
      <c r="I12" s="27" t="s">
        <v>21</v>
      </c>
      <c r="J12" s="69" t="str">
        <f>'Rekapitulácia stavby'!AN8</f>
        <v>10. 2. 2022</v>
      </c>
      <c r="K12" s="33"/>
      <c r="L12" s="55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="2" customFormat="1" ht="10.8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55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="2" customFormat="1" ht="12" customHeight="1">
      <c r="A14" s="33"/>
      <c r="B14" s="34"/>
      <c r="C14" s="33"/>
      <c r="D14" s="27" t="s">
        <v>23</v>
      </c>
      <c r="E14" s="33"/>
      <c r="F14" s="33"/>
      <c r="G14" s="33"/>
      <c r="H14" s="33"/>
      <c r="I14" s="27" t="s">
        <v>24</v>
      </c>
      <c r="J14" s="22" t="s">
        <v>101</v>
      </c>
      <c r="K14" s="33"/>
      <c r="L14" s="55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="2" customFormat="1" ht="18" customHeight="1">
      <c r="A15" s="33"/>
      <c r="B15" s="34"/>
      <c r="C15" s="33"/>
      <c r="D15" s="33"/>
      <c r="E15" s="22" t="s">
        <v>25</v>
      </c>
      <c r="F15" s="33"/>
      <c r="G15" s="33"/>
      <c r="H15" s="33"/>
      <c r="I15" s="27" t="s">
        <v>26</v>
      </c>
      <c r="J15" s="22" t="s">
        <v>1</v>
      </c>
      <c r="K15" s="33"/>
      <c r="L15" s="55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="2" customFormat="1" ht="6.96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55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="2" customFormat="1" ht="12" customHeight="1">
      <c r="A17" s="33"/>
      <c r="B17" s="34"/>
      <c r="C17" s="33"/>
      <c r="D17" s="27" t="s">
        <v>27</v>
      </c>
      <c r="E17" s="33"/>
      <c r="F17" s="33"/>
      <c r="G17" s="33"/>
      <c r="H17" s="33"/>
      <c r="I17" s="27" t="s">
        <v>24</v>
      </c>
      <c r="J17" s="28" t="str">
        <f>'Rekapitulácia stavby'!AN13</f>
        <v>Vyplň údaj</v>
      </c>
      <c r="K17" s="33"/>
      <c r="L17" s="55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="2" customFormat="1" ht="18" customHeight="1">
      <c r="A18" s="33"/>
      <c r="B18" s="34"/>
      <c r="C18" s="33"/>
      <c r="D18" s="33"/>
      <c r="E18" s="28" t="str">
        <f>'Rekapitulácia stavby'!E14</f>
        <v>Vyplň údaj</v>
      </c>
      <c r="F18" s="22"/>
      <c r="G18" s="22"/>
      <c r="H18" s="22"/>
      <c r="I18" s="27" t="s">
        <v>26</v>
      </c>
      <c r="J18" s="28" t="str">
        <f>'Rekapitulácia stavby'!AN14</f>
        <v>Vyplň údaj</v>
      </c>
      <c r="K18" s="33"/>
      <c r="L18" s="55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="2" customFormat="1" ht="6.96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55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="2" customFormat="1" ht="12" customHeight="1">
      <c r="A20" s="33"/>
      <c r="B20" s="34"/>
      <c r="C20" s="33"/>
      <c r="D20" s="27" t="s">
        <v>29</v>
      </c>
      <c r="E20" s="33"/>
      <c r="F20" s="33"/>
      <c r="G20" s="33"/>
      <c r="H20" s="33"/>
      <c r="I20" s="27" t="s">
        <v>24</v>
      </c>
      <c r="J20" s="22" t="s">
        <v>30</v>
      </c>
      <c r="K20" s="33"/>
      <c r="L20" s="55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="2" customFormat="1" ht="18" customHeight="1">
      <c r="A21" s="33"/>
      <c r="B21" s="34"/>
      <c r="C21" s="33"/>
      <c r="D21" s="33"/>
      <c r="E21" s="22" t="s">
        <v>31</v>
      </c>
      <c r="F21" s="33"/>
      <c r="G21" s="33"/>
      <c r="H21" s="33"/>
      <c r="I21" s="27" t="s">
        <v>26</v>
      </c>
      <c r="J21" s="22" t="s">
        <v>102</v>
      </c>
      <c r="K21" s="33"/>
      <c r="L21" s="55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="2" customFormat="1" ht="6.96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55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="2" customFormat="1" ht="12" customHeight="1">
      <c r="A23" s="33"/>
      <c r="B23" s="34"/>
      <c r="C23" s="33"/>
      <c r="D23" s="27" t="s">
        <v>34</v>
      </c>
      <c r="E23" s="33"/>
      <c r="F23" s="33"/>
      <c r="G23" s="33"/>
      <c r="H23" s="33"/>
      <c r="I23" s="27" t="s">
        <v>24</v>
      </c>
      <c r="J23" s="22" t="str">
        <f>IF('Rekapitulácia stavby'!AN19="","",'Rekapitulácia stavby'!AN19)</f>
        <v>44387954</v>
      </c>
      <c r="K23" s="33"/>
      <c r="L23" s="55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="2" customFormat="1" ht="18" customHeight="1">
      <c r="A24" s="33"/>
      <c r="B24" s="34"/>
      <c r="C24" s="33"/>
      <c r="D24" s="33"/>
      <c r="E24" s="22" t="str">
        <f>IF('Rekapitulácia stavby'!E20="","",'Rekapitulácia stavby'!E20)</f>
        <v>Kvitnúce záhrady s.r.o.</v>
      </c>
      <c r="F24" s="33"/>
      <c r="G24" s="33"/>
      <c r="H24" s="33"/>
      <c r="I24" s="27" t="s">
        <v>26</v>
      </c>
      <c r="J24" s="22" t="str">
        <f>IF('Rekapitulácia stavby'!AN20="","",'Rekapitulácia stavby'!AN20)</f>
        <v>SK2022700306</v>
      </c>
      <c r="K24" s="33"/>
      <c r="L24" s="55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="2" customFormat="1" ht="6.96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55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="2" customFormat="1" ht="12" customHeight="1">
      <c r="A26" s="33"/>
      <c r="B26" s="34"/>
      <c r="C26" s="33"/>
      <c r="D26" s="27" t="s">
        <v>35</v>
      </c>
      <c r="E26" s="33"/>
      <c r="F26" s="33"/>
      <c r="G26" s="33"/>
      <c r="H26" s="33"/>
      <c r="I26" s="33"/>
      <c r="J26" s="33"/>
      <c r="K26" s="33"/>
      <c r="L26" s="55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="8" customFormat="1" ht="16.5" customHeight="1">
      <c r="A27" s="122"/>
      <c r="B27" s="123"/>
      <c r="C27" s="122"/>
      <c r="D27" s="122"/>
      <c r="E27" s="31" t="s">
        <v>1</v>
      </c>
      <c r="F27" s="31"/>
      <c r="G27" s="31"/>
      <c r="H27" s="31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="2" customFormat="1" ht="6.96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55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="2" customFormat="1" ht="6.96" customHeight="1">
      <c r="A29" s="33"/>
      <c r="B29" s="34"/>
      <c r="C29" s="33"/>
      <c r="D29" s="90"/>
      <c r="E29" s="90"/>
      <c r="F29" s="90"/>
      <c r="G29" s="90"/>
      <c r="H29" s="90"/>
      <c r="I29" s="90"/>
      <c r="J29" s="90"/>
      <c r="K29" s="90"/>
      <c r="L29" s="55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="2" customFormat="1" ht="25.44" customHeight="1">
      <c r="A30" s="33"/>
      <c r="B30" s="34"/>
      <c r="C30" s="33"/>
      <c r="D30" s="125" t="s">
        <v>36</v>
      </c>
      <c r="E30" s="33"/>
      <c r="F30" s="33"/>
      <c r="G30" s="33"/>
      <c r="H30" s="33"/>
      <c r="I30" s="33"/>
      <c r="J30" s="96">
        <f>ROUND(J127, 2)</f>
        <v>0</v>
      </c>
      <c r="K30" s="33"/>
      <c r="L30" s="55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="2" customFormat="1" ht="6.96" customHeight="1">
      <c r="A31" s="33"/>
      <c r="B31" s="34"/>
      <c r="C31" s="33"/>
      <c r="D31" s="90"/>
      <c r="E31" s="90"/>
      <c r="F31" s="90"/>
      <c r="G31" s="90"/>
      <c r="H31" s="90"/>
      <c r="I31" s="90"/>
      <c r="J31" s="90"/>
      <c r="K31" s="90"/>
      <c r="L31" s="55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="2" customFormat="1" ht="14.4" customHeight="1">
      <c r="A32" s="33"/>
      <c r="B32" s="34"/>
      <c r="C32" s="33"/>
      <c r="D32" s="33"/>
      <c r="E32" s="33"/>
      <c r="F32" s="38" t="s">
        <v>38</v>
      </c>
      <c r="G32" s="33"/>
      <c r="H32" s="33"/>
      <c r="I32" s="38" t="s">
        <v>37</v>
      </c>
      <c r="J32" s="38" t="s">
        <v>39</v>
      </c>
      <c r="K32" s="33"/>
      <c r="L32" s="55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="2" customFormat="1" ht="14.4" customHeight="1">
      <c r="A33" s="33"/>
      <c r="B33" s="34"/>
      <c r="C33" s="33"/>
      <c r="D33" s="126" t="s">
        <v>40</v>
      </c>
      <c r="E33" s="40" t="s">
        <v>41</v>
      </c>
      <c r="F33" s="127">
        <f>ROUND((SUM(BE127:BE228)),  2)</f>
        <v>0</v>
      </c>
      <c r="G33" s="128"/>
      <c r="H33" s="128"/>
      <c r="I33" s="129">
        <v>0.20000000000000001</v>
      </c>
      <c r="J33" s="127">
        <f>ROUND(((SUM(BE127:BE228))*I33),  2)</f>
        <v>0</v>
      </c>
      <c r="K33" s="33"/>
      <c r="L33" s="55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="2" customFormat="1" ht="14.4" customHeight="1">
      <c r="A34" s="33"/>
      <c r="B34" s="34"/>
      <c r="C34" s="33"/>
      <c r="D34" s="33"/>
      <c r="E34" s="40" t="s">
        <v>42</v>
      </c>
      <c r="F34" s="127">
        <f>ROUND((SUM(BF127:BF228)),  2)</f>
        <v>0</v>
      </c>
      <c r="G34" s="128"/>
      <c r="H34" s="128"/>
      <c r="I34" s="129">
        <v>0.20000000000000001</v>
      </c>
      <c r="J34" s="127">
        <f>ROUND(((SUM(BF127:BF228))*I34),  2)</f>
        <v>0</v>
      </c>
      <c r="K34" s="33"/>
      <c r="L34" s="55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hidden="1" s="2" customFormat="1" ht="14.4" customHeight="1">
      <c r="A35" s="33"/>
      <c r="B35" s="34"/>
      <c r="C35" s="33"/>
      <c r="D35" s="33"/>
      <c r="E35" s="27" t="s">
        <v>43</v>
      </c>
      <c r="F35" s="130">
        <f>ROUND((SUM(BG127:BG228)),  2)</f>
        <v>0</v>
      </c>
      <c r="G35" s="33"/>
      <c r="H35" s="33"/>
      <c r="I35" s="131">
        <v>0.20000000000000001</v>
      </c>
      <c r="J35" s="130">
        <f>0</f>
        <v>0</v>
      </c>
      <c r="K35" s="33"/>
      <c r="L35" s="55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hidden="1" s="2" customFormat="1" ht="14.4" customHeight="1">
      <c r="A36" s="33"/>
      <c r="B36" s="34"/>
      <c r="C36" s="33"/>
      <c r="D36" s="33"/>
      <c r="E36" s="27" t="s">
        <v>44</v>
      </c>
      <c r="F36" s="130">
        <f>ROUND((SUM(BH127:BH228)),  2)</f>
        <v>0</v>
      </c>
      <c r="G36" s="33"/>
      <c r="H36" s="33"/>
      <c r="I36" s="131">
        <v>0.20000000000000001</v>
      </c>
      <c r="J36" s="130">
        <f>0</f>
        <v>0</v>
      </c>
      <c r="K36" s="33"/>
      <c r="L36" s="55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hidden="1" s="2" customFormat="1" ht="14.4" customHeight="1">
      <c r="A37" s="33"/>
      <c r="B37" s="34"/>
      <c r="C37" s="33"/>
      <c r="D37" s="33"/>
      <c r="E37" s="40" t="s">
        <v>45</v>
      </c>
      <c r="F37" s="127">
        <f>ROUND((SUM(BI127:BI228)),  2)</f>
        <v>0</v>
      </c>
      <c r="G37" s="128"/>
      <c r="H37" s="128"/>
      <c r="I37" s="129">
        <v>0</v>
      </c>
      <c r="J37" s="127">
        <f>0</f>
        <v>0</v>
      </c>
      <c r="K37" s="33"/>
      <c r="L37" s="55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="2" customFormat="1" ht="6.96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55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="2" customFormat="1" ht="25.44" customHeight="1">
      <c r="A39" s="33"/>
      <c r="B39" s="34"/>
      <c r="C39" s="132"/>
      <c r="D39" s="133" t="s">
        <v>46</v>
      </c>
      <c r="E39" s="81"/>
      <c r="F39" s="81"/>
      <c r="G39" s="134" t="s">
        <v>47</v>
      </c>
      <c r="H39" s="135" t="s">
        <v>48</v>
      </c>
      <c r="I39" s="81"/>
      <c r="J39" s="136">
        <f>SUM(J30:J37)</f>
        <v>0</v>
      </c>
      <c r="K39" s="137"/>
      <c r="L39" s="55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="2" customFormat="1" ht="14.4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55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55"/>
      <c r="D50" s="56" t="s">
        <v>49</v>
      </c>
      <c r="E50" s="57"/>
      <c r="F50" s="57"/>
      <c r="G50" s="56" t="s">
        <v>50</v>
      </c>
      <c r="H50" s="57"/>
      <c r="I50" s="57"/>
      <c r="J50" s="57"/>
      <c r="K50" s="57"/>
      <c r="L50" s="55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3"/>
      <c r="B61" s="34"/>
      <c r="C61" s="33"/>
      <c r="D61" s="58" t="s">
        <v>51</v>
      </c>
      <c r="E61" s="36"/>
      <c r="F61" s="138" t="s">
        <v>52</v>
      </c>
      <c r="G61" s="58" t="s">
        <v>51</v>
      </c>
      <c r="H61" s="36"/>
      <c r="I61" s="36"/>
      <c r="J61" s="139" t="s">
        <v>52</v>
      </c>
      <c r="K61" s="36"/>
      <c r="L61" s="55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3"/>
      <c r="B65" s="34"/>
      <c r="C65" s="33"/>
      <c r="D65" s="56" t="s">
        <v>53</v>
      </c>
      <c r="E65" s="59"/>
      <c r="F65" s="59"/>
      <c r="G65" s="56" t="s">
        <v>54</v>
      </c>
      <c r="H65" s="59"/>
      <c r="I65" s="59"/>
      <c r="J65" s="59"/>
      <c r="K65" s="59"/>
      <c r="L65" s="55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3"/>
      <c r="B76" s="34"/>
      <c r="C76" s="33"/>
      <c r="D76" s="58" t="s">
        <v>51</v>
      </c>
      <c r="E76" s="36"/>
      <c r="F76" s="138" t="s">
        <v>52</v>
      </c>
      <c r="G76" s="58" t="s">
        <v>51</v>
      </c>
      <c r="H76" s="36"/>
      <c r="I76" s="36"/>
      <c r="J76" s="139" t="s">
        <v>52</v>
      </c>
      <c r="K76" s="36"/>
      <c r="L76" s="55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="2" customFormat="1" ht="14.4" customHeight="1">
      <c r="A77" s="33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="2" customFormat="1" ht="6.96" customHeight="1">
      <c r="A81" s="33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="2" customFormat="1" ht="24.96" customHeight="1">
      <c r="A82" s="33"/>
      <c r="B82" s="34"/>
      <c r="C82" s="18" t="s">
        <v>103</v>
      </c>
      <c r="D82" s="33"/>
      <c r="E82" s="33"/>
      <c r="F82" s="33"/>
      <c r="G82" s="33"/>
      <c r="H82" s="33"/>
      <c r="I82" s="33"/>
      <c r="J82" s="33"/>
      <c r="K82" s="33"/>
      <c r="L82" s="55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="2" customFormat="1" ht="6.96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55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="2" customFormat="1" ht="12" customHeight="1">
      <c r="A84" s="33"/>
      <c r="B84" s="34"/>
      <c r="C84" s="27" t="s">
        <v>15</v>
      </c>
      <c r="D84" s="33"/>
      <c r="E84" s="33"/>
      <c r="F84" s="33"/>
      <c r="G84" s="33"/>
      <c r="H84" s="33"/>
      <c r="I84" s="33"/>
      <c r="J84" s="33"/>
      <c r="K84" s="33"/>
      <c r="L84" s="55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="2" customFormat="1" ht="16.5" customHeight="1">
      <c r="A85" s="33"/>
      <c r="B85" s="34"/>
      <c r="C85" s="33"/>
      <c r="D85" s="33"/>
      <c r="E85" s="121" t="str">
        <f>E7</f>
        <v>Revitalizácia vnútrobloku Pádivec - Sadovnícke úpravy</v>
      </c>
      <c r="F85" s="27"/>
      <c r="G85" s="27"/>
      <c r="H85" s="27"/>
      <c r="I85" s="33"/>
      <c r="J85" s="33"/>
      <c r="K85" s="33"/>
      <c r="L85" s="55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="2" customFormat="1" ht="12" customHeight="1">
      <c r="A86" s="33"/>
      <c r="B86" s="34"/>
      <c r="C86" s="27" t="s">
        <v>99</v>
      </c>
      <c r="D86" s="33"/>
      <c r="E86" s="33"/>
      <c r="F86" s="33"/>
      <c r="G86" s="33"/>
      <c r="H86" s="33"/>
      <c r="I86" s="33"/>
      <c r="J86" s="33"/>
      <c r="K86" s="33"/>
      <c r="L86" s="55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="2" customFormat="1" ht="16.5" customHeight="1">
      <c r="A87" s="33"/>
      <c r="B87" s="34"/>
      <c r="C87" s="33"/>
      <c r="D87" s="33"/>
      <c r="E87" s="67" t="str">
        <f>E9</f>
        <v xml:space="preserve">SO 04.2 - SO 04.2 Sadovcnícke úpravy </v>
      </c>
      <c r="F87" s="33"/>
      <c r="G87" s="33"/>
      <c r="H87" s="33"/>
      <c r="I87" s="33"/>
      <c r="J87" s="33"/>
      <c r="K87" s="33"/>
      <c r="L87" s="55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="2" customFormat="1" ht="6.96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55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="2" customFormat="1" ht="12" customHeight="1">
      <c r="A89" s="33"/>
      <c r="B89" s="34"/>
      <c r="C89" s="27" t="s">
        <v>19</v>
      </c>
      <c r="D89" s="33"/>
      <c r="E89" s="33"/>
      <c r="F89" s="22" t="str">
        <f>F12</f>
        <v>Trenčín</v>
      </c>
      <c r="G89" s="33"/>
      <c r="H89" s="33"/>
      <c r="I89" s="27" t="s">
        <v>21</v>
      </c>
      <c r="J89" s="69" t="str">
        <f>IF(J12="","",J12)</f>
        <v>10. 2. 2022</v>
      </c>
      <c r="K89" s="33"/>
      <c r="L89" s="55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="2" customFormat="1" ht="6.96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55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="2" customFormat="1" ht="25.65" customHeight="1">
      <c r="A91" s="33"/>
      <c r="B91" s="34"/>
      <c r="C91" s="27" t="s">
        <v>23</v>
      </c>
      <c r="D91" s="33"/>
      <c r="E91" s="33"/>
      <c r="F91" s="22" t="str">
        <f>E15</f>
        <v>Mesto Trenčín</v>
      </c>
      <c r="G91" s="33"/>
      <c r="H91" s="33"/>
      <c r="I91" s="27" t="s">
        <v>29</v>
      </c>
      <c r="J91" s="31" t="str">
        <f>E21</f>
        <v>Kvitnúce záhrady s.r.o.</v>
      </c>
      <c r="K91" s="33"/>
      <c r="L91" s="55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="2" customFormat="1" ht="25.65" customHeight="1">
      <c r="A92" s="33"/>
      <c r="B92" s="34"/>
      <c r="C92" s="27" t="s">
        <v>27</v>
      </c>
      <c r="D92" s="33"/>
      <c r="E92" s="33"/>
      <c r="F92" s="22" t="str">
        <f>IF(E18="","",E18)</f>
        <v>Vyplň údaj</v>
      </c>
      <c r="G92" s="33"/>
      <c r="H92" s="33"/>
      <c r="I92" s="27" t="s">
        <v>34</v>
      </c>
      <c r="J92" s="31" t="str">
        <f>E24</f>
        <v>Kvitnúce záhrady s.r.o.</v>
      </c>
      <c r="K92" s="33"/>
      <c r="L92" s="55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="2" customFormat="1" ht="10.32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55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="2" customFormat="1" ht="29.28" customHeight="1">
      <c r="A94" s="33"/>
      <c r="B94" s="34"/>
      <c r="C94" s="140" t="s">
        <v>104</v>
      </c>
      <c r="D94" s="132"/>
      <c r="E94" s="132"/>
      <c r="F94" s="132"/>
      <c r="G94" s="132"/>
      <c r="H94" s="132"/>
      <c r="I94" s="132"/>
      <c r="J94" s="141" t="s">
        <v>105</v>
      </c>
      <c r="K94" s="132"/>
      <c r="L94" s="55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="2" customFormat="1" ht="10.32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55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="2" customFormat="1" ht="22.8" customHeight="1">
      <c r="A96" s="33"/>
      <c r="B96" s="34"/>
      <c r="C96" s="142" t="s">
        <v>106</v>
      </c>
      <c r="D96" s="33"/>
      <c r="E96" s="33"/>
      <c r="F96" s="33"/>
      <c r="G96" s="33"/>
      <c r="H96" s="33"/>
      <c r="I96" s="33"/>
      <c r="J96" s="96">
        <f>J127</f>
        <v>0</v>
      </c>
      <c r="K96" s="33"/>
      <c r="L96" s="55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4" t="s">
        <v>107</v>
      </c>
    </row>
    <row r="97" s="9" customFormat="1" ht="24.96" customHeight="1">
      <c r="A97" s="9"/>
      <c r="B97" s="143"/>
      <c r="C97" s="9"/>
      <c r="D97" s="144" t="s">
        <v>109</v>
      </c>
      <c r="E97" s="145"/>
      <c r="F97" s="145"/>
      <c r="G97" s="145"/>
      <c r="H97" s="145"/>
      <c r="I97" s="145"/>
      <c r="J97" s="146">
        <f>J128</f>
        <v>0</v>
      </c>
      <c r="K97" s="9"/>
      <c r="L97" s="14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43"/>
      <c r="C98" s="9"/>
      <c r="D98" s="144" t="s">
        <v>110</v>
      </c>
      <c r="E98" s="145"/>
      <c r="F98" s="145"/>
      <c r="G98" s="145"/>
      <c r="H98" s="145"/>
      <c r="I98" s="145"/>
      <c r="J98" s="146">
        <f>J137</f>
        <v>0</v>
      </c>
      <c r="K98" s="9"/>
      <c r="L98" s="143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43"/>
      <c r="C99" s="9"/>
      <c r="D99" s="144" t="s">
        <v>489</v>
      </c>
      <c r="E99" s="145"/>
      <c r="F99" s="145"/>
      <c r="G99" s="145"/>
      <c r="H99" s="145"/>
      <c r="I99" s="145"/>
      <c r="J99" s="146">
        <f>J153</f>
        <v>0</v>
      </c>
      <c r="K99" s="9"/>
      <c r="L99" s="14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43"/>
      <c r="C100" s="9"/>
      <c r="D100" s="144" t="s">
        <v>490</v>
      </c>
      <c r="E100" s="145"/>
      <c r="F100" s="145"/>
      <c r="G100" s="145"/>
      <c r="H100" s="145"/>
      <c r="I100" s="145"/>
      <c r="J100" s="146">
        <f>J163</f>
        <v>0</v>
      </c>
      <c r="K100" s="9"/>
      <c r="L100" s="143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43"/>
      <c r="C101" s="9"/>
      <c r="D101" s="144" t="s">
        <v>112</v>
      </c>
      <c r="E101" s="145"/>
      <c r="F101" s="145"/>
      <c r="G101" s="145"/>
      <c r="H101" s="145"/>
      <c r="I101" s="145"/>
      <c r="J101" s="146">
        <f>J168</f>
        <v>0</v>
      </c>
      <c r="K101" s="9"/>
      <c r="L101" s="14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43"/>
      <c r="C102" s="9"/>
      <c r="D102" s="144" t="s">
        <v>114</v>
      </c>
      <c r="E102" s="145"/>
      <c r="F102" s="145"/>
      <c r="G102" s="145"/>
      <c r="H102" s="145"/>
      <c r="I102" s="145"/>
      <c r="J102" s="146">
        <f>J170</f>
        <v>0</v>
      </c>
      <c r="K102" s="9"/>
      <c r="L102" s="14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43"/>
      <c r="C103" s="9"/>
      <c r="D103" s="144" t="s">
        <v>491</v>
      </c>
      <c r="E103" s="145"/>
      <c r="F103" s="145"/>
      <c r="G103" s="145"/>
      <c r="H103" s="145"/>
      <c r="I103" s="145"/>
      <c r="J103" s="146">
        <f>J179</f>
        <v>0</v>
      </c>
      <c r="K103" s="9"/>
      <c r="L103" s="14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43"/>
      <c r="C104" s="9"/>
      <c r="D104" s="144" t="s">
        <v>116</v>
      </c>
      <c r="E104" s="145"/>
      <c r="F104" s="145"/>
      <c r="G104" s="145"/>
      <c r="H104" s="145"/>
      <c r="I104" s="145"/>
      <c r="J104" s="146">
        <f>J193</f>
        <v>0</v>
      </c>
      <c r="K104" s="9"/>
      <c r="L104" s="143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4.96" customHeight="1">
      <c r="A105" s="9"/>
      <c r="B105" s="143"/>
      <c r="C105" s="9"/>
      <c r="D105" s="144" t="s">
        <v>117</v>
      </c>
      <c r="E105" s="145"/>
      <c r="F105" s="145"/>
      <c r="G105" s="145"/>
      <c r="H105" s="145"/>
      <c r="I105" s="145"/>
      <c r="J105" s="146">
        <f>J199</f>
        <v>0</v>
      </c>
      <c r="K105" s="9"/>
      <c r="L105" s="143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43"/>
      <c r="C106" s="9"/>
      <c r="D106" s="144" t="s">
        <v>118</v>
      </c>
      <c r="E106" s="145"/>
      <c r="F106" s="145"/>
      <c r="G106" s="145"/>
      <c r="H106" s="145"/>
      <c r="I106" s="145"/>
      <c r="J106" s="146">
        <f>J222</f>
        <v>0</v>
      </c>
      <c r="K106" s="9"/>
      <c r="L106" s="143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43"/>
      <c r="C107" s="9"/>
      <c r="D107" s="144" t="s">
        <v>119</v>
      </c>
      <c r="E107" s="145"/>
      <c r="F107" s="145"/>
      <c r="G107" s="145"/>
      <c r="H107" s="145"/>
      <c r="I107" s="145"/>
      <c r="J107" s="146">
        <f>J227</f>
        <v>0</v>
      </c>
      <c r="K107" s="9"/>
      <c r="L107" s="143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2" customFormat="1" ht="21.84" customHeight="1">
      <c r="A108" s="33"/>
      <c r="B108" s="34"/>
      <c r="C108" s="33"/>
      <c r="D108" s="33"/>
      <c r="E108" s="33"/>
      <c r="F108" s="33"/>
      <c r="G108" s="33"/>
      <c r="H108" s="33"/>
      <c r="I108" s="33"/>
      <c r="J108" s="33"/>
      <c r="K108" s="33"/>
      <c r="L108" s="55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="2" customFormat="1" ht="6.96" customHeight="1">
      <c r="A109" s="33"/>
      <c r="B109" s="60"/>
      <c r="C109" s="61"/>
      <c r="D109" s="61"/>
      <c r="E109" s="61"/>
      <c r="F109" s="61"/>
      <c r="G109" s="61"/>
      <c r="H109" s="61"/>
      <c r="I109" s="61"/>
      <c r="J109" s="61"/>
      <c r="K109" s="61"/>
      <c r="L109" s="55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3" s="2" customFormat="1" ht="6.96" customHeight="1">
      <c r="A113" s="33"/>
      <c r="B113" s="62"/>
      <c r="C113" s="63"/>
      <c r="D113" s="63"/>
      <c r="E113" s="63"/>
      <c r="F113" s="63"/>
      <c r="G113" s="63"/>
      <c r="H113" s="63"/>
      <c r="I113" s="63"/>
      <c r="J113" s="63"/>
      <c r="K113" s="63"/>
      <c r="L113" s="55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="2" customFormat="1" ht="24.96" customHeight="1">
      <c r="A114" s="33"/>
      <c r="B114" s="34"/>
      <c r="C114" s="18" t="s">
        <v>120</v>
      </c>
      <c r="D114" s="33"/>
      <c r="E114" s="33"/>
      <c r="F114" s="33"/>
      <c r="G114" s="33"/>
      <c r="H114" s="33"/>
      <c r="I114" s="33"/>
      <c r="J114" s="33"/>
      <c r="K114" s="33"/>
      <c r="L114" s="55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="2" customFormat="1" ht="6.96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55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="2" customFormat="1" ht="12" customHeight="1">
      <c r="A116" s="33"/>
      <c r="B116" s="34"/>
      <c r="C116" s="27" t="s">
        <v>15</v>
      </c>
      <c r="D116" s="33"/>
      <c r="E116" s="33"/>
      <c r="F116" s="33"/>
      <c r="G116" s="33"/>
      <c r="H116" s="33"/>
      <c r="I116" s="33"/>
      <c r="J116" s="33"/>
      <c r="K116" s="33"/>
      <c r="L116" s="55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="2" customFormat="1" ht="16.5" customHeight="1">
      <c r="A117" s="33"/>
      <c r="B117" s="34"/>
      <c r="C117" s="33"/>
      <c r="D117" s="33"/>
      <c r="E117" s="121" t="str">
        <f>E7</f>
        <v>Revitalizácia vnútrobloku Pádivec - Sadovnícke úpravy</v>
      </c>
      <c r="F117" s="27"/>
      <c r="G117" s="27"/>
      <c r="H117" s="27"/>
      <c r="I117" s="33"/>
      <c r="J117" s="33"/>
      <c r="K117" s="33"/>
      <c r="L117" s="55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="2" customFormat="1" ht="12" customHeight="1">
      <c r="A118" s="33"/>
      <c r="B118" s="34"/>
      <c r="C118" s="27" t="s">
        <v>99</v>
      </c>
      <c r="D118" s="33"/>
      <c r="E118" s="33"/>
      <c r="F118" s="33"/>
      <c r="G118" s="33"/>
      <c r="H118" s="33"/>
      <c r="I118" s="33"/>
      <c r="J118" s="33"/>
      <c r="K118" s="33"/>
      <c r="L118" s="55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="2" customFormat="1" ht="16.5" customHeight="1">
      <c r="A119" s="33"/>
      <c r="B119" s="34"/>
      <c r="C119" s="33"/>
      <c r="D119" s="33"/>
      <c r="E119" s="67" t="str">
        <f>E9</f>
        <v xml:space="preserve">SO 04.2 - SO 04.2 Sadovcnícke úpravy </v>
      </c>
      <c r="F119" s="33"/>
      <c r="G119" s="33"/>
      <c r="H119" s="33"/>
      <c r="I119" s="33"/>
      <c r="J119" s="33"/>
      <c r="K119" s="33"/>
      <c r="L119" s="55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="2" customFormat="1" ht="6.96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55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="2" customFormat="1" ht="12" customHeight="1">
      <c r="A121" s="33"/>
      <c r="B121" s="34"/>
      <c r="C121" s="27" t="s">
        <v>19</v>
      </c>
      <c r="D121" s="33"/>
      <c r="E121" s="33"/>
      <c r="F121" s="22" t="str">
        <f>F12</f>
        <v>Trenčín</v>
      </c>
      <c r="G121" s="33"/>
      <c r="H121" s="33"/>
      <c r="I121" s="27" t="s">
        <v>21</v>
      </c>
      <c r="J121" s="69" t="str">
        <f>IF(J12="","",J12)</f>
        <v>10. 2. 2022</v>
      </c>
      <c r="K121" s="33"/>
      <c r="L121" s="55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="2" customFormat="1" ht="6.96" customHeight="1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55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="2" customFormat="1" ht="25.65" customHeight="1">
      <c r="A123" s="33"/>
      <c r="B123" s="34"/>
      <c r="C123" s="27" t="s">
        <v>23</v>
      </c>
      <c r="D123" s="33"/>
      <c r="E123" s="33"/>
      <c r="F123" s="22" t="str">
        <f>E15</f>
        <v>Mesto Trenčín</v>
      </c>
      <c r="G123" s="33"/>
      <c r="H123" s="33"/>
      <c r="I123" s="27" t="s">
        <v>29</v>
      </c>
      <c r="J123" s="31" t="str">
        <f>E21</f>
        <v>Kvitnúce záhrady s.r.o.</v>
      </c>
      <c r="K123" s="33"/>
      <c r="L123" s="55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="2" customFormat="1" ht="25.65" customHeight="1">
      <c r="A124" s="33"/>
      <c r="B124" s="34"/>
      <c r="C124" s="27" t="s">
        <v>27</v>
      </c>
      <c r="D124" s="33"/>
      <c r="E124" s="33"/>
      <c r="F124" s="22" t="str">
        <f>IF(E18="","",E18)</f>
        <v>Vyplň údaj</v>
      </c>
      <c r="G124" s="33"/>
      <c r="H124" s="33"/>
      <c r="I124" s="27" t="s">
        <v>34</v>
      </c>
      <c r="J124" s="31" t="str">
        <f>E24</f>
        <v>Kvitnúce záhrady s.r.o.</v>
      </c>
      <c r="K124" s="33"/>
      <c r="L124" s="55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="2" customFormat="1" ht="10.32" customHeight="1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55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="10" customFormat="1" ht="29.28" customHeight="1">
      <c r="A126" s="147"/>
      <c r="B126" s="148"/>
      <c r="C126" s="149" t="s">
        <v>121</v>
      </c>
      <c r="D126" s="150" t="s">
        <v>61</v>
      </c>
      <c r="E126" s="150" t="s">
        <v>57</v>
      </c>
      <c r="F126" s="150" t="s">
        <v>58</v>
      </c>
      <c r="G126" s="150" t="s">
        <v>122</v>
      </c>
      <c r="H126" s="150" t="s">
        <v>123</v>
      </c>
      <c r="I126" s="150" t="s">
        <v>124</v>
      </c>
      <c r="J126" s="151" t="s">
        <v>105</v>
      </c>
      <c r="K126" s="152" t="s">
        <v>125</v>
      </c>
      <c r="L126" s="153"/>
      <c r="M126" s="86" t="s">
        <v>1</v>
      </c>
      <c r="N126" s="87" t="s">
        <v>40</v>
      </c>
      <c r="O126" s="87" t="s">
        <v>126</v>
      </c>
      <c r="P126" s="87" t="s">
        <v>127</v>
      </c>
      <c r="Q126" s="87" t="s">
        <v>128</v>
      </c>
      <c r="R126" s="87" t="s">
        <v>129</v>
      </c>
      <c r="S126" s="87" t="s">
        <v>130</v>
      </c>
      <c r="T126" s="88" t="s">
        <v>131</v>
      </c>
      <c r="U126" s="147"/>
      <c r="V126" s="147"/>
      <c r="W126" s="147"/>
      <c r="X126" s="147"/>
      <c r="Y126" s="147"/>
      <c r="Z126" s="147"/>
      <c r="AA126" s="147"/>
      <c r="AB126" s="147"/>
      <c r="AC126" s="147"/>
      <c r="AD126" s="147"/>
      <c r="AE126" s="147"/>
    </row>
    <row r="127" s="2" customFormat="1" ht="22.8" customHeight="1">
      <c r="A127" s="33"/>
      <c r="B127" s="34"/>
      <c r="C127" s="93" t="s">
        <v>106</v>
      </c>
      <c r="D127" s="33"/>
      <c r="E127" s="33"/>
      <c r="F127" s="33"/>
      <c r="G127" s="33"/>
      <c r="H127" s="33"/>
      <c r="I127" s="33"/>
      <c r="J127" s="154">
        <f>BK127</f>
        <v>0</v>
      </c>
      <c r="K127" s="33"/>
      <c r="L127" s="34"/>
      <c r="M127" s="89"/>
      <c r="N127" s="73"/>
      <c r="O127" s="90"/>
      <c r="P127" s="155">
        <f>P128+P137+P153+P163+P168+P170+P179+P193+P199+P222+P227</f>
        <v>0</v>
      </c>
      <c r="Q127" s="90"/>
      <c r="R127" s="155">
        <f>R128+R137+R153+R163+R168+R170+R179+R193+R199+R222+R227</f>
        <v>0</v>
      </c>
      <c r="S127" s="90"/>
      <c r="T127" s="156">
        <f>T128+T137+T153+T163+T168+T170+T179+T193+T199+T222+T227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T127" s="14" t="s">
        <v>75</v>
      </c>
      <c r="AU127" s="14" t="s">
        <v>107</v>
      </c>
      <c r="BK127" s="157">
        <f>BK128+BK137+BK153+BK163+BK168+BK170+BK179+BK193+BK199+BK222+BK227</f>
        <v>0</v>
      </c>
    </row>
    <row r="128" s="11" customFormat="1" ht="25.92" customHeight="1">
      <c r="A128" s="11"/>
      <c r="B128" s="158"/>
      <c r="C128" s="11"/>
      <c r="D128" s="159" t="s">
        <v>75</v>
      </c>
      <c r="E128" s="160" t="s">
        <v>140</v>
      </c>
      <c r="F128" s="160" t="s">
        <v>140</v>
      </c>
      <c r="G128" s="11"/>
      <c r="H128" s="11"/>
      <c r="I128" s="161"/>
      <c r="J128" s="162">
        <f>BK128</f>
        <v>0</v>
      </c>
      <c r="K128" s="11"/>
      <c r="L128" s="158"/>
      <c r="M128" s="163"/>
      <c r="N128" s="164"/>
      <c r="O128" s="164"/>
      <c r="P128" s="165">
        <f>SUM(P129:P136)</f>
        <v>0</v>
      </c>
      <c r="Q128" s="164"/>
      <c r="R128" s="165">
        <f>SUM(R129:R136)</f>
        <v>0</v>
      </c>
      <c r="S128" s="164"/>
      <c r="T128" s="166">
        <f>SUM(T129:T136)</f>
        <v>0</v>
      </c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R128" s="159" t="s">
        <v>84</v>
      </c>
      <c r="AT128" s="167" t="s">
        <v>75</v>
      </c>
      <c r="AU128" s="167" t="s">
        <v>76</v>
      </c>
      <c r="AY128" s="159" t="s">
        <v>133</v>
      </c>
      <c r="BK128" s="168">
        <f>SUM(BK129:BK136)</f>
        <v>0</v>
      </c>
    </row>
    <row r="129" s="2" customFormat="1" ht="33" customHeight="1">
      <c r="A129" s="33"/>
      <c r="B129" s="169"/>
      <c r="C129" s="170" t="s">
        <v>84</v>
      </c>
      <c r="D129" s="170" t="s">
        <v>134</v>
      </c>
      <c r="E129" s="171" t="s">
        <v>141</v>
      </c>
      <c r="F129" s="172" t="s">
        <v>142</v>
      </c>
      <c r="G129" s="173" t="s">
        <v>143</v>
      </c>
      <c r="H129" s="174">
        <v>3054</v>
      </c>
      <c r="I129" s="175"/>
      <c r="J129" s="176">
        <f>ROUND(I129*H129,2)</f>
        <v>0</v>
      </c>
      <c r="K129" s="177"/>
      <c r="L129" s="34"/>
      <c r="M129" s="178" t="s">
        <v>1</v>
      </c>
      <c r="N129" s="179" t="s">
        <v>42</v>
      </c>
      <c r="O129" s="77"/>
      <c r="P129" s="180">
        <f>O129*H129</f>
        <v>0</v>
      </c>
      <c r="Q129" s="180">
        <v>0</v>
      </c>
      <c r="R129" s="180">
        <f>Q129*H129</f>
        <v>0</v>
      </c>
      <c r="S129" s="180">
        <v>0</v>
      </c>
      <c r="T129" s="181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82" t="s">
        <v>138</v>
      </c>
      <c r="AT129" s="182" t="s">
        <v>134</v>
      </c>
      <c r="AU129" s="182" t="s">
        <v>84</v>
      </c>
      <c r="AY129" s="14" t="s">
        <v>133</v>
      </c>
      <c r="BE129" s="183">
        <f>IF(N129="základná",J129,0)</f>
        <v>0</v>
      </c>
      <c r="BF129" s="183">
        <f>IF(N129="znížená",J129,0)</f>
        <v>0</v>
      </c>
      <c r="BG129" s="183">
        <f>IF(N129="zákl. prenesená",J129,0)</f>
        <v>0</v>
      </c>
      <c r="BH129" s="183">
        <f>IF(N129="zníž. prenesená",J129,0)</f>
        <v>0</v>
      </c>
      <c r="BI129" s="183">
        <f>IF(N129="nulová",J129,0)</f>
        <v>0</v>
      </c>
      <c r="BJ129" s="14" t="s">
        <v>139</v>
      </c>
      <c r="BK129" s="183">
        <f>ROUND(I129*H129,2)</f>
        <v>0</v>
      </c>
      <c r="BL129" s="14" t="s">
        <v>138</v>
      </c>
      <c r="BM129" s="182" t="s">
        <v>138</v>
      </c>
    </row>
    <row r="130" s="2" customFormat="1" ht="24.15" customHeight="1">
      <c r="A130" s="33"/>
      <c r="B130" s="169"/>
      <c r="C130" s="170" t="s">
        <v>139</v>
      </c>
      <c r="D130" s="170" t="s">
        <v>134</v>
      </c>
      <c r="E130" s="171" t="s">
        <v>146</v>
      </c>
      <c r="F130" s="172" t="s">
        <v>147</v>
      </c>
      <c r="G130" s="173" t="s">
        <v>143</v>
      </c>
      <c r="H130" s="174">
        <v>3054</v>
      </c>
      <c r="I130" s="175"/>
      <c r="J130" s="176">
        <f>ROUND(I130*H130,2)</f>
        <v>0</v>
      </c>
      <c r="K130" s="177"/>
      <c r="L130" s="34"/>
      <c r="M130" s="178" t="s">
        <v>1</v>
      </c>
      <c r="N130" s="179" t="s">
        <v>42</v>
      </c>
      <c r="O130" s="77"/>
      <c r="P130" s="180">
        <f>O130*H130</f>
        <v>0</v>
      </c>
      <c r="Q130" s="180">
        <v>0</v>
      </c>
      <c r="R130" s="180">
        <f>Q130*H130</f>
        <v>0</v>
      </c>
      <c r="S130" s="180">
        <v>0</v>
      </c>
      <c r="T130" s="181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82" t="s">
        <v>138</v>
      </c>
      <c r="AT130" s="182" t="s">
        <v>134</v>
      </c>
      <c r="AU130" s="182" t="s">
        <v>84</v>
      </c>
      <c r="AY130" s="14" t="s">
        <v>133</v>
      </c>
      <c r="BE130" s="183">
        <f>IF(N130="základná",J130,0)</f>
        <v>0</v>
      </c>
      <c r="BF130" s="183">
        <f>IF(N130="znížená",J130,0)</f>
        <v>0</v>
      </c>
      <c r="BG130" s="183">
        <f>IF(N130="zákl. prenesená",J130,0)</f>
        <v>0</v>
      </c>
      <c r="BH130" s="183">
        <f>IF(N130="zníž. prenesená",J130,0)</f>
        <v>0</v>
      </c>
      <c r="BI130" s="183">
        <f>IF(N130="nulová",J130,0)</f>
        <v>0</v>
      </c>
      <c r="BJ130" s="14" t="s">
        <v>139</v>
      </c>
      <c r="BK130" s="183">
        <f>ROUND(I130*H130,2)</f>
        <v>0</v>
      </c>
      <c r="BL130" s="14" t="s">
        <v>138</v>
      </c>
      <c r="BM130" s="182" t="s">
        <v>144</v>
      </c>
    </row>
    <row r="131" s="2" customFormat="1" ht="24.15" customHeight="1">
      <c r="A131" s="33"/>
      <c r="B131" s="169"/>
      <c r="C131" s="170" t="s">
        <v>145</v>
      </c>
      <c r="D131" s="170" t="s">
        <v>134</v>
      </c>
      <c r="E131" s="171" t="s">
        <v>149</v>
      </c>
      <c r="F131" s="172" t="s">
        <v>150</v>
      </c>
      <c r="G131" s="173" t="s">
        <v>143</v>
      </c>
      <c r="H131" s="174">
        <v>3054</v>
      </c>
      <c r="I131" s="175"/>
      <c r="J131" s="176">
        <f>ROUND(I131*H131,2)</f>
        <v>0</v>
      </c>
      <c r="K131" s="177"/>
      <c r="L131" s="34"/>
      <c r="M131" s="178" t="s">
        <v>1</v>
      </c>
      <c r="N131" s="179" t="s">
        <v>42</v>
      </c>
      <c r="O131" s="77"/>
      <c r="P131" s="180">
        <f>O131*H131</f>
        <v>0</v>
      </c>
      <c r="Q131" s="180">
        <v>0</v>
      </c>
      <c r="R131" s="180">
        <f>Q131*H131</f>
        <v>0</v>
      </c>
      <c r="S131" s="180">
        <v>0</v>
      </c>
      <c r="T131" s="181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82" t="s">
        <v>138</v>
      </c>
      <c r="AT131" s="182" t="s">
        <v>134</v>
      </c>
      <c r="AU131" s="182" t="s">
        <v>84</v>
      </c>
      <c r="AY131" s="14" t="s">
        <v>133</v>
      </c>
      <c r="BE131" s="183">
        <f>IF(N131="základná",J131,0)</f>
        <v>0</v>
      </c>
      <c r="BF131" s="183">
        <f>IF(N131="znížená",J131,0)</f>
        <v>0</v>
      </c>
      <c r="BG131" s="183">
        <f>IF(N131="zákl. prenesená",J131,0)</f>
        <v>0</v>
      </c>
      <c r="BH131" s="183">
        <f>IF(N131="zníž. prenesená",J131,0)</f>
        <v>0</v>
      </c>
      <c r="BI131" s="183">
        <f>IF(N131="nulová",J131,0)</f>
        <v>0</v>
      </c>
      <c r="BJ131" s="14" t="s">
        <v>139</v>
      </c>
      <c r="BK131" s="183">
        <f>ROUND(I131*H131,2)</f>
        <v>0</v>
      </c>
      <c r="BL131" s="14" t="s">
        <v>138</v>
      </c>
      <c r="BM131" s="182" t="s">
        <v>148</v>
      </c>
    </row>
    <row r="132" s="2" customFormat="1" ht="21.75" customHeight="1">
      <c r="A132" s="33"/>
      <c r="B132" s="169"/>
      <c r="C132" s="184" t="s">
        <v>138</v>
      </c>
      <c r="D132" s="184" t="s">
        <v>153</v>
      </c>
      <c r="E132" s="185" t="s">
        <v>154</v>
      </c>
      <c r="F132" s="186" t="s">
        <v>155</v>
      </c>
      <c r="G132" s="187" t="s">
        <v>156</v>
      </c>
      <c r="H132" s="188">
        <v>1832.4000000000001</v>
      </c>
      <c r="I132" s="189"/>
      <c r="J132" s="190">
        <f>ROUND(I132*H132,2)</f>
        <v>0</v>
      </c>
      <c r="K132" s="191"/>
      <c r="L132" s="192"/>
      <c r="M132" s="193" t="s">
        <v>1</v>
      </c>
      <c r="N132" s="194" t="s">
        <v>42</v>
      </c>
      <c r="O132" s="77"/>
      <c r="P132" s="180">
        <f>O132*H132</f>
        <v>0</v>
      </c>
      <c r="Q132" s="180">
        <v>0</v>
      </c>
      <c r="R132" s="180">
        <f>Q132*H132</f>
        <v>0</v>
      </c>
      <c r="S132" s="180">
        <v>0</v>
      </c>
      <c r="T132" s="181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82" t="s">
        <v>148</v>
      </c>
      <c r="AT132" s="182" t="s">
        <v>153</v>
      </c>
      <c r="AU132" s="182" t="s">
        <v>84</v>
      </c>
      <c r="AY132" s="14" t="s">
        <v>133</v>
      </c>
      <c r="BE132" s="183">
        <f>IF(N132="základná",J132,0)</f>
        <v>0</v>
      </c>
      <c r="BF132" s="183">
        <f>IF(N132="znížená",J132,0)</f>
        <v>0</v>
      </c>
      <c r="BG132" s="183">
        <f>IF(N132="zákl. prenesená",J132,0)</f>
        <v>0</v>
      </c>
      <c r="BH132" s="183">
        <f>IF(N132="zníž. prenesená",J132,0)</f>
        <v>0</v>
      </c>
      <c r="BI132" s="183">
        <f>IF(N132="nulová",J132,0)</f>
        <v>0</v>
      </c>
      <c r="BJ132" s="14" t="s">
        <v>139</v>
      </c>
      <c r="BK132" s="183">
        <f>ROUND(I132*H132,2)</f>
        <v>0</v>
      </c>
      <c r="BL132" s="14" t="s">
        <v>138</v>
      </c>
      <c r="BM132" s="182" t="s">
        <v>151</v>
      </c>
    </row>
    <row r="133" s="2" customFormat="1" ht="33" customHeight="1">
      <c r="A133" s="33"/>
      <c r="B133" s="169"/>
      <c r="C133" s="170" t="s">
        <v>152</v>
      </c>
      <c r="D133" s="170" t="s">
        <v>134</v>
      </c>
      <c r="E133" s="171" t="s">
        <v>158</v>
      </c>
      <c r="F133" s="172" t="s">
        <v>159</v>
      </c>
      <c r="G133" s="173" t="s">
        <v>143</v>
      </c>
      <c r="H133" s="174">
        <v>3054</v>
      </c>
      <c r="I133" s="175"/>
      <c r="J133" s="176">
        <f>ROUND(I133*H133,2)</f>
        <v>0</v>
      </c>
      <c r="K133" s="177"/>
      <c r="L133" s="34"/>
      <c r="M133" s="178" t="s">
        <v>1</v>
      </c>
      <c r="N133" s="179" t="s">
        <v>42</v>
      </c>
      <c r="O133" s="77"/>
      <c r="P133" s="180">
        <f>O133*H133</f>
        <v>0</v>
      </c>
      <c r="Q133" s="180">
        <v>0</v>
      </c>
      <c r="R133" s="180">
        <f>Q133*H133</f>
        <v>0</v>
      </c>
      <c r="S133" s="180">
        <v>0</v>
      </c>
      <c r="T133" s="181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82" t="s">
        <v>138</v>
      </c>
      <c r="AT133" s="182" t="s">
        <v>134</v>
      </c>
      <c r="AU133" s="182" t="s">
        <v>84</v>
      </c>
      <c r="AY133" s="14" t="s">
        <v>133</v>
      </c>
      <c r="BE133" s="183">
        <f>IF(N133="základná",J133,0)</f>
        <v>0</v>
      </c>
      <c r="BF133" s="183">
        <f>IF(N133="znížená",J133,0)</f>
        <v>0</v>
      </c>
      <c r="BG133" s="183">
        <f>IF(N133="zákl. prenesená",J133,0)</f>
        <v>0</v>
      </c>
      <c r="BH133" s="183">
        <f>IF(N133="zníž. prenesená",J133,0)</f>
        <v>0</v>
      </c>
      <c r="BI133" s="183">
        <f>IF(N133="nulová",J133,0)</f>
        <v>0</v>
      </c>
      <c r="BJ133" s="14" t="s">
        <v>139</v>
      </c>
      <c r="BK133" s="183">
        <f>ROUND(I133*H133,2)</f>
        <v>0</v>
      </c>
      <c r="BL133" s="14" t="s">
        <v>138</v>
      </c>
      <c r="BM133" s="182" t="s">
        <v>157</v>
      </c>
    </row>
    <row r="134" s="2" customFormat="1" ht="24.15" customHeight="1">
      <c r="A134" s="33"/>
      <c r="B134" s="169"/>
      <c r="C134" s="170" t="s">
        <v>144</v>
      </c>
      <c r="D134" s="170" t="s">
        <v>134</v>
      </c>
      <c r="E134" s="171" t="s">
        <v>162</v>
      </c>
      <c r="F134" s="172" t="s">
        <v>163</v>
      </c>
      <c r="G134" s="173" t="s">
        <v>143</v>
      </c>
      <c r="H134" s="174">
        <v>3054</v>
      </c>
      <c r="I134" s="175"/>
      <c r="J134" s="176">
        <f>ROUND(I134*H134,2)</f>
        <v>0</v>
      </c>
      <c r="K134" s="177"/>
      <c r="L134" s="34"/>
      <c r="M134" s="178" t="s">
        <v>1</v>
      </c>
      <c r="N134" s="179" t="s">
        <v>42</v>
      </c>
      <c r="O134" s="77"/>
      <c r="P134" s="180">
        <f>O134*H134</f>
        <v>0</v>
      </c>
      <c r="Q134" s="180">
        <v>0</v>
      </c>
      <c r="R134" s="180">
        <f>Q134*H134</f>
        <v>0</v>
      </c>
      <c r="S134" s="180">
        <v>0</v>
      </c>
      <c r="T134" s="181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82" t="s">
        <v>138</v>
      </c>
      <c r="AT134" s="182" t="s">
        <v>134</v>
      </c>
      <c r="AU134" s="182" t="s">
        <v>84</v>
      </c>
      <c r="AY134" s="14" t="s">
        <v>133</v>
      </c>
      <c r="BE134" s="183">
        <f>IF(N134="základná",J134,0)</f>
        <v>0</v>
      </c>
      <c r="BF134" s="183">
        <f>IF(N134="znížená",J134,0)</f>
        <v>0</v>
      </c>
      <c r="BG134" s="183">
        <f>IF(N134="zákl. prenesená",J134,0)</f>
        <v>0</v>
      </c>
      <c r="BH134" s="183">
        <f>IF(N134="zníž. prenesená",J134,0)</f>
        <v>0</v>
      </c>
      <c r="BI134" s="183">
        <f>IF(N134="nulová",J134,0)</f>
        <v>0</v>
      </c>
      <c r="BJ134" s="14" t="s">
        <v>139</v>
      </c>
      <c r="BK134" s="183">
        <f>ROUND(I134*H134,2)</f>
        <v>0</v>
      </c>
      <c r="BL134" s="14" t="s">
        <v>138</v>
      </c>
      <c r="BM134" s="182" t="s">
        <v>160</v>
      </c>
    </row>
    <row r="135" s="2" customFormat="1" ht="24.15" customHeight="1">
      <c r="A135" s="33"/>
      <c r="B135" s="169"/>
      <c r="C135" s="170" t="s">
        <v>161</v>
      </c>
      <c r="D135" s="170" t="s">
        <v>134</v>
      </c>
      <c r="E135" s="171" t="s">
        <v>165</v>
      </c>
      <c r="F135" s="172" t="s">
        <v>166</v>
      </c>
      <c r="G135" s="173" t="s">
        <v>143</v>
      </c>
      <c r="H135" s="174">
        <v>248</v>
      </c>
      <c r="I135" s="175"/>
      <c r="J135" s="176">
        <f>ROUND(I135*H135,2)</f>
        <v>0</v>
      </c>
      <c r="K135" s="177"/>
      <c r="L135" s="34"/>
      <c r="M135" s="178" t="s">
        <v>1</v>
      </c>
      <c r="N135" s="179" t="s">
        <v>42</v>
      </c>
      <c r="O135" s="77"/>
      <c r="P135" s="180">
        <f>O135*H135</f>
        <v>0</v>
      </c>
      <c r="Q135" s="180">
        <v>0</v>
      </c>
      <c r="R135" s="180">
        <f>Q135*H135</f>
        <v>0</v>
      </c>
      <c r="S135" s="180">
        <v>0</v>
      </c>
      <c r="T135" s="181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82" t="s">
        <v>138</v>
      </c>
      <c r="AT135" s="182" t="s">
        <v>134</v>
      </c>
      <c r="AU135" s="182" t="s">
        <v>84</v>
      </c>
      <c r="AY135" s="14" t="s">
        <v>133</v>
      </c>
      <c r="BE135" s="183">
        <f>IF(N135="základná",J135,0)</f>
        <v>0</v>
      </c>
      <c r="BF135" s="183">
        <f>IF(N135="znížená",J135,0)</f>
        <v>0</v>
      </c>
      <c r="BG135" s="183">
        <f>IF(N135="zákl. prenesená",J135,0)</f>
        <v>0</v>
      </c>
      <c r="BH135" s="183">
        <f>IF(N135="zníž. prenesená",J135,0)</f>
        <v>0</v>
      </c>
      <c r="BI135" s="183">
        <f>IF(N135="nulová",J135,0)</f>
        <v>0</v>
      </c>
      <c r="BJ135" s="14" t="s">
        <v>139</v>
      </c>
      <c r="BK135" s="183">
        <f>ROUND(I135*H135,2)</f>
        <v>0</v>
      </c>
      <c r="BL135" s="14" t="s">
        <v>138</v>
      </c>
      <c r="BM135" s="182" t="s">
        <v>164</v>
      </c>
    </row>
    <row r="136" s="2" customFormat="1" ht="24.15" customHeight="1">
      <c r="A136" s="33"/>
      <c r="B136" s="169"/>
      <c r="C136" s="170" t="s">
        <v>148</v>
      </c>
      <c r="D136" s="170" t="s">
        <v>134</v>
      </c>
      <c r="E136" s="171" t="s">
        <v>169</v>
      </c>
      <c r="F136" s="172" t="s">
        <v>170</v>
      </c>
      <c r="G136" s="173" t="s">
        <v>143</v>
      </c>
      <c r="H136" s="174">
        <v>255</v>
      </c>
      <c r="I136" s="175"/>
      <c r="J136" s="176">
        <f>ROUND(I136*H136,2)</f>
        <v>0</v>
      </c>
      <c r="K136" s="177"/>
      <c r="L136" s="34"/>
      <c r="M136" s="178" t="s">
        <v>1</v>
      </c>
      <c r="N136" s="179" t="s">
        <v>42</v>
      </c>
      <c r="O136" s="77"/>
      <c r="P136" s="180">
        <f>O136*H136</f>
        <v>0</v>
      </c>
      <c r="Q136" s="180">
        <v>0</v>
      </c>
      <c r="R136" s="180">
        <f>Q136*H136</f>
        <v>0</v>
      </c>
      <c r="S136" s="180">
        <v>0</v>
      </c>
      <c r="T136" s="181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82" t="s">
        <v>138</v>
      </c>
      <c r="AT136" s="182" t="s">
        <v>134</v>
      </c>
      <c r="AU136" s="182" t="s">
        <v>84</v>
      </c>
      <c r="AY136" s="14" t="s">
        <v>133</v>
      </c>
      <c r="BE136" s="183">
        <f>IF(N136="základná",J136,0)</f>
        <v>0</v>
      </c>
      <c r="BF136" s="183">
        <f>IF(N136="znížená",J136,0)</f>
        <v>0</v>
      </c>
      <c r="BG136" s="183">
        <f>IF(N136="zákl. prenesená",J136,0)</f>
        <v>0</v>
      </c>
      <c r="BH136" s="183">
        <f>IF(N136="zníž. prenesená",J136,0)</f>
        <v>0</v>
      </c>
      <c r="BI136" s="183">
        <f>IF(N136="nulová",J136,0)</f>
        <v>0</v>
      </c>
      <c r="BJ136" s="14" t="s">
        <v>139</v>
      </c>
      <c r="BK136" s="183">
        <f>ROUND(I136*H136,2)</f>
        <v>0</v>
      </c>
      <c r="BL136" s="14" t="s">
        <v>138</v>
      </c>
      <c r="BM136" s="182" t="s">
        <v>167</v>
      </c>
    </row>
    <row r="137" s="11" customFormat="1" ht="25.92" customHeight="1">
      <c r="A137" s="11"/>
      <c r="B137" s="158"/>
      <c r="C137" s="11"/>
      <c r="D137" s="159" t="s">
        <v>75</v>
      </c>
      <c r="E137" s="160" t="s">
        <v>171</v>
      </c>
      <c r="F137" s="160" t="s">
        <v>171</v>
      </c>
      <c r="G137" s="11"/>
      <c r="H137" s="11"/>
      <c r="I137" s="161"/>
      <c r="J137" s="162">
        <f>BK137</f>
        <v>0</v>
      </c>
      <c r="K137" s="11"/>
      <c r="L137" s="158"/>
      <c r="M137" s="163"/>
      <c r="N137" s="164"/>
      <c r="O137" s="164"/>
      <c r="P137" s="165">
        <f>SUM(P138:P152)</f>
        <v>0</v>
      </c>
      <c r="Q137" s="164"/>
      <c r="R137" s="165">
        <f>SUM(R138:R152)</f>
        <v>0</v>
      </c>
      <c r="S137" s="164"/>
      <c r="T137" s="166">
        <f>SUM(T138:T152)</f>
        <v>0</v>
      </c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R137" s="159" t="s">
        <v>84</v>
      </c>
      <c r="AT137" s="167" t="s">
        <v>75</v>
      </c>
      <c r="AU137" s="167" t="s">
        <v>76</v>
      </c>
      <c r="AY137" s="159" t="s">
        <v>133</v>
      </c>
      <c r="BK137" s="168">
        <f>SUM(BK138:BK152)</f>
        <v>0</v>
      </c>
    </row>
    <row r="138" s="2" customFormat="1" ht="24.15" customHeight="1">
      <c r="A138" s="33"/>
      <c r="B138" s="169"/>
      <c r="C138" s="170" t="s">
        <v>168</v>
      </c>
      <c r="D138" s="170" t="s">
        <v>134</v>
      </c>
      <c r="E138" s="171" t="s">
        <v>172</v>
      </c>
      <c r="F138" s="172" t="s">
        <v>173</v>
      </c>
      <c r="G138" s="173" t="s">
        <v>174</v>
      </c>
      <c r="H138" s="174">
        <v>41</v>
      </c>
      <c r="I138" s="175"/>
      <c r="J138" s="176">
        <f>ROUND(I138*H138,2)</f>
        <v>0</v>
      </c>
      <c r="K138" s="177"/>
      <c r="L138" s="34"/>
      <c r="M138" s="178" t="s">
        <v>1</v>
      </c>
      <c r="N138" s="179" t="s">
        <v>42</v>
      </c>
      <c r="O138" s="77"/>
      <c r="P138" s="180">
        <f>O138*H138</f>
        <v>0</v>
      </c>
      <c r="Q138" s="180">
        <v>0</v>
      </c>
      <c r="R138" s="180">
        <f>Q138*H138</f>
        <v>0</v>
      </c>
      <c r="S138" s="180">
        <v>0</v>
      </c>
      <c r="T138" s="181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82" t="s">
        <v>138</v>
      </c>
      <c r="AT138" s="182" t="s">
        <v>134</v>
      </c>
      <c r="AU138" s="182" t="s">
        <v>84</v>
      </c>
      <c r="AY138" s="14" t="s">
        <v>133</v>
      </c>
      <c r="BE138" s="183">
        <f>IF(N138="základná",J138,0)</f>
        <v>0</v>
      </c>
      <c r="BF138" s="183">
        <f>IF(N138="znížená",J138,0)</f>
        <v>0</v>
      </c>
      <c r="BG138" s="183">
        <f>IF(N138="zákl. prenesená",J138,0)</f>
        <v>0</v>
      </c>
      <c r="BH138" s="183">
        <f>IF(N138="zníž. prenesená",J138,0)</f>
        <v>0</v>
      </c>
      <c r="BI138" s="183">
        <f>IF(N138="nulová",J138,0)</f>
        <v>0</v>
      </c>
      <c r="BJ138" s="14" t="s">
        <v>139</v>
      </c>
      <c r="BK138" s="183">
        <f>ROUND(I138*H138,2)</f>
        <v>0</v>
      </c>
      <c r="BL138" s="14" t="s">
        <v>138</v>
      </c>
      <c r="BM138" s="182" t="s">
        <v>7</v>
      </c>
    </row>
    <row r="139" s="2" customFormat="1" ht="33" customHeight="1">
      <c r="A139" s="33"/>
      <c r="B139" s="169"/>
      <c r="C139" s="170" t="s">
        <v>151</v>
      </c>
      <c r="D139" s="170" t="s">
        <v>134</v>
      </c>
      <c r="E139" s="171" t="s">
        <v>177</v>
      </c>
      <c r="F139" s="172" t="s">
        <v>178</v>
      </c>
      <c r="G139" s="173" t="s">
        <v>174</v>
      </c>
      <c r="H139" s="174">
        <v>41</v>
      </c>
      <c r="I139" s="175"/>
      <c r="J139" s="176">
        <f>ROUND(I139*H139,2)</f>
        <v>0</v>
      </c>
      <c r="K139" s="177"/>
      <c r="L139" s="34"/>
      <c r="M139" s="178" t="s">
        <v>1</v>
      </c>
      <c r="N139" s="179" t="s">
        <v>42</v>
      </c>
      <c r="O139" s="77"/>
      <c r="P139" s="180">
        <f>O139*H139</f>
        <v>0</v>
      </c>
      <c r="Q139" s="180">
        <v>0</v>
      </c>
      <c r="R139" s="180">
        <f>Q139*H139</f>
        <v>0</v>
      </c>
      <c r="S139" s="180">
        <v>0</v>
      </c>
      <c r="T139" s="181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82" t="s">
        <v>138</v>
      </c>
      <c r="AT139" s="182" t="s">
        <v>134</v>
      </c>
      <c r="AU139" s="182" t="s">
        <v>84</v>
      </c>
      <c r="AY139" s="14" t="s">
        <v>133</v>
      </c>
      <c r="BE139" s="183">
        <f>IF(N139="základná",J139,0)</f>
        <v>0</v>
      </c>
      <c r="BF139" s="183">
        <f>IF(N139="znížená",J139,0)</f>
        <v>0</v>
      </c>
      <c r="BG139" s="183">
        <f>IF(N139="zákl. prenesená",J139,0)</f>
        <v>0</v>
      </c>
      <c r="BH139" s="183">
        <f>IF(N139="zníž. prenesená",J139,0)</f>
        <v>0</v>
      </c>
      <c r="BI139" s="183">
        <f>IF(N139="nulová",J139,0)</f>
        <v>0</v>
      </c>
      <c r="BJ139" s="14" t="s">
        <v>139</v>
      </c>
      <c r="BK139" s="183">
        <f>ROUND(I139*H139,2)</f>
        <v>0</v>
      </c>
      <c r="BL139" s="14" t="s">
        <v>138</v>
      </c>
      <c r="BM139" s="182" t="s">
        <v>175</v>
      </c>
    </row>
    <row r="140" s="2" customFormat="1" ht="16.5" customHeight="1">
      <c r="A140" s="33"/>
      <c r="B140" s="169"/>
      <c r="C140" s="184" t="s">
        <v>176</v>
      </c>
      <c r="D140" s="184" t="s">
        <v>153</v>
      </c>
      <c r="E140" s="185" t="s">
        <v>492</v>
      </c>
      <c r="F140" s="186" t="s">
        <v>493</v>
      </c>
      <c r="G140" s="187" t="s">
        <v>174</v>
      </c>
      <c r="H140" s="188">
        <v>20</v>
      </c>
      <c r="I140" s="189"/>
      <c r="J140" s="190">
        <f>ROUND(I140*H140,2)</f>
        <v>0</v>
      </c>
      <c r="K140" s="191"/>
      <c r="L140" s="192"/>
      <c r="M140" s="193" t="s">
        <v>1</v>
      </c>
      <c r="N140" s="194" t="s">
        <v>42</v>
      </c>
      <c r="O140" s="77"/>
      <c r="P140" s="180">
        <f>O140*H140</f>
        <v>0</v>
      </c>
      <c r="Q140" s="180">
        <v>0</v>
      </c>
      <c r="R140" s="180">
        <f>Q140*H140</f>
        <v>0</v>
      </c>
      <c r="S140" s="180">
        <v>0</v>
      </c>
      <c r="T140" s="181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82" t="s">
        <v>148</v>
      </c>
      <c r="AT140" s="182" t="s">
        <v>153</v>
      </c>
      <c r="AU140" s="182" t="s">
        <v>84</v>
      </c>
      <c r="AY140" s="14" t="s">
        <v>133</v>
      </c>
      <c r="BE140" s="183">
        <f>IF(N140="základná",J140,0)</f>
        <v>0</v>
      </c>
      <c r="BF140" s="183">
        <f>IF(N140="znížená",J140,0)</f>
        <v>0</v>
      </c>
      <c r="BG140" s="183">
        <f>IF(N140="zákl. prenesená",J140,0)</f>
        <v>0</v>
      </c>
      <c r="BH140" s="183">
        <f>IF(N140="zníž. prenesená",J140,0)</f>
        <v>0</v>
      </c>
      <c r="BI140" s="183">
        <f>IF(N140="nulová",J140,0)</f>
        <v>0</v>
      </c>
      <c r="BJ140" s="14" t="s">
        <v>139</v>
      </c>
      <c r="BK140" s="183">
        <f>ROUND(I140*H140,2)</f>
        <v>0</v>
      </c>
      <c r="BL140" s="14" t="s">
        <v>138</v>
      </c>
      <c r="BM140" s="182" t="s">
        <v>179</v>
      </c>
    </row>
    <row r="141" s="2" customFormat="1" ht="16.5" customHeight="1">
      <c r="A141" s="33"/>
      <c r="B141" s="169"/>
      <c r="C141" s="184" t="s">
        <v>157</v>
      </c>
      <c r="D141" s="184" t="s">
        <v>153</v>
      </c>
      <c r="E141" s="185" t="s">
        <v>180</v>
      </c>
      <c r="F141" s="186" t="s">
        <v>494</v>
      </c>
      <c r="G141" s="187" t="s">
        <v>174</v>
      </c>
      <c r="H141" s="188">
        <v>8</v>
      </c>
      <c r="I141" s="189"/>
      <c r="J141" s="190">
        <f>ROUND(I141*H141,2)</f>
        <v>0</v>
      </c>
      <c r="K141" s="191"/>
      <c r="L141" s="192"/>
      <c r="M141" s="193" t="s">
        <v>1</v>
      </c>
      <c r="N141" s="194" t="s">
        <v>42</v>
      </c>
      <c r="O141" s="77"/>
      <c r="P141" s="180">
        <f>O141*H141</f>
        <v>0</v>
      </c>
      <c r="Q141" s="180">
        <v>0</v>
      </c>
      <c r="R141" s="180">
        <f>Q141*H141</f>
        <v>0</v>
      </c>
      <c r="S141" s="180">
        <v>0</v>
      </c>
      <c r="T141" s="181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82" t="s">
        <v>148</v>
      </c>
      <c r="AT141" s="182" t="s">
        <v>153</v>
      </c>
      <c r="AU141" s="182" t="s">
        <v>84</v>
      </c>
      <c r="AY141" s="14" t="s">
        <v>133</v>
      </c>
      <c r="BE141" s="183">
        <f>IF(N141="základná",J141,0)</f>
        <v>0</v>
      </c>
      <c r="BF141" s="183">
        <f>IF(N141="znížená",J141,0)</f>
        <v>0</v>
      </c>
      <c r="BG141" s="183">
        <f>IF(N141="zákl. prenesená",J141,0)</f>
        <v>0</v>
      </c>
      <c r="BH141" s="183">
        <f>IF(N141="zníž. prenesená",J141,0)</f>
        <v>0</v>
      </c>
      <c r="BI141" s="183">
        <f>IF(N141="nulová",J141,0)</f>
        <v>0</v>
      </c>
      <c r="BJ141" s="14" t="s">
        <v>139</v>
      </c>
      <c r="BK141" s="183">
        <f>ROUND(I141*H141,2)</f>
        <v>0</v>
      </c>
      <c r="BL141" s="14" t="s">
        <v>138</v>
      </c>
      <c r="BM141" s="182" t="s">
        <v>232</v>
      </c>
    </row>
    <row r="142" s="2" customFormat="1" ht="16.5" customHeight="1">
      <c r="A142" s="33"/>
      <c r="B142" s="169"/>
      <c r="C142" s="184" t="s">
        <v>183</v>
      </c>
      <c r="D142" s="184" t="s">
        <v>153</v>
      </c>
      <c r="E142" s="185" t="s">
        <v>184</v>
      </c>
      <c r="F142" s="186" t="s">
        <v>495</v>
      </c>
      <c r="G142" s="187" t="s">
        <v>174</v>
      </c>
      <c r="H142" s="188">
        <v>4</v>
      </c>
      <c r="I142" s="189"/>
      <c r="J142" s="190">
        <f>ROUND(I142*H142,2)</f>
        <v>0</v>
      </c>
      <c r="K142" s="191"/>
      <c r="L142" s="192"/>
      <c r="M142" s="193" t="s">
        <v>1</v>
      </c>
      <c r="N142" s="194" t="s">
        <v>42</v>
      </c>
      <c r="O142" s="77"/>
      <c r="P142" s="180">
        <f>O142*H142</f>
        <v>0</v>
      </c>
      <c r="Q142" s="180">
        <v>0</v>
      </c>
      <c r="R142" s="180">
        <f>Q142*H142</f>
        <v>0</v>
      </c>
      <c r="S142" s="180">
        <v>0</v>
      </c>
      <c r="T142" s="181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82" t="s">
        <v>148</v>
      </c>
      <c r="AT142" s="182" t="s">
        <v>153</v>
      </c>
      <c r="AU142" s="182" t="s">
        <v>84</v>
      </c>
      <c r="AY142" s="14" t="s">
        <v>133</v>
      </c>
      <c r="BE142" s="183">
        <f>IF(N142="základná",J142,0)</f>
        <v>0</v>
      </c>
      <c r="BF142" s="183">
        <f>IF(N142="znížená",J142,0)</f>
        <v>0</v>
      </c>
      <c r="BG142" s="183">
        <f>IF(N142="zákl. prenesená",J142,0)</f>
        <v>0</v>
      </c>
      <c r="BH142" s="183">
        <f>IF(N142="zníž. prenesená",J142,0)</f>
        <v>0</v>
      </c>
      <c r="BI142" s="183">
        <f>IF(N142="nulová",J142,0)</f>
        <v>0</v>
      </c>
      <c r="BJ142" s="14" t="s">
        <v>139</v>
      </c>
      <c r="BK142" s="183">
        <f>ROUND(I142*H142,2)</f>
        <v>0</v>
      </c>
      <c r="BL142" s="14" t="s">
        <v>138</v>
      </c>
      <c r="BM142" s="182" t="s">
        <v>182</v>
      </c>
    </row>
    <row r="143" s="2" customFormat="1" ht="16.5" customHeight="1">
      <c r="A143" s="33"/>
      <c r="B143" s="169"/>
      <c r="C143" s="184" t="s">
        <v>160</v>
      </c>
      <c r="D143" s="184" t="s">
        <v>153</v>
      </c>
      <c r="E143" s="185" t="s">
        <v>187</v>
      </c>
      <c r="F143" s="186" t="s">
        <v>496</v>
      </c>
      <c r="G143" s="187" t="s">
        <v>174</v>
      </c>
      <c r="H143" s="188">
        <v>9</v>
      </c>
      <c r="I143" s="189"/>
      <c r="J143" s="190">
        <f>ROUND(I143*H143,2)</f>
        <v>0</v>
      </c>
      <c r="K143" s="191"/>
      <c r="L143" s="192"/>
      <c r="M143" s="193" t="s">
        <v>1</v>
      </c>
      <c r="N143" s="194" t="s">
        <v>42</v>
      </c>
      <c r="O143" s="77"/>
      <c r="P143" s="180">
        <f>O143*H143</f>
        <v>0</v>
      </c>
      <c r="Q143" s="180">
        <v>0</v>
      </c>
      <c r="R143" s="180">
        <f>Q143*H143</f>
        <v>0</v>
      </c>
      <c r="S143" s="180">
        <v>0</v>
      </c>
      <c r="T143" s="181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82" t="s">
        <v>148</v>
      </c>
      <c r="AT143" s="182" t="s">
        <v>153</v>
      </c>
      <c r="AU143" s="182" t="s">
        <v>84</v>
      </c>
      <c r="AY143" s="14" t="s">
        <v>133</v>
      </c>
      <c r="BE143" s="183">
        <f>IF(N143="základná",J143,0)</f>
        <v>0</v>
      </c>
      <c r="BF143" s="183">
        <f>IF(N143="znížená",J143,0)</f>
        <v>0</v>
      </c>
      <c r="BG143" s="183">
        <f>IF(N143="zákl. prenesená",J143,0)</f>
        <v>0</v>
      </c>
      <c r="BH143" s="183">
        <f>IF(N143="zníž. prenesená",J143,0)</f>
        <v>0</v>
      </c>
      <c r="BI143" s="183">
        <f>IF(N143="nulová",J143,0)</f>
        <v>0</v>
      </c>
      <c r="BJ143" s="14" t="s">
        <v>139</v>
      </c>
      <c r="BK143" s="183">
        <f>ROUND(I143*H143,2)</f>
        <v>0</v>
      </c>
      <c r="BL143" s="14" t="s">
        <v>138</v>
      </c>
      <c r="BM143" s="182" t="s">
        <v>186</v>
      </c>
    </row>
    <row r="144" s="2" customFormat="1" ht="24.15" customHeight="1">
      <c r="A144" s="33"/>
      <c r="B144" s="169"/>
      <c r="C144" s="170" t="s">
        <v>190</v>
      </c>
      <c r="D144" s="170" t="s">
        <v>134</v>
      </c>
      <c r="E144" s="171" t="s">
        <v>198</v>
      </c>
      <c r="F144" s="172" t="s">
        <v>199</v>
      </c>
      <c r="G144" s="173" t="s">
        <v>174</v>
      </c>
      <c r="H144" s="174">
        <v>41</v>
      </c>
      <c r="I144" s="175"/>
      <c r="J144" s="176">
        <f>ROUND(I144*H144,2)</f>
        <v>0</v>
      </c>
      <c r="K144" s="177"/>
      <c r="L144" s="34"/>
      <c r="M144" s="178" t="s">
        <v>1</v>
      </c>
      <c r="N144" s="179" t="s">
        <v>42</v>
      </c>
      <c r="O144" s="77"/>
      <c r="P144" s="180">
        <f>O144*H144</f>
        <v>0</v>
      </c>
      <c r="Q144" s="180">
        <v>0</v>
      </c>
      <c r="R144" s="180">
        <f>Q144*H144</f>
        <v>0</v>
      </c>
      <c r="S144" s="180">
        <v>0</v>
      </c>
      <c r="T144" s="181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82" t="s">
        <v>138</v>
      </c>
      <c r="AT144" s="182" t="s">
        <v>134</v>
      </c>
      <c r="AU144" s="182" t="s">
        <v>84</v>
      </c>
      <c r="AY144" s="14" t="s">
        <v>133</v>
      </c>
      <c r="BE144" s="183">
        <f>IF(N144="základná",J144,0)</f>
        <v>0</v>
      </c>
      <c r="BF144" s="183">
        <f>IF(N144="znížená",J144,0)</f>
        <v>0</v>
      </c>
      <c r="BG144" s="183">
        <f>IF(N144="zákl. prenesená",J144,0)</f>
        <v>0</v>
      </c>
      <c r="BH144" s="183">
        <f>IF(N144="zníž. prenesená",J144,0)</f>
        <v>0</v>
      </c>
      <c r="BI144" s="183">
        <f>IF(N144="nulová",J144,0)</f>
        <v>0</v>
      </c>
      <c r="BJ144" s="14" t="s">
        <v>139</v>
      </c>
      <c r="BK144" s="183">
        <f>ROUND(I144*H144,2)</f>
        <v>0</v>
      </c>
      <c r="BL144" s="14" t="s">
        <v>138</v>
      </c>
      <c r="BM144" s="182" t="s">
        <v>189</v>
      </c>
    </row>
    <row r="145" s="2" customFormat="1" ht="16.5" customHeight="1">
      <c r="A145" s="33"/>
      <c r="B145" s="169"/>
      <c r="C145" s="170" t="s">
        <v>164</v>
      </c>
      <c r="D145" s="170" t="s">
        <v>134</v>
      </c>
      <c r="E145" s="171" t="s">
        <v>201</v>
      </c>
      <c r="F145" s="172" t="s">
        <v>202</v>
      </c>
      <c r="G145" s="173" t="s">
        <v>174</v>
      </c>
      <c r="H145" s="174">
        <v>41</v>
      </c>
      <c r="I145" s="175"/>
      <c r="J145" s="176">
        <f>ROUND(I145*H145,2)</f>
        <v>0</v>
      </c>
      <c r="K145" s="177"/>
      <c r="L145" s="34"/>
      <c r="M145" s="178" t="s">
        <v>1</v>
      </c>
      <c r="N145" s="179" t="s">
        <v>42</v>
      </c>
      <c r="O145" s="77"/>
      <c r="P145" s="180">
        <f>O145*H145</f>
        <v>0</v>
      </c>
      <c r="Q145" s="180">
        <v>0</v>
      </c>
      <c r="R145" s="180">
        <f>Q145*H145</f>
        <v>0</v>
      </c>
      <c r="S145" s="180">
        <v>0</v>
      </c>
      <c r="T145" s="181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82" t="s">
        <v>138</v>
      </c>
      <c r="AT145" s="182" t="s">
        <v>134</v>
      </c>
      <c r="AU145" s="182" t="s">
        <v>84</v>
      </c>
      <c r="AY145" s="14" t="s">
        <v>133</v>
      </c>
      <c r="BE145" s="183">
        <f>IF(N145="základná",J145,0)</f>
        <v>0</v>
      </c>
      <c r="BF145" s="183">
        <f>IF(N145="znížená",J145,0)</f>
        <v>0</v>
      </c>
      <c r="BG145" s="183">
        <f>IF(N145="zákl. prenesená",J145,0)</f>
        <v>0</v>
      </c>
      <c r="BH145" s="183">
        <f>IF(N145="zníž. prenesená",J145,0)</f>
        <v>0</v>
      </c>
      <c r="BI145" s="183">
        <f>IF(N145="nulová",J145,0)</f>
        <v>0</v>
      </c>
      <c r="BJ145" s="14" t="s">
        <v>139</v>
      </c>
      <c r="BK145" s="183">
        <f>ROUND(I145*H145,2)</f>
        <v>0</v>
      </c>
      <c r="BL145" s="14" t="s">
        <v>138</v>
      </c>
      <c r="BM145" s="182" t="s">
        <v>193</v>
      </c>
    </row>
    <row r="146" s="2" customFormat="1" ht="33" customHeight="1">
      <c r="A146" s="33"/>
      <c r="B146" s="169"/>
      <c r="C146" s="170" t="s">
        <v>197</v>
      </c>
      <c r="D146" s="170" t="s">
        <v>134</v>
      </c>
      <c r="E146" s="171" t="s">
        <v>205</v>
      </c>
      <c r="F146" s="172" t="s">
        <v>206</v>
      </c>
      <c r="G146" s="173" t="s">
        <v>174</v>
      </c>
      <c r="H146" s="174">
        <v>41</v>
      </c>
      <c r="I146" s="175"/>
      <c r="J146" s="176">
        <f>ROUND(I146*H146,2)</f>
        <v>0</v>
      </c>
      <c r="K146" s="177"/>
      <c r="L146" s="34"/>
      <c r="M146" s="178" t="s">
        <v>1</v>
      </c>
      <c r="N146" s="179" t="s">
        <v>42</v>
      </c>
      <c r="O146" s="77"/>
      <c r="P146" s="180">
        <f>O146*H146</f>
        <v>0</v>
      </c>
      <c r="Q146" s="180">
        <v>0</v>
      </c>
      <c r="R146" s="180">
        <f>Q146*H146</f>
        <v>0</v>
      </c>
      <c r="S146" s="180">
        <v>0</v>
      </c>
      <c r="T146" s="181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82" t="s">
        <v>138</v>
      </c>
      <c r="AT146" s="182" t="s">
        <v>134</v>
      </c>
      <c r="AU146" s="182" t="s">
        <v>84</v>
      </c>
      <c r="AY146" s="14" t="s">
        <v>133</v>
      </c>
      <c r="BE146" s="183">
        <f>IF(N146="základná",J146,0)</f>
        <v>0</v>
      </c>
      <c r="BF146" s="183">
        <f>IF(N146="znížená",J146,0)</f>
        <v>0</v>
      </c>
      <c r="BG146" s="183">
        <f>IF(N146="zákl. prenesená",J146,0)</f>
        <v>0</v>
      </c>
      <c r="BH146" s="183">
        <f>IF(N146="zníž. prenesená",J146,0)</f>
        <v>0</v>
      </c>
      <c r="BI146" s="183">
        <f>IF(N146="nulová",J146,0)</f>
        <v>0</v>
      </c>
      <c r="BJ146" s="14" t="s">
        <v>139</v>
      </c>
      <c r="BK146" s="183">
        <f>ROUND(I146*H146,2)</f>
        <v>0</v>
      </c>
      <c r="BL146" s="14" t="s">
        <v>138</v>
      </c>
      <c r="BM146" s="182" t="s">
        <v>196</v>
      </c>
    </row>
    <row r="147" s="2" customFormat="1" ht="16.5" customHeight="1">
      <c r="A147" s="33"/>
      <c r="B147" s="169"/>
      <c r="C147" s="184" t="s">
        <v>167</v>
      </c>
      <c r="D147" s="184" t="s">
        <v>153</v>
      </c>
      <c r="E147" s="185" t="s">
        <v>208</v>
      </c>
      <c r="F147" s="186" t="s">
        <v>209</v>
      </c>
      <c r="G147" s="187" t="s">
        <v>174</v>
      </c>
      <c r="H147" s="188">
        <v>82</v>
      </c>
      <c r="I147" s="189"/>
      <c r="J147" s="190">
        <f>ROUND(I147*H147,2)</f>
        <v>0</v>
      </c>
      <c r="K147" s="191"/>
      <c r="L147" s="192"/>
      <c r="M147" s="193" t="s">
        <v>1</v>
      </c>
      <c r="N147" s="194" t="s">
        <v>42</v>
      </c>
      <c r="O147" s="77"/>
      <c r="P147" s="180">
        <f>O147*H147</f>
        <v>0</v>
      </c>
      <c r="Q147" s="180">
        <v>0</v>
      </c>
      <c r="R147" s="180">
        <f>Q147*H147</f>
        <v>0</v>
      </c>
      <c r="S147" s="180">
        <v>0</v>
      </c>
      <c r="T147" s="181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82" t="s">
        <v>148</v>
      </c>
      <c r="AT147" s="182" t="s">
        <v>153</v>
      </c>
      <c r="AU147" s="182" t="s">
        <v>84</v>
      </c>
      <c r="AY147" s="14" t="s">
        <v>133</v>
      </c>
      <c r="BE147" s="183">
        <f>IF(N147="základná",J147,0)</f>
        <v>0</v>
      </c>
      <c r="BF147" s="183">
        <f>IF(N147="znížená",J147,0)</f>
        <v>0</v>
      </c>
      <c r="BG147" s="183">
        <f>IF(N147="zákl. prenesená",J147,0)</f>
        <v>0</v>
      </c>
      <c r="BH147" s="183">
        <f>IF(N147="zníž. prenesená",J147,0)</f>
        <v>0</v>
      </c>
      <c r="BI147" s="183">
        <f>IF(N147="nulová",J147,0)</f>
        <v>0</v>
      </c>
      <c r="BJ147" s="14" t="s">
        <v>139</v>
      </c>
      <c r="BK147" s="183">
        <f>ROUND(I147*H147,2)</f>
        <v>0</v>
      </c>
      <c r="BL147" s="14" t="s">
        <v>138</v>
      </c>
      <c r="BM147" s="182" t="s">
        <v>200</v>
      </c>
    </row>
    <row r="148" s="2" customFormat="1" ht="16.5" customHeight="1">
      <c r="A148" s="33"/>
      <c r="B148" s="169"/>
      <c r="C148" s="184" t="s">
        <v>204</v>
      </c>
      <c r="D148" s="184" t="s">
        <v>153</v>
      </c>
      <c r="E148" s="185" t="s">
        <v>212</v>
      </c>
      <c r="F148" s="186" t="s">
        <v>213</v>
      </c>
      <c r="G148" s="187" t="s">
        <v>214</v>
      </c>
      <c r="H148" s="188">
        <v>123</v>
      </c>
      <c r="I148" s="189"/>
      <c r="J148" s="190">
        <f>ROUND(I148*H148,2)</f>
        <v>0</v>
      </c>
      <c r="K148" s="191"/>
      <c r="L148" s="192"/>
      <c r="M148" s="193" t="s">
        <v>1</v>
      </c>
      <c r="N148" s="194" t="s">
        <v>42</v>
      </c>
      <c r="O148" s="77"/>
      <c r="P148" s="180">
        <f>O148*H148</f>
        <v>0</v>
      </c>
      <c r="Q148" s="180">
        <v>0</v>
      </c>
      <c r="R148" s="180">
        <f>Q148*H148</f>
        <v>0</v>
      </c>
      <c r="S148" s="180">
        <v>0</v>
      </c>
      <c r="T148" s="181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82" t="s">
        <v>148</v>
      </c>
      <c r="AT148" s="182" t="s">
        <v>153</v>
      </c>
      <c r="AU148" s="182" t="s">
        <v>84</v>
      </c>
      <c r="AY148" s="14" t="s">
        <v>133</v>
      </c>
      <c r="BE148" s="183">
        <f>IF(N148="základná",J148,0)</f>
        <v>0</v>
      </c>
      <c r="BF148" s="183">
        <f>IF(N148="znížená",J148,0)</f>
        <v>0</v>
      </c>
      <c r="BG148" s="183">
        <f>IF(N148="zákl. prenesená",J148,0)</f>
        <v>0</v>
      </c>
      <c r="BH148" s="183">
        <f>IF(N148="zníž. prenesená",J148,0)</f>
        <v>0</v>
      </c>
      <c r="BI148" s="183">
        <f>IF(N148="nulová",J148,0)</f>
        <v>0</v>
      </c>
      <c r="BJ148" s="14" t="s">
        <v>139</v>
      </c>
      <c r="BK148" s="183">
        <f>ROUND(I148*H148,2)</f>
        <v>0</v>
      </c>
      <c r="BL148" s="14" t="s">
        <v>138</v>
      </c>
      <c r="BM148" s="182" t="s">
        <v>203</v>
      </c>
    </row>
    <row r="149" s="2" customFormat="1" ht="16.5" customHeight="1">
      <c r="A149" s="33"/>
      <c r="B149" s="169"/>
      <c r="C149" s="170" t="s">
        <v>7</v>
      </c>
      <c r="D149" s="170" t="s">
        <v>134</v>
      </c>
      <c r="E149" s="171" t="s">
        <v>216</v>
      </c>
      <c r="F149" s="172" t="s">
        <v>217</v>
      </c>
      <c r="G149" s="173" t="s">
        <v>218</v>
      </c>
      <c r="H149" s="174">
        <v>19.68</v>
      </c>
      <c r="I149" s="175"/>
      <c r="J149" s="176">
        <f>ROUND(I149*H149,2)</f>
        <v>0</v>
      </c>
      <c r="K149" s="177"/>
      <c r="L149" s="34"/>
      <c r="M149" s="178" t="s">
        <v>1</v>
      </c>
      <c r="N149" s="179" t="s">
        <v>42</v>
      </c>
      <c r="O149" s="77"/>
      <c r="P149" s="180">
        <f>O149*H149</f>
        <v>0</v>
      </c>
      <c r="Q149" s="180">
        <v>0</v>
      </c>
      <c r="R149" s="180">
        <f>Q149*H149</f>
        <v>0</v>
      </c>
      <c r="S149" s="180">
        <v>0</v>
      </c>
      <c r="T149" s="181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82" t="s">
        <v>138</v>
      </c>
      <c r="AT149" s="182" t="s">
        <v>134</v>
      </c>
      <c r="AU149" s="182" t="s">
        <v>84</v>
      </c>
      <c r="AY149" s="14" t="s">
        <v>133</v>
      </c>
      <c r="BE149" s="183">
        <f>IF(N149="základná",J149,0)</f>
        <v>0</v>
      </c>
      <c r="BF149" s="183">
        <f>IF(N149="znížená",J149,0)</f>
        <v>0</v>
      </c>
      <c r="BG149" s="183">
        <f>IF(N149="zákl. prenesená",J149,0)</f>
        <v>0</v>
      </c>
      <c r="BH149" s="183">
        <f>IF(N149="zníž. prenesená",J149,0)</f>
        <v>0</v>
      </c>
      <c r="BI149" s="183">
        <f>IF(N149="nulová",J149,0)</f>
        <v>0</v>
      </c>
      <c r="BJ149" s="14" t="s">
        <v>139</v>
      </c>
      <c r="BK149" s="183">
        <f>ROUND(I149*H149,2)</f>
        <v>0</v>
      </c>
      <c r="BL149" s="14" t="s">
        <v>138</v>
      </c>
      <c r="BM149" s="182" t="s">
        <v>207</v>
      </c>
    </row>
    <row r="150" s="2" customFormat="1" ht="16.5" customHeight="1">
      <c r="A150" s="33"/>
      <c r="B150" s="169"/>
      <c r="C150" s="184" t="s">
        <v>211</v>
      </c>
      <c r="D150" s="184" t="s">
        <v>153</v>
      </c>
      <c r="E150" s="185" t="s">
        <v>221</v>
      </c>
      <c r="F150" s="186" t="s">
        <v>222</v>
      </c>
      <c r="G150" s="187" t="s">
        <v>218</v>
      </c>
      <c r="H150" s="188">
        <v>19.68</v>
      </c>
      <c r="I150" s="189"/>
      <c r="J150" s="190">
        <f>ROUND(I150*H150,2)</f>
        <v>0</v>
      </c>
      <c r="K150" s="191"/>
      <c r="L150" s="192"/>
      <c r="M150" s="193" t="s">
        <v>1</v>
      </c>
      <c r="N150" s="194" t="s">
        <v>42</v>
      </c>
      <c r="O150" s="77"/>
      <c r="P150" s="180">
        <f>O150*H150</f>
        <v>0</v>
      </c>
      <c r="Q150" s="180">
        <v>0</v>
      </c>
      <c r="R150" s="180">
        <f>Q150*H150</f>
        <v>0</v>
      </c>
      <c r="S150" s="180">
        <v>0</v>
      </c>
      <c r="T150" s="181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82" t="s">
        <v>148</v>
      </c>
      <c r="AT150" s="182" t="s">
        <v>153</v>
      </c>
      <c r="AU150" s="182" t="s">
        <v>84</v>
      </c>
      <c r="AY150" s="14" t="s">
        <v>133</v>
      </c>
      <c r="BE150" s="183">
        <f>IF(N150="základná",J150,0)</f>
        <v>0</v>
      </c>
      <c r="BF150" s="183">
        <f>IF(N150="znížená",J150,0)</f>
        <v>0</v>
      </c>
      <c r="BG150" s="183">
        <f>IF(N150="zákl. prenesená",J150,0)</f>
        <v>0</v>
      </c>
      <c r="BH150" s="183">
        <f>IF(N150="zníž. prenesená",J150,0)</f>
        <v>0</v>
      </c>
      <c r="BI150" s="183">
        <f>IF(N150="nulová",J150,0)</f>
        <v>0</v>
      </c>
      <c r="BJ150" s="14" t="s">
        <v>139</v>
      </c>
      <c r="BK150" s="183">
        <f>ROUND(I150*H150,2)</f>
        <v>0</v>
      </c>
      <c r="BL150" s="14" t="s">
        <v>138</v>
      </c>
      <c r="BM150" s="182" t="s">
        <v>210</v>
      </c>
    </row>
    <row r="151" s="2" customFormat="1" ht="16.5" customHeight="1">
      <c r="A151" s="33"/>
      <c r="B151" s="169"/>
      <c r="C151" s="170" t="s">
        <v>175</v>
      </c>
      <c r="D151" s="170" t="s">
        <v>134</v>
      </c>
      <c r="E151" s="171" t="s">
        <v>497</v>
      </c>
      <c r="F151" s="172" t="s">
        <v>498</v>
      </c>
      <c r="G151" s="173" t="s">
        <v>174</v>
      </c>
      <c r="H151" s="174">
        <v>21</v>
      </c>
      <c r="I151" s="175"/>
      <c r="J151" s="176">
        <f>ROUND(I151*H151,2)</f>
        <v>0</v>
      </c>
      <c r="K151" s="177"/>
      <c r="L151" s="34"/>
      <c r="M151" s="178" t="s">
        <v>1</v>
      </c>
      <c r="N151" s="179" t="s">
        <v>42</v>
      </c>
      <c r="O151" s="77"/>
      <c r="P151" s="180">
        <f>O151*H151</f>
        <v>0</v>
      </c>
      <c r="Q151" s="180">
        <v>0</v>
      </c>
      <c r="R151" s="180">
        <f>Q151*H151</f>
        <v>0</v>
      </c>
      <c r="S151" s="180">
        <v>0</v>
      </c>
      <c r="T151" s="181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82" t="s">
        <v>138</v>
      </c>
      <c r="AT151" s="182" t="s">
        <v>134</v>
      </c>
      <c r="AU151" s="182" t="s">
        <v>84</v>
      </c>
      <c r="AY151" s="14" t="s">
        <v>133</v>
      </c>
      <c r="BE151" s="183">
        <f>IF(N151="základná",J151,0)</f>
        <v>0</v>
      </c>
      <c r="BF151" s="183">
        <f>IF(N151="znížená",J151,0)</f>
        <v>0</v>
      </c>
      <c r="BG151" s="183">
        <f>IF(N151="zákl. prenesená",J151,0)</f>
        <v>0</v>
      </c>
      <c r="BH151" s="183">
        <f>IF(N151="zníž. prenesená",J151,0)</f>
        <v>0</v>
      </c>
      <c r="BI151" s="183">
        <f>IF(N151="nulová",J151,0)</f>
        <v>0</v>
      </c>
      <c r="BJ151" s="14" t="s">
        <v>139</v>
      </c>
      <c r="BK151" s="183">
        <f>ROUND(I151*H151,2)</f>
        <v>0</v>
      </c>
      <c r="BL151" s="14" t="s">
        <v>138</v>
      </c>
      <c r="BM151" s="182" t="s">
        <v>499</v>
      </c>
    </row>
    <row r="152" s="2" customFormat="1" ht="16.5" customHeight="1">
      <c r="A152" s="33"/>
      <c r="B152" s="169"/>
      <c r="C152" s="184" t="s">
        <v>220</v>
      </c>
      <c r="D152" s="184" t="s">
        <v>153</v>
      </c>
      <c r="E152" s="185" t="s">
        <v>500</v>
      </c>
      <c r="F152" s="186" t="s">
        <v>501</v>
      </c>
      <c r="G152" s="187" t="s">
        <v>174</v>
      </c>
      <c r="H152" s="188">
        <v>21</v>
      </c>
      <c r="I152" s="189"/>
      <c r="J152" s="190">
        <f>ROUND(I152*H152,2)</f>
        <v>0</v>
      </c>
      <c r="K152" s="191"/>
      <c r="L152" s="192"/>
      <c r="M152" s="193" t="s">
        <v>1</v>
      </c>
      <c r="N152" s="194" t="s">
        <v>42</v>
      </c>
      <c r="O152" s="77"/>
      <c r="P152" s="180">
        <f>O152*H152</f>
        <v>0</v>
      </c>
      <c r="Q152" s="180">
        <v>0</v>
      </c>
      <c r="R152" s="180">
        <f>Q152*H152</f>
        <v>0</v>
      </c>
      <c r="S152" s="180">
        <v>0</v>
      </c>
      <c r="T152" s="181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82" t="s">
        <v>148</v>
      </c>
      <c r="AT152" s="182" t="s">
        <v>153</v>
      </c>
      <c r="AU152" s="182" t="s">
        <v>84</v>
      </c>
      <c r="AY152" s="14" t="s">
        <v>133</v>
      </c>
      <c r="BE152" s="183">
        <f>IF(N152="základná",J152,0)</f>
        <v>0</v>
      </c>
      <c r="BF152" s="183">
        <f>IF(N152="znížená",J152,0)</f>
        <v>0</v>
      </c>
      <c r="BG152" s="183">
        <f>IF(N152="zákl. prenesená",J152,0)</f>
        <v>0</v>
      </c>
      <c r="BH152" s="183">
        <f>IF(N152="zníž. prenesená",J152,0)</f>
        <v>0</v>
      </c>
      <c r="BI152" s="183">
        <f>IF(N152="nulová",J152,0)</f>
        <v>0</v>
      </c>
      <c r="BJ152" s="14" t="s">
        <v>139</v>
      </c>
      <c r="BK152" s="183">
        <f>ROUND(I152*H152,2)</f>
        <v>0</v>
      </c>
      <c r="BL152" s="14" t="s">
        <v>138</v>
      </c>
      <c r="BM152" s="182" t="s">
        <v>502</v>
      </c>
    </row>
    <row r="153" s="11" customFormat="1" ht="25.92" customHeight="1">
      <c r="A153" s="11"/>
      <c r="B153" s="158"/>
      <c r="C153" s="11"/>
      <c r="D153" s="159" t="s">
        <v>75</v>
      </c>
      <c r="E153" s="160" t="s">
        <v>503</v>
      </c>
      <c r="F153" s="160" t="s">
        <v>503</v>
      </c>
      <c r="G153" s="11"/>
      <c r="H153" s="11"/>
      <c r="I153" s="161"/>
      <c r="J153" s="162">
        <f>BK153</f>
        <v>0</v>
      </c>
      <c r="K153" s="11"/>
      <c r="L153" s="158"/>
      <c r="M153" s="163"/>
      <c r="N153" s="164"/>
      <c r="O153" s="164"/>
      <c r="P153" s="165">
        <f>SUM(P154:P162)</f>
        <v>0</v>
      </c>
      <c r="Q153" s="164"/>
      <c r="R153" s="165">
        <f>SUM(R154:R162)</f>
        <v>0</v>
      </c>
      <c r="S153" s="164"/>
      <c r="T153" s="166">
        <f>SUM(T154:T162)</f>
        <v>0</v>
      </c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R153" s="159" t="s">
        <v>84</v>
      </c>
      <c r="AT153" s="167" t="s">
        <v>75</v>
      </c>
      <c r="AU153" s="167" t="s">
        <v>76</v>
      </c>
      <c r="AY153" s="159" t="s">
        <v>133</v>
      </c>
      <c r="BK153" s="168">
        <f>SUM(BK154:BK162)</f>
        <v>0</v>
      </c>
    </row>
    <row r="154" s="2" customFormat="1" ht="24.15" customHeight="1">
      <c r="A154" s="33"/>
      <c r="B154" s="169"/>
      <c r="C154" s="170" t="s">
        <v>179</v>
      </c>
      <c r="D154" s="170" t="s">
        <v>134</v>
      </c>
      <c r="E154" s="171" t="s">
        <v>504</v>
      </c>
      <c r="F154" s="172" t="s">
        <v>505</v>
      </c>
      <c r="G154" s="173" t="s">
        <v>174</v>
      </c>
      <c r="H154" s="174">
        <v>76</v>
      </c>
      <c r="I154" s="175"/>
      <c r="J154" s="176">
        <f>ROUND(I154*H154,2)</f>
        <v>0</v>
      </c>
      <c r="K154" s="177"/>
      <c r="L154" s="34"/>
      <c r="M154" s="178" t="s">
        <v>1</v>
      </c>
      <c r="N154" s="179" t="s">
        <v>42</v>
      </c>
      <c r="O154" s="77"/>
      <c r="P154" s="180">
        <f>O154*H154</f>
        <v>0</v>
      </c>
      <c r="Q154" s="180">
        <v>0</v>
      </c>
      <c r="R154" s="180">
        <f>Q154*H154</f>
        <v>0</v>
      </c>
      <c r="S154" s="180">
        <v>0</v>
      </c>
      <c r="T154" s="181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82" t="s">
        <v>138</v>
      </c>
      <c r="AT154" s="182" t="s">
        <v>134</v>
      </c>
      <c r="AU154" s="182" t="s">
        <v>84</v>
      </c>
      <c r="AY154" s="14" t="s">
        <v>133</v>
      </c>
      <c r="BE154" s="183">
        <f>IF(N154="základná",J154,0)</f>
        <v>0</v>
      </c>
      <c r="BF154" s="183">
        <f>IF(N154="znížená",J154,0)</f>
        <v>0</v>
      </c>
      <c r="BG154" s="183">
        <f>IF(N154="zákl. prenesená",J154,0)</f>
        <v>0</v>
      </c>
      <c r="BH154" s="183">
        <f>IF(N154="zníž. prenesená",J154,0)</f>
        <v>0</v>
      </c>
      <c r="BI154" s="183">
        <f>IF(N154="nulová",J154,0)</f>
        <v>0</v>
      </c>
      <c r="BJ154" s="14" t="s">
        <v>139</v>
      </c>
      <c r="BK154" s="183">
        <f>ROUND(I154*H154,2)</f>
        <v>0</v>
      </c>
      <c r="BL154" s="14" t="s">
        <v>138</v>
      </c>
      <c r="BM154" s="182" t="s">
        <v>215</v>
      </c>
    </row>
    <row r="155" s="2" customFormat="1" ht="33" customHeight="1">
      <c r="A155" s="33"/>
      <c r="B155" s="169"/>
      <c r="C155" s="170" t="s">
        <v>228</v>
      </c>
      <c r="D155" s="170" t="s">
        <v>134</v>
      </c>
      <c r="E155" s="171" t="s">
        <v>229</v>
      </c>
      <c r="F155" s="172" t="s">
        <v>230</v>
      </c>
      <c r="G155" s="173" t="s">
        <v>174</v>
      </c>
      <c r="H155" s="174">
        <v>76</v>
      </c>
      <c r="I155" s="175"/>
      <c r="J155" s="176">
        <f>ROUND(I155*H155,2)</f>
        <v>0</v>
      </c>
      <c r="K155" s="177"/>
      <c r="L155" s="34"/>
      <c r="M155" s="178" t="s">
        <v>1</v>
      </c>
      <c r="N155" s="179" t="s">
        <v>42</v>
      </c>
      <c r="O155" s="77"/>
      <c r="P155" s="180">
        <f>O155*H155</f>
        <v>0</v>
      </c>
      <c r="Q155" s="180">
        <v>0</v>
      </c>
      <c r="R155" s="180">
        <f>Q155*H155</f>
        <v>0</v>
      </c>
      <c r="S155" s="180">
        <v>0</v>
      </c>
      <c r="T155" s="181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82" t="s">
        <v>138</v>
      </c>
      <c r="AT155" s="182" t="s">
        <v>134</v>
      </c>
      <c r="AU155" s="182" t="s">
        <v>84</v>
      </c>
      <c r="AY155" s="14" t="s">
        <v>133</v>
      </c>
      <c r="BE155" s="183">
        <f>IF(N155="základná",J155,0)</f>
        <v>0</v>
      </c>
      <c r="BF155" s="183">
        <f>IF(N155="znížená",J155,0)</f>
        <v>0</v>
      </c>
      <c r="BG155" s="183">
        <f>IF(N155="zákl. prenesená",J155,0)</f>
        <v>0</v>
      </c>
      <c r="BH155" s="183">
        <f>IF(N155="zníž. prenesená",J155,0)</f>
        <v>0</v>
      </c>
      <c r="BI155" s="183">
        <f>IF(N155="nulová",J155,0)</f>
        <v>0</v>
      </c>
      <c r="BJ155" s="14" t="s">
        <v>139</v>
      </c>
      <c r="BK155" s="183">
        <f>ROUND(I155*H155,2)</f>
        <v>0</v>
      </c>
      <c r="BL155" s="14" t="s">
        <v>138</v>
      </c>
      <c r="BM155" s="182" t="s">
        <v>219</v>
      </c>
    </row>
    <row r="156" s="2" customFormat="1" ht="16.5" customHeight="1">
      <c r="A156" s="33"/>
      <c r="B156" s="169"/>
      <c r="C156" s="184" t="s">
        <v>232</v>
      </c>
      <c r="D156" s="184" t="s">
        <v>153</v>
      </c>
      <c r="E156" s="185" t="s">
        <v>506</v>
      </c>
      <c r="F156" s="186" t="s">
        <v>507</v>
      </c>
      <c r="G156" s="187" t="s">
        <v>174</v>
      </c>
      <c r="H156" s="188">
        <v>57</v>
      </c>
      <c r="I156" s="189"/>
      <c r="J156" s="190">
        <f>ROUND(I156*H156,2)</f>
        <v>0</v>
      </c>
      <c r="K156" s="191"/>
      <c r="L156" s="192"/>
      <c r="M156" s="193" t="s">
        <v>1</v>
      </c>
      <c r="N156" s="194" t="s">
        <v>42</v>
      </c>
      <c r="O156" s="77"/>
      <c r="P156" s="180">
        <f>O156*H156</f>
        <v>0</v>
      </c>
      <c r="Q156" s="180">
        <v>0</v>
      </c>
      <c r="R156" s="180">
        <f>Q156*H156</f>
        <v>0</v>
      </c>
      <c r="S156" s="180">
        <v>0</v>
      </c>
      <c r="T156" s="181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82" t="s">
        <v>148</v>
      </c>
      <c r="AT156" s="182" t="s">
        <v>153</v>
      </c>
      <c r="AU156" s="182" t="s">
        <v>84</v>
      </c>
      <c r="AY156" s="14" t="s">
        <v>133</v>
      </c>
      <c r="BE156" s="183">
        <f>IF(N156="základná",J156,0)</f>
        <v>0</v>
      </c>
      <c r="BF156" s="183">
        <f>IF(N156="znížená",J156,0)</f>
        <v>0</v>
      </c>
      <c r="BG156" s="183">
        <f>IF(N156="zákl. prenesená",J156,0)</f>
        <v>0</v>
      </c>
      <c r="BH156" s="183">
        <f>IF(N156="zníž. prenesená",J156,0)</f>
        <v>0</v>
      </c>
      <c r="BI156" s="183">
        <f>IF(N156="nulová",J156,0)</f>
        <v>0</v>
      </c>
      <c r="BJ156" s="14" t="s">
        <v>139</v>
      </c>
      <c r="BK156" s="183">
        <f>ROUND(I156*H156,2)</f>
        <v>0</v>
      </c>
      <c r="BL156" s="14" t="s">
        <v>138</v>
      </c>
      <c r="BM156" s="182" t="s">
        <v>223</v>
      </c>
    </row>
    <row r="157" s="2" customFormat="1" ht="16.5" customHeight="1">
      <c r="A157" s="33"/>
      <c r="B157" s="169"/>
      <c r="C157" s="184" t="s">
        <v>236</v>
      </c>
      <c r="D157" s="184" t="s">
        <v>153</v>
      </c>
      <c r="E157" s="185" t="s">
        <v>508</v>
      </c>
      <c r="F157" s="186" t="s">
        <v>509</v>
      </c>
      <c r="G157" s="187" t="s">
        <v>174</v>
      </c>
      <c r="H157" s="188">
        <v>4</v>
      </c>
      <c r="I157" s="189"/>
      <c r="J157" s="190">
        <f>ROUND(I157*H157,2)</f>
        <v>0</v>
      </c>
      <c r="K157" s="191"/>
      <c r="L157" s="192"/>
      <c r="M157" s="193" t="s">
        <v>1</v>
      </c>
      <c r="N157" s="194" t="s">
        <v>42</v>
      </c>
      <c r="O157" s="77"/>
      <c r="P157" s="180">
        <f>O157*H157</f>
        <v>0</v>
      </c>
      <c r="Q157" s="180">
        <v>0</v>
      </c>
      <c r="R157" s="180">
        <f>Q157*H157</f>
        <v>0</v>
      </c>
      <c r="S157" s="180">
        <v>0</v>
      </c>
      <c r="T157" s="181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82" t="s">
        <v>148</v>
      </c>
      <c r="AT157" s="182" t="s">
        <v>153</v>
      </c>
      <c r="AU157" s="182" t="s">
        <v>84</v>
      </c>
      <c r="AY157" s="14" t="s">
        <v>133</v>
      </c>
      <c r="BE157" s="183">
        <f>IF(N157="základná",J157,0)</f>
        <v>0</v>
      </c>
      <c r="BF157" s="183">
        <f>IF(N157="znížená",J157,0)</f>
        <v>0</v>
      </c>
      <c r="BG157" s="183">
        <f>IF(N157="zákl. prenesená",J157,0)</f>
        <v>0</v>
      </c>
      <c r="BH157" s="183">
        <f>IF(N157="zníž. prenesená",J157,0)</f>
        <v>0</v>
      </c>
      <c r="BI157" s="183">
        <f>IF(N157="nulová",J157,0)</f>
        <v>0</v>
      </c>
      <c r="BJ157" s="14" t="s">
        <v>139</v>
      </c>
      <c r="BK157" s="183">
        <f>ROUND(I157*H157,2)</f>
        <v>0</v>
      </c>
      <c r="BL157" s="14" t="s">
        <v>138</v>
      </c>
      <c r="BM157" s="182" t="s">
        <v>227</v>
      </c>
    </row>
    <row r="158" s="2" customFormat="1" ht="16.5" customHeight="1">
      <c r="A158" s="33"/>
      <c r="B158" s="169"/>
      <c r="C158" s="184" t="s">
        <v>182</v>
      </c>
      <c r="D158" s="184" t="s">
        <v>153</v>
      </c>
      <c r="E158" s="185" t="s">
        <v>510</v>
      </c>
      <c r="F158" s="186" t="s">
        <v>511</v>
      </c>
      <c r="G158" s="187" t="s">
        <v>174</v>
      </c>
      <c r="H158" s="188">
        <v>3</v>
      </c>
      <c r="I158" s="189"/>
      <c r="J158" s="190">
        <f>ROUND(I158*H158,2)</f>
        <v>0</v>
      </c>
      <c r="K158" s="191"/>
      <c r="L158" s="192"/>
      <c r="M158" s="193" t="s">
        <v>1</v>
      </c>
      <c r="N158" s="194" t="s">
        <v>42</v>
      </c>
      <c r="O158" s="77"/>
      <c r="P158" s="180">
        <f>O158*H158</f>
        <v>0</v>
      </c>
      <c r="Q158" s="180">
        <v>0</v>
      </c>
      <c r="R158" s="180">
        <f>Q158*H158</f>
        <v>0</v>
      </c>
      <c r="S158" s="180">
        <v>0</v>
      </c>
      <c r="T158" s="181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82" t="s">
        <v>148</v>
      </c>
      <c r="AT158" s="182" t="s">
        <v>153</v>
      </c>
      <c r="AU158" s="182" t="s">
        <v>84</v>
      </c>
      <c r="AY158" s="14" t="s">
        <v>133</v>
      </c>
      <c r="BE158" s="183">
        <f>IF(N158="základná",J158,0)</f>
        <v>0</v>
      </c>
      <c r="BF158" s="183">
        <f>IF(N158="znížená",J158,0)</f>
        <v>0</v>
      </c>
      <c r="BG158" s="183">
        <f>IF(N158="zákl. prenesená",J158,0)</f>
        <v>0</v>
      </c>
      <c r="BH158" s="183">
        <f>IF(N158="zníž. prenesená",J158,0)</f>
        <v>0</v>
      </c>
      <c r="BI158" s="183">
        <f>IF(N158="nulová",J158,0)</f>
        <v>0</v>
      </c>
      <c r="BJ158" s="14" t="s">
        <v>139</v>
      </c>
      <c r="BK158" s="183">
        <f>ROUND(I158*H158,2)</f>
        <v>0</v>
      </c>
      <c r="BL158" s="14" t="s">
        <v>138</v>
      </c>
      <c r="BM158" s="182" t="s">
        <v>231</v>
      </c>
    </row>
    <row r="159" s="2" customFormat="1" ht="16.5" customHeight="1">
      <c r="A159" s="33"/>
      <c r="B159" s="169"/>
      <c r="C159" s="184" t="s">
        <v>246</v>
      </c>
      <c r="D159" s="184" t="s">
        <v>153</v>
      </c>
      <c r="E159" s="185" t="s">
        <v>512</v>
      </c>
      <c r="F159" s="186" t="s">
        <v>513</v>
      </c>
      <c r="G159" s="187" t="s">
        <v>174</v>
      </c>
      <c r="H159" s="188">
        <v>5</v>
      </c>
      <c r="I159" s="189"/>
      <c r="J159" s="190">
        <f>ROUND(I159*H159,2)</f>
        <v>0</v>
      </c>
      <c r="K159" s="191"/>
      <c r="L159" s="192"/>
      <c r="M159" s="193" t="s">
        <v>1</v>
      </c>
      <c r="N159" s="194" t="s">
        <v>42</v>
      </c>
      <c r="O159" s="77"/>
      <c r="P159" s="180">
        <f>O159*H159</f>
        <v>0</v>
      </c>
      <c r="Q159" s="180">
        <v>0</v>
      </c>
      <c r="R159" s="180">
        <f>Q159*H159</f>
        <v>0</v>
      </c>
      <c r="S159" s="180">
        <v>0</v>
      </c>
      <c r="T159" s="181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82" t="s">
        <v>148</v>
      </c>
      <c r="AT159" s="182" t="s">
        <v>153</v>
      </c>
      <c r="AU159" s="182" t="s">
        <v>84</v>
      </c>
      <c r="AY159" s="14" t="s">
        <v>133</v>
      </c>
      <c r="BE159" s="183">
        <f>IF(N159="základná",J159,0)</f>
        <v>0</v>
      </c>
      <c r="BF159" s="183">
        <f>IF(N159="znížená",J159,0)</f>
        <v>0</v>
      </c>
      <c r="BG159" s="183">
        <f>IF(N159="zákl. prenesená",J159,0)</f>
        <v>0</v>
      </c>
      <c r="BH159" s="183">
        <f>IF(N159="zníž. prenesená",J159,0)</f>
        <v>0</v>
      </c>
      <c r="BI159" s="183">
        <f>IF(N159="nulová",J159,0)</f>
        <v>0</v>
      </c>
      <c r="BJ159" s="14" t="s">
        <v>139</v>
      </c>
      <c r="BK159" s="183">
        <f>ROUND(I159*H159,2)</f>
        <v>0</v>
      </c>
      <c r="BL159" s="14" t="s">
        <v>138</v>
      </c>
      <c r="BM159" s="182" t="s">
        <v>235</v>
      </c>
    </row>
    <row r="160" s="2" customFormat="1" ht="16.5" customHeight="1">
      <c r="A160" s="33"/>
      <c r="B160" s="169"/>
      <c r="C160" s="184" t="s">
        <v>186</v>
      </c>
      <c r="D160" s="184" t="s">
        <v>153</v>
      </c>
      <c r="E160" s="185" t="s">
        <v>514</v>
      </c>
      <c r="F160" s="186" t="s">
        <v>515</v>
      </c>
      <c r="G160" s="187" t="s">
        <v>174</v>
      </c>
      <c r="H160" s="188">
        <v>7</v>
      </c>
      <c r="I160" s="189"/>
      <c r="J160" s="190">
        <f>ROUND(I160*H160,2)</f>
        <v>0</v>
      </c>
      <c r="K160" s="191"/>
      <c r="L160" s="192"/>
      <c r="M160" s="193" t="s">
        <v>1</v>
      </c>
      <c r="N160" s="194" t="s">
        <v>42</v>
      </c>
      <c r="O160" s="77"/>
      <c r="P160" s="180">
        <f>O160*H160</f>
        <v>0</v>
      </c>
      <c r="Q160" s="180">
        <v>0</v>
      </c>
      <c r="R160" s="180">
        <f>Q160*H160</f>
        <v>0</v>
      </c>
      <c r="S160" s="180">
        <v>0</v>
      </c>
      <c r="T160" s="181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82" t="s">
        <v>148</v>
      </c>
      <c r="AT160" s="182" t="s">
        <v>153</v>
      </c>
      <c r="AU160" s="182" t="s">
        <v>84</v>
      </c>
      <c r="AY160" s="14" t="s">
        <v>133</v>
      </c>
      <c r="BE160" s="183">
        <f>IF(N160="základná",J160,0)</f>
        <v>0</v>
      </c>
      <c r="BF160" s="183">
        <f>IF(N160="znížená",J160,0)</f>
        <v>0</v>
      </c>
      <c r="BG160" s="183">
        <f>IF(N160="zákl. prenesená",J160,0)</f>
        <v>0</v>
      </c>
      <c r="BH160" s="183">
        <f>IF(N160="zníž. prenesená",J160,0)</f>
        <v>0</v>
      </c>
      <c r="BI160" s="183">
        <f>IF(N160="nulová",J160,0)</f>
        <v>0</v>
      </c>
      <c r="BJ160" s="14" t="s">
        <v>139</v>
      </c>
      <c r="BK160" s="183">
        <f>ROUND(I160*H160,2)</f>
        <v>0</v>
      </c>
      <c r="BL160" s="14" t="s">
        <v>138</v>
      </c>
      <c r="BM160" s="182" t="s">
        <v>516</v>
      </c>
    </row>
    <row r="161" s="2" customFormat="1" ht="16.5" customHeight="1">
      <c r="A161" s="33"/>
      <c r="B161" s="169"/>
      <c r="C161" s="170" t="s">
        <v>254</v>
      </c>
      <c r="D161" s="170" t="s">
        <v>134</v>
      </c>
      <c r="E161" s="171" t="s">
        <v>216</v>
      </c>
      <c r="F161" s="172" t="s">
        <v>217</v>
      </c>
      <c r="G161" s="173" t="s">
        <v>218</v>
      </c>
      <c r="H161" s="174">
        <v>36.479999999999997</v>
      </c>
      <c r="I161" s="175"/>
      <c r="J161" s="176">
        <f>ROUND(I161*H161,2)</f>
        <v>0</v>
      </c>
      <c r="K161" s="177"/>
      <c r="L161" s="34"/>
      <c r="M161" s="178" t="s">
        <v>1</v>
      </c>
      <c r="N161" s="179" t="s">
        <v>42</v>
      </c>
      <c r="O161" s="77"/>
      <c r="P161" s="180">
        <f>O161*H161</f>
        <v>0</v>
      </c>
      <c r="Q161" s="180">
        <v>0</v>
      </c>
      <c r="R161" s="180">
        <f>Q161*H161</f>
        <v>0</v>
      </c>
      <c r="S161" s="180">
        <v>0</v>
      </c>
      <c r="T161" s="181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82" t="s">
        <v>138</v>
      </c>
      <c r="AT161" s="182" t="s">
        <v>134</v>
      </c>
      <c r="AU161" s="182" t="s">
        <v>84</v>
      </c>
      <c r="AY161" s="14" t="s">
        <v>133</v>
      </c>
      <c r="BE161" s="183">
        <f>IF(N161="základná",J161,0)</f>
        <v>0</v>
      </c>
      <c r="BF161" s="183">
        <f>IF(N161="znížená",J161,0)</f>
        <v>0</v>
      </c>
      <c r="BG161" s="183">
        <f>IF(N161="zákl. prenesená",J161,0)</f>
        <v>0</v>
      </c>
      <c r="BH161" s="183">
        <f>IF(N161="zníž. prenesená",J161,0)</f>
        <v>0</v>
      </c>
      <c r="BI161" s="183">
        <f>IF(N161="nulová",J161,0)</f>
        <v>0</v>
      </c>
      <c r="BJ161" s="14" t="s">
        <v>139</v>
      </c>
      <c r="BK161" s="183">
        <f>ROUND(I161*H161,2)</f>
        <v>0</v>
      </c>
      <c r="BL161" s="14" t="s">
        <v>138</v>
      </c>
      <c r="BM161" s="182" t="s">
        <v>239</v>
      </c>
    </row>
    <row r="162" s="2" customFormat="1" ht="16.5" customHeight="1">
      <c r="A162" s="33"/>
      <c r="B162" s="169"/>
      <c r="C162" s="184" t="s">
        <v>189</v>
      </c>
      <c r="D162" s="184" t="s">
        <v>153</v>
      </c>
      <c r="E162" s="185" t="s">
        <v>221</v>
      </c>
      <c r="F162" s="186" t="s">
        <v>222</v>
      </c>
      <c r="G162" s="187" t="s">
        <v>218</v>
      </c>
      <c r="H162" s="188">
        <v>36.479999999999997</v>
      </c>
      <c r="I162" s="189"/>
      <c r="J162" s="190">
        <f>ROUND(I162*H162,2)</f>
        <v>0</v>
      </c>
      <c r="K162" s="191"/>
      <c r="L162" s="192"/>
      <c r="M162" s="193" t="s">
        <v>1</v>
      </c>
      <c r="N162" s="194" t="s">
        <v>42</v>
      </c>
      <c r="O162" s="77"/>
      <c r="P162" s="180">
        <f>O162*H162</f>
        <v>0</v>
      </c>
      <c r="Q162" s="180">
        <v>0</v>
      </c>
      <c r="R162" s="180">
        <f>Q162*H162</f>
        <v>0</v>
      </c>
      <c r="S162" s="180">
        <v>0</v>
      </c>
      <c r="T162" s="181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82" t="s">
        <v>148</v>
      </c>
      <c r="AT162" s="182" t="s">
        <v>153</v>
      </c>
      <c r="AU162" s="182" t="s">
        <v>84</v>
      </c>
      <c r="AY162" s="14" t="s">
        <v>133</v>
      </c>
      <c r="BE162" s="183">
        <f>IF(N162="základná",J162,0)</f>
        <v>0</v>
      </c>
      <c r="BF162" s="183">
        <f>IF(N162="znížená",J162,0)</f>
        <v>0</v>
      </c>
      <c r="BG162" s="183">
        <f>IF(N162="zákl. prenesená",J162,0)</f>
        <v>0</v>
      </c>
      <c r="BH162" s="183">
        <f>IF(N162="zníž. prenesená",J162,0)</f>
        <v>0</v>
      </c>
      <c r="BI162" s="183">
        <f>IF(N162="nulová",J162,0)</f>
        <v>0</v>
      </c>
      <c r="BJ162" s="14" t="s">
        <v>139</v>
      </c>
      <c r="BK162" s="183">
        <f>ROUND(I162*H162,2)</f>
        <v>0</v>
      </c>
      <c r="BL162" s="14" t="s">
        <v>138</v>
      </c>
      <c r="BM162" s="182" t="s">
        <v>243</v>
      </c>
    </row>
    <row r="163" s="11" customFormat="1" ht="25.92" customHeight="1">
      <c r="A163" s="11"/>
      <c r="B163" s="158"/>
      <c r="C163" s="11"/>
      <c r="D163" s="159" t="s">
        <v>75</v>
      </c>
      <c r="E163" s="160" t="s">
        <v>517</v>
      </c>
      <c r="F163" s="160" t="s">
        <v>518</v>
      </c>
      <c r="G163" s="11"/>
      <c r="H163" s="11"/>
      <c r="I163" s="161"/>
      <c r="J163" s="162">
        <f>BK163</f>
        <v>0</v>
      </c>
      <c r="K163" s="11"/>
      <c r="L163" s="158"/>
      <c r="M163" s="163"/>
      <c r="N163" s="164"/>
      <c r="O163" s="164"/>
      <c r="P163" s="165">
        <f>SUM(P164:P167)</f>
        <v>0</v>
      </c>
      <c r="Q163" s="164"/>
      <c r="R163" s="165">
        <f>SUM(R164:R167)</f>
        <v>0</v>
      </c>
      <c r="S163" s="164"/>
      <c r="T163" s="166">
        <f>SUM(T164:T167)</f>
        <v>0</v>
      </c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R163" s="159" t="s">
        <v>84</v>
      </c>
      <c r="AT163" s="167" t="s">
        <v>75</v>
      </c>
      <c r="AU163" s="167" t="s">
        <v>76</v>
      </c>
      <c r="AY163" s="159" t="s">
        <v>133</v>
      </c>
      <c r="BK163" s="168">
        <f>SUM(BK164:BK167)</f>
        <v>0</v>
      </c>
    </row>
    <row r="164" s="2" customFormat="1" ht="24.15" customHeight="1">
      <c r="A164" s="33"/>
      <c r="B164" s="169"/>
      <c r="C164" s="170" t="s">
        <v>262</v>
      </c>
      <c r="D164" s="170" t="s">
        <v>134</v>
      </c>
      <c r="E164" s="171" t="s">
        <v>504</v>
      </c>
      <c r="F164" s="172" t="s">
        <v>505</v>
      </c>
      <c r="G164" s="173" t="s">
        <v>174</v>
      </c>
      <c r="H164" s="174">
        <v>105</v>
      </c>
      <c r="I164" s="175"/>
      <c r="J164" s="176">
        <f>ROUND(I164*H164,2)</f>
        <v>0</v>
      </c>
      <c r="K164" s="177"/>
      <c r="L164" s="34"/>
      <c r="M164" s="178" t="s">
        <v>1</v>
      </c>
      <c r="N164" s="179" t="s">
        <v>42</v>
      </c>
      <c r="O164" s="77"/>
      <c r="P164" s="180">
        <f>O164*H164</f>
        <v>0</v>
      </c>
      <c r="Q164" s="180">
        <v>0</v>
      </c>
      <c r="R164" s="180">
        <f>Q164*H164</f>
        <v>0</v>
      </c>
      <c r="S164" s="180">
        <v>0</v>
      </c>
      <c r="T164" s="181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82" t="s">
        <v>138</v>
      </c>
      <c r="AT164" s="182" t="s">
        <v>134</v>
      </c>
      <c r="AU164" s="182" t="s">
        <v>84</v>
      </c>
      <c r="AY164" s="14" t="s">
        <v>133</v>
      </c>
      <c r="BE164" s="183">
        <f>IF(N164="základná",J164,0)</f>
        <v>0</v>
      </c>
      <c r="BF164" s="183">
        <f>IF(N164="znížená",J164,0)</f>
        <v>0</v>
      </c>
      <c r="BG164" s="183">
        <f>IF(N164="zákl. prenesená",J164,0)</f>
        <v>0</v>
      </c>
      <c r="BH164" s="183">
        <f>IF(N164="zníž. prenesená",J164,0)</f>
        <v>0</v>
      </c>
      <c r="BI164" s="183">
        <f>IF(N164="nulová",J164,0)</f>
        <v>0</v>
      </c>
      <c r="BJ164" s="14" t="s">
        <v>139</v>
      </c>
      <c r="BK164" s="183">
        <f>ROUND(I164*H164,2)</f>
        <v>0</v>
      </c>
      <c r="BL164" s="14" t="s">
        <v>138</v>
      </c>
      <c r="BM164" s="182" t="s">
        <v>253</v>
      </c>
    </row>
    <row r="165" s="2" customFormat="1" ht="33" customHeight="1">
      <c r="A165" s="33"/>
      <c r="B165" s="169"/>
      <c r="C165" s="170" t="s">
        <v>193</v>
      </c>
      <c r="D165" s="170" t="s">
        <v>134</v>
      </c>
      <c r="E165" s="171" t="s">
        <v>229</v>
      </c>
      <c r="F165" s="172" t="s">
        <v>230</v>
      </c>
      <c r="G165" s="173" t="s">
        <v>174</v>
      </c>
      <c r="H165" s="174">
        <v>105</v>
      </c>
      <c r="I165" s="175"/>
      <c r="J165" s="176">
        <f>ROUND(I165*H165,2)</f>
        <v>0</v>
      </c>
      <c r="K165" s="177"/>
      <c r="L165" s="34"/>
      <c r="M165" s="178" t="s">
        <v>1</v>
      </c>
      <c r="N165" s="179" t="s">
        <v>42</v>
      </c>
      <c r="O165" s="77"/>
      <c r="P165" s="180">
        <f>O165*H165</f>
        <v>0</v>
      </c>
      <c r="Q165" s="180">
        <v>0</v>
      </c>
      <c r="R165" s="180">
        <f>Q165*H165</f>
        <v>0</v>
      </c>
      <c r="S165" s="180">
        <v>0</v>
      </c>
      <c r="T165" s="181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82" t="s">
        <v>138</v>
      </c>
      <c r="AT165" s="182" t="s">
        <v>134</v>
      </c>
      <c r="AU165" s="182" t="s">
        <v>84</v>
      </c>
      <c r="AY165" s="14" t="s">
        <v>133</v>
      </c>
      <c r="BE165" s="183">
        <f>IF(N165="základná",J165,0)</f>
        <v>0</v>
      </c>
      <c r="BF165" s="183">
        <f>IF(N165="znížená",J165,0)</f>
        <v>0</v>
      </c>
      <c r="BG165" s="183">
        <f>IF(N165="zákl. prenesená",J165,0)</f>
        <v>0</v>
      </c>
      <c r="BH165" s="183">
        <f>IF(N165="zníž. prenesená",J165,0)</f>
        <v>0</v>
      </c>
      <c r="BI165" s="183">
        <f>IF(N165="nulová",J165,0)</f>
        <v>0</v>
      </c>
      <c r="BJ165" s="14" t="s">
        <v>139</v>
      </c>
      <c r="BK165" s="183">
        <f>ROUND(I165*H165,2)</f>
        <v>0</v>
      </c>
      <c r="BL165" s="14" t="s">
        <v>138</v>
      </c>
      <c r="BM165" s="182" t="s">
        <v>257</v>
      </c>
    </row>
    <row r="166" s="2" customFormat="1" ht="16.5" customHeight="1">
      <c r="A166" s="33"/>
      <c r="B166" s="169"/>
      <c r="C166" s="184" t="s">
        <v>269</v>
      </c>
      <c r="D166" s="184" t="s">
        <v>153</v>
      </c>
      <c r="E166" s="185" t="s">
        <v>519</v>
      </c>
      <c r="F166" s="186" t="s">
        <v>520</v>
      </c>
      <c r="G166" s="187" t="s">
        <v>174</v>
      </c>
      <c r="H166" s="188">
        <v>105</v>
      </c>
      <c r="I166" s="189"/>
      <c r="J166" s="190">
        <f>ROUND(I166*H166,2)</f>
        <v>0</v>
      </c>
      <c r="K166" s="191"/>
      <c r="L166" s="192"/>
      <c r="M166" s="193" t="s">
        <v>1</v>
      </c>
      <c r="N166" s="194" t="s">
        <v>42</v>
      </c>
      <c r="O166" s="77"/>
      <c r="P166" s="180">
        <f>O166*H166</f>
        <v>0</v>
      </c>
      <c r="Q166" s="180">
        <v>0</v>
      </c>
      <c r="R166" s="180">
        <f>Q166*H166</f>
        <v>0</v>
      </c>
      <c r="S166" s="180">
        <v>0</v>
      </c>
      <c r="T166" s="181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82" t="s">
        <v>148</v>
      </c>
      <c r="AT166" s="182" t="s">
        <v>153</v>
      </c>
      <c r="AU166" s="182" t="s">
        <v>84</v>
      </c>
      <c r="AY166" s="14" t="s">
        <v>133</v>
      </c>
      <c r="BE166" s="183">
        <f>IF(N166="základná",J166,0)</f>
        <v>0</v>
      </c>
      <c r="BF166" s="183">
        <f>IF(N166="znížená",J166,0)</f>
        <v>0</v>
      </c>
      <c r="BG166" s="183">
        <f>IF(N166="zákl. prenesená",J166,0)</f>
        <v>0</v>
      </c>
      <c r="BH166" s="183">
        <f>IF(N166="zníž. prenesená",J166,0)</f>
        <v>0</v>
      </c>
      <c r="BI166" s="183">
        <f>IF(N166="nulová",J166,0)</f>
        <v>0</v>
      </c>
      <c r="BJ166" s="14" t="s">
        <v>139</v>
      </c>
      <c r="BK166" s="183">
        <f>ROUND(I166*H166,2)</f>
        <v>0</v>
      </c>
      <c r="BL166" s="14" t="s">
        <v>138</v>
      </c>
      <c r="BM166" s="182" t="s">
        <v>261</v>
      </c>
    </row>
    <row r="167" s="2" customFormat="1" ht="76.35" customHeight="1">
      <c r="A167" s="33"/>
      <c r="B167" s="169"/>
      <c r="C167" s="170" t="s">
        <v>196</v>
      </c>
      <c r="D167" s="170" t="s">
        <v>134</v>
      </c>
      <c r="E167" s="171" t="s">
        <v>521</v>
      </c>
      <c r="F167" s="172" t="s">
        <v>522</v>
      </c>
      <c r="G167" s="173" t="s">
        <v>249</v>
      </c>
      <c r="H167" s="174">
        <v>1</v>
      </c>
      <c r="I167" s="175"/>
      <c r="J167" s="176">
        <f>ROUND(I167*H167,2)</f>
        <v>0</v>
      </c>
      <c r="K167" s="177"/>
      <c r="L167" s="34"/>
      <c r="M167" s="178" t="s">
        <v>1</v>
      </c>
      <c r="N167" s="179" t="s">
        <v>42</v>
      </c>
      <c r="O167" s="77"/>
      <c r="P167" s="180">
        <f>O167*H167</f>
        <v>0</v>
      </c>
      <c r="Q167" s="180">
        <v>0</v>
      </c>
      <c r="R167" s="180">
        <f>Q167*H167</f>
        <v>0</v>
      </c>
      <c r="S167" s="180">
        <v>0</v>
      </c>
      <c r="T167" s="181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82" t="s">
        <v>138</v>
      </c>
      <c r="AT167" s="182" t="s">
        <v>134</v>
      </c>
      <c r="AU167" s="182" t="s">
        <v>84</v>
      </c>
      <c r="AY167" s="14" t="s">
        <v>133</v>
      </c>
      <c r="BE167" s="183">
        <f>IF(N167="základná",J167,0)</f>
        <v>0</v>
      </c>
      <c r="BF167" s="183">
        <f>IF(N167="znížená",J167,0)</f>
        <v>0</v>
      </c>
      <c r="BG167" s="183">
        <f>IF(N167="zákl. prenesená",J167,0)</f>
        <v>0</v>
      </c>
      <c r="BH167" s="183">
        <f>IF(N167="zníž. prenesená",J167,0)</f>
        <v>0</v>
      </c>
      <c r="BI167" s="183">
        <f>IF(N167="nulová",J167,0)</f>
        <v>0</v>
      </c>
      <c r="BJ167" s="14" t="s">
        <v>139</v>
      </c>
      <c r="BK167" s="183">
        <f>ROUND(I167*H167,2)</f>
        <v>0</v>
      </c>
      <c r="BL167" s="14" t="s">
        <v>138</v>
      </c>
      <c r="BM167" s="182" t="s">
        <v>523</v>
      </c>
    </row>
    <row r="168" s="11" customFormat="1" ht="25.92" customHeight="1">
      <c r="A168" s="11"/>
      <c r="B168" s="158"/>
      <c r="C168" s="11"/>
      <c r="D168" s="159" t="s">
        <v>75</v>
      </c>
      <c r="E168" s="160" t="s">
        <v>240</v>
      </c>
      <c r="F168" s="160" t="s">
        <v>240</v>
      </c>
      <c r="G168" s="11"/>
      <c r="H168" s="11"/>
      <c r="I168" s="161"/>
      <c r="J168" s="162">
        <f>BK168</f>
        <v>0</v>
      </c>
      <c r="K168" s="11"/>
      <c r="L168" s="158"/>
      <c r="M168" s="163"/>
      <c r="N168" s="164"/>
      <c r="O168" s="164"/>
      <c r="P168" s="165">
        <f>P169</f>
        <v>0</v>
      </c>
      <c r="Q168" s="164"/>
      <c r="R168" s="165">
        <f>R169</f>
        <v>0</v>
      </c>
      <c r="S168" s="164"/>
      <c r="T168" s="166">
        <f>T169</f>
        <v>0</v>
      </c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R168" s="159" t="s">
        <v>84</v>
      </c>
      <c r="AT168" s="167" t="s">
        <v>75</v>
      </c>
      <c r="AU168" s="167" t="s">
        <v>76</v>
      </c>
      <c r="AY168" s="159" t="s">
        <v>133</v>
      </c>
      <c r="BK168" s="168">
        <f>BK169</f>
        <v>0</v>
      </c>
    </row>
    <row r="169" s="2" customFormat="1" ht="24.15" customHeight="1">
      <c r="A169" s="33"/>
      <c r="B169" s="169"/>
      <c r="C169" s="170" t="s">
        <v>276</v>
      </c>
      <c r="D169" s="170" t="s">
        <v>134</v>
      </c>
      <c r="E169" s="171" t="s">
        <v>241</v>
      </c>
      <c r="F169" s="172" t="s">
        <v>524</v>
      </c>
      <c r="G169" s="173" t="s">
        <v>143</v>
      </c>
      <c r="H169" s="174">
        <v>7</v>
      </c>
      <c r="I169" s="175"/>
      <c r="J169" s="176">
        <f>ROUND(I169*H169,2)</f>
        <v>0</v>
      </c>
      <c r="K169" s="177"/>
      <c r="L169" s="34"/>
      <c r="M169" s="178" t="s">
        <v>1</v>
      </c>
      <c r="N169" s="179" t="s">
        <v>42</v>
      </c>
      <c r="O169" s="77"/>
      <c r="P169" s="180">
        <f>O169*H169</f>
        <v>0</v>
      </c>
      <c r="Q169" s="180">
        <v>0</v>
      </c>
      <c r="R169" s="180">
        <f>Q169*H169</f>
        <v>0</v>
      </c>
      <c r="S169" s="180">
        <v>0</v>
      </c>
      <c r="T169" s="181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82" t="s">
        <v>138</v>
      </c>
      <c r="AT169" s="182" t="s">
        <v>134</v>
      </c>
      <c r="AU169" s="182" t="s">
        <v>84</v>
      </c>
      <c r="AY169" s="14" t="s">
        <v>133</v>
      </c>
      <c r="BE169" s="183">
        <f>IF(N169="základná",J169,0)</f>
        <v>0</v>
      </c>
      <c r="BF169" s="183">
        <f>IF(N169="znížená",J169,0)</f>
        <v>0</v>
      </c>
      <c r="BG169" s="183">
        <f>IF(N169="zákl. prenesená",J169,0)</f>
        <v>0</v>
      </c>
      <c r="BH169" s="183">
        <f>IF(N169="zníž. prenesená",J169,0)</f>
        <v>0</v>
      </c>
      <c r="BI169" s="183">
        <f>IF(N169="nulová",J169,0)</f>
        <v>0</v>
      </c>
      <c r="BJ169" s="14" t="s">
        <v>139</v>
      </c>
      <c r="BK169" s="183">
        <f>ROUND(I169*H169,2)</f>
        <v>0</v>
      </c>
      <c r="BL169" s="14" t="s">
        <v>138</v>
      </c>
      <c r="BM169" s="182" t="s">
        <v>284</v>
      </c>
    </row>
    <row r="170" s="11" customFormat="1" ht="25.92" customHeight="1">
      <c r="A170" s="11"/>
      <c r="B170" s="158"/>
      <c r="C170" s="11"/>
      <c r="D170" s="159" t="s">
        <v>75</v>
      </c>
      <c r="E170" s="160" t="s">
        <v>258</v>
      </c>
      <c r="F170" s="160" t="s">
        <v>258</v>
      </c>
      <c r="G170" s="11"/>
      <c r="H170" s="11"/>
      <c r="I170" s="161"/>
      <c r="J170" s="162">
        <f>BK170</f>
        <v>0</v>
      </c>
      <c r="K170" s="11"/>
      <c r="L170" s="158"/>
      <c r="M170" s="163"/>
      <c r="N170" s="164"/>
      <c r="O170" s="164"/>
      <c r="P170" s="165">
        <f>SUM(P171:P178)</f>
        <v>0</v>
      </c>
      <c r="Q170" s="164"/>
      <c r="R170" s="165">
        <f>SUM(R171:R178)</f>
        <v>0</v>
      </c>
      <c r="S170" s="164"/>
      <c r="T170" s="166">
        <f>SUM(T171:T178)</f>
        <v>0</v>
      </c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R170" s="159" t="s">
        <v>84</v>
      </c>
      <c r="AT170" s="167" t="s">
        <v>75</v>
      </c>
      <c r="AU170" s="167" t="s">
        <v>76</v>
      </c>
      <c r="AY170" s="159" t="s">
        <v>133</v>
      </c>
      <c r="BK170" s="168">
        <f>SUM(BK171:BK178)</f>
        <v>0</v>
      </c>
    </row>
    <row r="171" s="2" customFormat="1" ht="24.15" customHeight="1">
      <c r="A171" s="33"/>
      <c r="B171" s="169"/>
      <c r="C171" s="170" t="s">
        <v>200</v>
      </c>
      <c r="D171" s="170" t="s">
        <v>134</v>
      </c>
      <c r="E171" s="171" t="s">
        <v>259</v>
      </c>
      <c r="F171" s="172" t="s">
        <v>260</v>
      </c>
      <c r="G171" s="173" t="s">
        <v>174</v>
      </c>
      <c r="H171" s="174">
        <v>270</v>
      </c>
      <c r="I171" s="175"/>
      <c r="J171" s="176">
        <f>ROUND(I171*H171,2)</f>
        <v>0</v>
      </c>
      <c r="K171" s="177"/>
      <c r="L171" s="34"/>
      <c r="M171" s="178" t="s">
        <v>1</v>
      </c>
      <c r="N171" s="179" t="s">
        <v>42</v>
      </c>
      <c r="O171" s="77"/>
      <c r="P171" s="180">
        <f>O171*H171</f>
        <v>0</v>
      </c>
      <c r="Q171" s="180">
        <v>0</v>
      </c>
      <c r="R171" s="180">
        <f>Q171*H171</f>
        <v>0</v>
      </c>
      <c r="S171" s="180">
        <v>0</v>
      </c>
      <c r="T171" s="181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82" t="s">
        <v>138</v>
      </c>
      <c r="AT171" s="182" t="s">
        <v>134</v>
      </c>
      <c r="AU171" s="182" t="s">
        <v>84</v>
      </c>
      <c r="AY171" s="14" t="s">
        <v>133</v>
      </c>
      <c r="BE171" s="183">
        <f>IF(N171="základná",J171,0)</f>
        <v>0</v>
      </c>
      <c r="BF171" s="183">
        <f>IF(N171="znížená",J171,0)</f>
        <v>0</v>
      </c>
      <c r="BG171" s="183">
        <f>IF(N171="zákl. prenesená",J171,0)</f>
        <v>0</v>
      </c>
      <c r="BH171" s="183">
        <f>IF(N171="zníž. prenesená",J171,0)</f>
        <v>0</v>
      </c>
      <c r="BI171" s="183">
        <f>IF(N171="nulová",J171,0)</f>
        <v>0</v>
      </c>
      <c r="BJ171" s="14" t="s">
        <v>139</v>
      </c>
      <c r="BK171" s="183">
        <f>ROUND(I171*H171,2)</f>
        <v>0</v>
      </c>
      <c r="BL171" s="14" t="s">
        <v>138</v>
      </c>
      <c r="BM171" s="182" t="s">
        <v>286</v>
      </c>
    </row>
    <row r="172" s="2" customFormat="1" ht="44.25" customHeight="1">
      <c r="A172" s="33"/>
      <c r="B172" s="169"/>
      <c r="C172" s="170" t="s">
        <v>281</v>
      </c>
      <c r="D172" s="170" t="s">
        <v>134</v>
      </c>
      <c r="E172" s="171" t="s">
        <v>263</v>
      </c>
      <c r="F172" s="172" t="s">
        <v>264</v>
      </c>
      <c r="G172" s="173" t="s">
        <v>174</v>
      </c>
      <c r="H172" s="174">
        <v>270</v>
      </c>
      <c r="I172" s="175"/>
      <c r="J172" s="176">
        <f>ROUND(I172*H172,2)</f>
        <v>0</v>
      </c>
      <c r="K172" s="177"/>
      <c r="L172" s="34"/>
      <c r="M172" s="178" t="s">
        <v>1</v>
      </c>
      <c r="N172" s="179" t="s">
        <v>42</v>
      </c>
      <c r="O172" s="77"/>
      <c r="P172" s="180">
        <f>O172*H172</f>
        <v>0</v>
      </c>
      <c r="Q172" s="180">
        <v>0</v>
      </c>
      <c r="R172" s="180">
        <f>Q172*H172</f>
        <v>0</v>
      </c>
      <c r="S172" s="180">
        <v>0</v>
      </c>
      <c r="T172" s="181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82" t="s">
        <v>138</v>
      </c>
      <c r="AT172" s="182" t="s">
        <v>134</v>
      </c>
      <c r="AU172" s="182" t="s">
        <v>84</v>
      </c>
      <c r="AY172" s="14" t="s">
        <v>133</v>
      </c>
      <c r="BE172" s="183">
        <f>IF(N172="základná",J172,0)</f>
        <v>0</v>
      </c>
      <c r="BF172" s="183">
        <f>IF(N172="znížená",J172,0)</f>
        <v>0</v>
      </c>
      <c r="BG172" s="183">
        <f>IF(N172="zákl. prenesená",J172,0)</f>
        <v>0</v>
      </c>
      <c r="BH172" s="183">
        <f>IF(N172="zníž. prenesená",J172,0)</f>
        <v>0</v>
      </c>
      <c r="BI172" s="183">
        <f>IF(N172="nulová",J172,0)</f>
        <v>0</v>
      </c>
      <c r="BJ172" s="14" t="s">
        <v>139</v>
      </c>
      <c r="BK172" s="183">
        <f>ROUND(I172*H172,2)</f>
        <v>0</v>
      </c>
      <c r="BL172" s="14" t="s">
        <v>138</v>
      </c>
      <c r="BM172" s="182" t="s">
        <v>290</v>
      </c>
    </row>
    <row r="173" s="2" customFormat="1" ht="16.5" customHeight="1">
      <c r="A173" s="33"/>
      <c r="B173" s="169"/>
      <c r="C173" s="184" t="s">
        <v>203</v>
      </c>
      <c r="D173" s="184" t="s">
        <v>153</v>
      </c>
      <c r="E173" s="185" t="s">
        <v>266</v>
      </c>
      <c r="F173" s="186" t="s">
        <v>525</v>
      </c>
      <c r="G173" s="187" t="s">
        <v>174</v>
      </c>
      <c r="H173" s="188">
        <v>270</v>
      </c>
      <c r="I173" s="189"/>
      <c r="J173" s="190">
        <f>ROUND(I173*H173,2)</f>
        <v>0</v>
      </c>
      <c r="K173" s="191"/>
      <c r="L173" s="192"/>
      <c r="M173" s="193" t="s">
        <v>1</v>
      </c>
      <c r="N173" s="194" t="s">
        <v>42</v>
      </c>
      <c r="O173" s="77"/>
      <c r="P173" s="180">
        <f>O173*H173</f>
        <v>0</v>
      </c>
      <c r="Q173" s="180">
        <v>0</v>
      </c>
      <c r="R173" s="180">
        <f>Q173*H173</f>
        <v>0</v>
      </c>
      <c r="S173" s="180">
        <v>0</v>
      </c>
      <c r="T173" s="181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82" t="s">
        <v>148</v>
      </c>
      <c r="AT173" s="182" t="s">
        <v>153</v>
      </c>
      <c r="AU173" s="182" t="s">
        <v>84</v>
      </c>
      <c r="AY173" s="14" t="s">
        <v>133</v>
      </c>
      <c r="BE173" s="183">
        <f>IF(N173="základná",J173,0)</f>
        <v>0</v>
      </c>
      <c r="BF173" s="183">
        <f>IF(N173="znížená",J173,0)</f>
        <v>0</v>
      </c>
      <c r="BG173" s="183">
        <f>IF(N173="zákl. prenesená",J173,0)</f>
        <v>0</v>
      </c>
      <c r="BH173" s="183">
        <f>IF(N173="zníž. prenesená",J173,0)</f>
        <v>0</v>
      </c>
      <c r="BI173" s="183">
        <f>IF(N173="nulová",J173,0)</f>
        <v>0</v>
      </c>
      <c r="BJ173" s="14" t="s">
        <v>139</v>
      </c>
      <c r="BK173" s="183">
        <f>ROUND(I173*H173,2)</f>
        <v>0</v>
      </c>
      <c r="BL173" s="14" t="s">
        <v>138</v>
      </c>
      <c r="BM173" s="182" t="s">
        <v>293</v>
      </c>
    </row>
    <row r="174" s="2" customFormat="1" ht="24.15" customHeight="1">
      <c r="A174" s="33"/>
      <c r="B174" s="169"/>
      <c r="C174" s="170" t="s">
        <v>287</v>
      </c>
      <c r="D174" s="170" t="s">
        <v>134</v>
      </c>
      <c r="E174" s="171" t="s">
        <v>282</v>
      </c>
      <c r="F174" s="172" t="s">
        <v>283</v>
      </c>
      <c r="G174" s="173" t="s">
        <v>174</v>
      </c>
      <c r="H174" s="174">
        <v>1999</v>
      </c>
      <c r="I174" s="175"/>
      <c r="J174" s="176">
        <f>ROUND(I174*H174,2)</f>
        <v>0</v>
      </c>
      <c r="K174" s="177"/>
      <c r="L174" s="34"/>
      <c r="M174" s="178" t="s">
        <v>1</v>
      </c>
      <c r="N174" s="179" t="s">
        <v>42</v>
      </c>
      <c r="O174" s="77"/>
      <c r="P174" s="180">
        <f>O174*H174</f>
        <v>0</v>
      </c>
      <c r="Q174" s="180">
        <v>0</v>
      </c>
      <c r="R174" s="180">
        <f>Q174*H174</f>
        <v>0</v>
      </c>
      <c r="S174" s="180">
        <v>0</v>
      </c>
      <c r="T174" s="181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82" t="s">
        <v>138</v>
      </c>
      <c r="AT174" s="182" t="s">
        <v>134</v>
      </c>
      <c r="AU174" s="182" t="s">
        <v>84</v>
      </c>
      <c r="AY174" s="14" t="s">
        <v>133</v>
      </c>
      <c r="BE174" s="183">
        <f>IF(N174="základná",J174,0)</f>
        <v>0</v>
      </c>
      <c r="BF174" s="183">
        <f>IF(N174="znížená",J174,0)</f>
        <v>0</v>
      </c>
      <c r="BG174" s="183">
        <f>IF(N174="zákl. prenesená",J174,0)</f>
        <v>0</v>
      </c>
      <c r="BH174" s="183">
        <f>IF(N174="zníž. prenesená",J174,0)</f>
        <v>0</v>
      </c>
      <c r="BI174" s="183">
        <f>IF(N174="nulová",J174,0)</f>
        <v>0</v>
      </c>
      <c r="BJ174" s="14" t="s">
        <v>139</v>
      </c>
      <c r="BK174" s="183">
        <f>ROUND(I174*H174,2)</f>
        <v>0</v>
      </c>
      <c r="BL174" s="14" t="s">
        <v>138</v>
      </c>
      <c r="BM174" s="182" t="s">
        <v>300</v>
      </c>
    </row>
    <row r="175" s="2" customFormat="1" ht="44.25" customHeight="1">
      <c r="A175" s="33"/>
      <c r="B175" s="169"/>
      <c r="C175" s="170" t="s">
        <v>207</v>
      </c>
      <c r="D175" s="170" t="s">
        <v>134</v>
      </c>
      <c r="E175" s="171" t="s">
        <v>285</v>
      </c>
      <c r="F175" s="172" t="s">
        <v>264</v>
      </c>
      <c r="G175" s="173" t="s">
        <v>174</v>
      </c>
      <c r="H175" s="174">
        <v>1999</v>
      </c>
      <c r="I175" s="175"/>
      <c r="J175" s="176">
        <f>ROUND(I175*H175,2)</f>
        <v>0</v>
      </c>
      <c r="K175" s="177"/>
      <c r="L175" s="34"/>
      <c r="M175" s="178" t="s">
        <v>1</v>
      </c>
      <c r="N175" s="179" t="s">
        <v>42</v>
      </c>
      <c r="O175" s="77"/>
      <c r="P175" s="180">
        <f>O175*H175</f>
        <v>0</v>
      </c>
      <c r="Q175" s="180">
        <v>0</v>
      </c>
      <c r="R175" s="180">
        <f>Q175*H175</f>
        <v>0</v>
      </c>
      <c r="S175" s="180">
        <v>0</v>
      </c>
      <c r="T175" s="181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82" t="s">
        <v>138</v>
      </c>
      <c r="AT175" s="182" t="s">
        <v>134</v>
      </c>
      <c r="AU175" s="182" t="s">
        <v>84</v>
      </c>
      <c r="AY175" s="14" t="s">
        <v>133</v>
      </c>
      <c r="BE175" s="183">
        <f>IF(N175="základná",J175,0)</f>
        <v>0</v>
      </c>
      <c r="BF175" s="183">
        <f>IF(N175="znížená",J175,0)</f>
        <v>0</v>
      </c>
      <c r="BG175" s="183">
        <f>IF(N175="zákl. prenesená",J175,0)</f>
        <v>0</v>
      </c>
      <c r="BH175" s="183">
        <f>IF(N175="zníž. prenesená",J175,0)</f>
        <v>0</v>
      </c>
      <c r="BI175" s="183">
        <f>IF(N175="nulová",J175,0)</f>
        <v>0</v>
      </c>
      <c r="BJ175" s="14" t="s">
        <v>139</v>
      </c>
      <c r="BK175" s="183">
        <f>ROUND(I175*H175,2)</f>
        <v>0</v>
      </c>
      <c r="BL175" s="14" t="s">
        <v>138</v>
      </c>
      <c r="BM175" s="182" t="s">
        <v>304</v>
      </c>
    </row>
    <row r="176" s="2" customFormat="1" ht="16.5" customHeight="1">
      <c r="A176" s="33"/>
      <c r="B176" s="169"/>
      <c r="C176" s="184" t="s">
        <v>294</v>
      </c>
      <c r="D176" s="184" t="s">
        <v>153</v>
      </c>
      <c r="E176" s="185" t="s">
        <v>273</v>
      </c>
      <c r="F176" s="186" t="s">
        <v>526</v>
      </c>
      <c r="G176" s="187" t="s">
        <v>174</v>
      </c>
      <c r="H176" s="188">
        <v>370</v>
      </c>
      <c r="I176" s="189"/>
      <c r="J176" s="190">
        <f>ROUND(I176*H176,2)</f>
        <v>0</v>
      </c>
      <c r="K176" s="191"/>
      <c r="L176" s="192"/>
      <c r="M176" s="193" t="s">
        <v>1</v>
      </c>
      <c r="N176" s="194" t="s">
        <v>42</v>
      </c>
      <c r="O176" s="77"/>
      <c r="P176" s="180">
        <f>O176*H176</f>
        <v>0</v>
      </c>
      <c r="Q176" s="180">
        <v>0</v>
      </c>
      <c r="R176" s="180">
        <f>Q176*H176</f>
        <v>0</v>
      </c>
      <c r="S176" s="180">
        <v>0</v>
      </c>
      <c r="T176" s="181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82" t="s">
        <v>148</v>
      </c>
      <c r="AT176" s="182" t="s">
        <v>153</v>
      </c>
      <c r="AU176" s="182" t="s">
        <v>84</v>
      </c>
      <c r="AY176" s="14" t="s">
        <v>133</v>
      </c>
      <c r="BE176" s="183">
        <f>IF(N176="základná",J176,0)</f>
        <v>0</v>
      </c>
      <c r="BF176" s="183">
        <f>IF(N176="znížená",J176,0)</f>
        <v>0</v>
      </c>
      <c r="BG176" s="183">
        <f>IF(N176="zákl. prenesená",J176,0)</f>
        <v>0</v>
      </c>
      <c r="BH176" s="183">
        <f>IF(N176="zníž. prenesená",J176,0)</f>
        <v>0</v>
      </c>
      <c r="BI176" s="183">
        <f>IF(N176="nulová",J176,0)</f>
        <v>0</v>
      </c>
      <c r="BJ176" s="14" t="s">
        <v>139</v>
      </c>
      <c r="BK176" s="183">
        <f>ROUND(I176*H176,2)</f>
        <v>0</v>
      </c>
      <c r="BL176" s="14" t="s">
        <v>138</v>
      </c>
      <c r="BM176" s="182" t="s">
        <v>307</v>
      </c>
    </row>
    <row r="177" s="2" customFormat="1" ht="16.5" customHeight="1">
      <c r="A177" s="33"/>
      <c r="B177" s="169"/>
      <c r="C177" s="184" t="s">
        <v>210</v>
      </c>
      <c r="D177" s="184" t="s">
        <v>153</v>
      </c>
      <c r="E177" s="185" t="s">
        <v>277</v>
      </c>
      <c r="F177" s="186" t="s">
        <v>527</v>
      </c>
      <c r="G177" s="187" t="s">
        <v>174</v>
      </c>
      <c r="H177" s="188">
        <v>342</v>
      </c>
      <c r="I177" s="189"/>
      <c r="J177" s="190">
        <f>ROUND(I177*H177,2)</f>
        <v>0</v>
      </c>
      <c r="K177" s="191"/>
      <c r="L177" s="192"/>
      <c r="M177" s="193" t="s">
        <v>1</v>
      </c>
      <c r="N177" s="194" t="s">
        <v>42</v>
      </c>
      <c r="O177" s="77"/>
      <c r="P177" s="180">
        <f>O177*H177</f>
        <v>0</v>
      </c>
      <c r="Q177" s="180">
        <v>0</v>
      </c>
      <c r="R177" s="180">
        <f>Q177*H177</f>
        <v>0</v>
      </c>
      <c r="S177" s="180">
        <v>0</v>
      </c>
      <c r="T177" s="181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82" t="s">
        <v>148</v>
      </c>
      <c r="AT177" s="182" t="s">
        <v>153</v>
      </c>
      <c r="AU177" s="182" t="s">
        <v>84</v>
      </c>
      <c r="AY177" s="14" t="s">
        <v>133</v>
      </c>
      <c r="BE177" s="183">
        <f>IF(N177="základná",J177,0)</f>
        <v>0</v>
      </c>
      <c r="BF177" s="183">
        <f>IF(N177="znížená",J177,0)</f>
        <v>0</v>
      </c>
      <c r="BG177" s="183">
        <f>IF(N177="zákl. prenesená",J177,0)</f>
        <v>0</v>
      </c>
      <c r="BH177" s="183">
        <f>IF(N177="zníž. prenesená",J177,0)</f>
        <v>0</v>
      </c>
      <c r="BI177" s="183">
        <f>IF(N177="nulová",J177,0)</f>
        <v>0</v>
      </c>
      <c r="BJ177" s="14" t="s">
        <v>139</v>
      </c>
      <c r="BK177" s="183">
        <f>ROUND(I177*H177,2)</f>
        <v>0</v>
      </c>
      <c r="BL177" s="14" t="s">
        <v>138</v>
      </c>
      <c r="BM177" s="182" t="s">
        <v>311</v>
      </c>
    </row>
    <row r="178" s="2" customFormat="1" ht="16.5" customHeight="1">
      <c r="A178" s="33"/>
      <c r="B178" s="169"/>
      <c r="C178" s="184" t="s">
        <v>301</v>
      </c>
      <c r="D178" s="184" t="s">
        <v>153</v>
      </c>
      <c r="E178" s="185" t="s">
        <v>288</v>
      </c>
      <c r="F178" s="186" t="s">
        <v>528</v>
      </c>
      <c r="G178" s="187" t="s">
        <v>174</v>
      </c>
      <c r="H178" s="188">
        <v>1287</v>
      </c>
      <c r="I178" s="189"/>
      <c r="J178" s="190">
        <f>ROUND(I178*H178,2)</f>
        <v>0</v>
      </c>
      <c r="K178" s="191"/>
      <c r="L178" s="192"/>
      <c r="M178" s="193" t="s">
        <v>1</v>
      </c>
      <c r="N178" s="194" t="s">
        <v>42</v>
      </c>
      <c r="O178" s="77"/>
      <c r="P178" s="180">
        <f>O178*H178</f>
        <v>0</v>
      </c>
      <c r="Q178" s="180">
        <v>0</v>
      </c>
      <c r="R178" s="180">
        <f>Q178*H178</f>
        <v>0</v>
      </c>
      <c r="S178" s="180">
        <v>0</v>
      </c>
      <c r="T178" s="181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82" t="s">
        <v>148</v>
      </c>
      <c r="AT178" s="182" t="s">
        <v>153</v>
      </c>
      <c r="AU178" s="182" t="s">
        <v>84</v>
      </c>
      <c r="AY178" s="14" t="s">
        <v>133</v>
      </c>
      <c r="BE178" s="183">
        <f>IF(N178="základná",J178,0)</f>
        <v>0</v>
      </c>
      <c r="BF178" s="183">
        <f>IF(N178="znížená",J178,0)</f>
        <v>0</v>
      </c>
      <c r="BG178" s="183">
        <f>IF(N178="zákl. prenesená",J178,0)</f>
        <v>0</v>
      </c>
      <c r="BH178" s="183">
        <f>IF(N178="zníž. prenesená",J178,0)</f>
        <v>0</v>
      </c>
      <c r="BI178" s="183">
        <f>IF(N178="nulová",J178,0)</f>
        <v>0</v>
      </c>
      <c r="BJ178" s="14" t="s">
        <v>139</v>
      </c>
      <c r="BK178" s="183">
        <f>ROUND(I178*H178,2)</f>
        <v>0</v>
      </c>
      <c r="BL178" s="14" t="s">
        <v>138</v>
      </c>
      <c r="BM178" s="182" t="s">
        <v>314</v>
      </c>
    </row>
    <row r="179" s="11" customFormat="1" ht="25.92" customHeight="1">
      <c r="A179" s="11"/>
      <c r="B179" s="158"/>
      <c r="C179" s="11"/>
      <c r="D179" s="159" t="s">
        <v>75</v>
      </c>
      <c r="E179" s="160" t="s">
        <v>333</v>
      </c>
      <c r="F179" s="160" t="s">
        <v>333</v>
      </c>
      <c r="G179" s="11"/>
      <c r="H179" s="11"/>
      <c r="I179" s="161"/>
      <c r="J179" s="162">
        <f>BK179</f>
        <v>0</v>
      </c>
      <c r="K179" s="11"/>
      <c r="L179" s="158"/>
      <c r="M179" s="163"/>
      <c r="N179" s="164"/>
      <c r="O179" s="164"/>
      <c r="P179" s="165">
        <f>SUM(P180:P192)</f>
        <v>0</v>
      </c>
      <c r="Q179" s="164"/>
      <c r="R179" s="165">
        <f>SUM(R180:R192)</f>
        <v>0</v>
      </c>
      <c r="S179" s="164"/>
      <c r="T179" s="166">
        <f>SUM(T180:T192)</f>
        <v>0</v>
      </c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R179" s="159" t="s">
        <v>84</v>
      </c>
      <c r="AT179" s="167" t="s">
        <v>75</v>
      </c>
      <c r="AU179" s="167" t="s">
        <v>76</v>
      </c>
      <c r="AY179" s="159" t="s">
        <v>133</v>
      </c>
      <c r="BK179" s="168">
        <f>SUM(BK180:BK192)</f>
        <v>0</v>
      </c>
    </row>
    <row r="180" s="2" customFormat="1" ht="21.75" customHeight="1">
      <c r="A180" s="33"/>
      <c r="B180" s="169"/>
      <c r="C180" s="170" t="s">
        <v>215</v>
      </c>
      <c r="D180" s="170" t="s">
        <v>134</v>
      </c>
      <c r="E180" s="171" t="s">
        <v>354</v>
      </c>
      <c r="F180" s="172" t="s">
        <v>355</v>
      </c>
      <c r="G180" s="173" t="s">
        <v>143</v>
      </c>
      <c r="H180" s="174">
        <v>255</v>
      </c>
      <c r="I180" s="175"/>
      <c r="J180" s="176">
        <f>ROUND(I180*H180,2)</f>
        <v>0</v>
      </c>
      <c r="K180" s="177"/>
      <c r="L180" s="34"/>
      <c r="M180" s="178" t="s">
        <v>1</v>
      </c>
      <c r="N180" s="179" t="s">
        <v>42</v>
      </c>
      <c r="O180" s="77"/>
      <c r="P180" s="180">
        <f>O180*H180</f>
        <v>0</v>
      </c>
      <c r="Q180" s="180">
        <v>0</v>
      </c>
      <c r="R180" s="180">
        <f>Q180*H180</f>
        <v>0</v>
      </c>
      <c r="S180" s="180">
        <v>0</v>
      </c>
      <c r="T180" s="181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82" t="s">
        <v>138</v>
      </c>
      <c r="AT180" s="182" t="s">
        <v>134</v>
      </c>
      <c r="AU180" s="182" t="s">
        <v>84</v>
      </c>
      <c r="AY180" s="14" t="s">
        <v>133</v>
      </c>
      <c r="BE180" s="183">
        <f>IF(N180="základná",J180,0)</f>
        <v>0</v>
      </c>
      <c r="BF180" s="183">
        <f>IF(N180="znížená",J180,0)</f>
        <v>0</v>
      </c>
      <c r="BG180" s="183">
        <f>IF(N180="zákl. prenesená",J180,0)</f>
        <v>0</v>
      </c>
      <c r="BH180" s="183">
        <f>IF(N180="zníž. prenesená",J180,0)</f>
        <v>0</v>
      </c>
      <c r="BI180" s="183">
        <f>IF(N180="nulová",J180,0)</f>
        <v>0</v>
      </c>
      <c r="BJ180" s="14" t="s">
        <v>139</v>
      </c>
      <c r="BK180" s="183">
        <f>ROUND(I180*H180,2)</f>
        <v>0</v>
      </c>
      <c r="BL180" s="14" t="s">
        <v>138</v>
      </c>
      <c r="BM180" s="182" t="s">
        <v>529</v>
      </c>
    </row>
    <row r="181" s="2" customFormat="1" ht="24.15" customHeight="1">
      <c r="A181" s="33"/>
      <c r="B181" s="169"/>
      <c r="C181" s="184" t="s">
        <v>308</v>
      </c>
      <c r="D181" s="184" t="s">
        <v>153</v>
      </c>
      <c r="E181" s="185" t="s">
        <v>357</v>
      </c>
      <c r="F181" s="186" t="s">
        <v>358</v>
      </c>
      <c r="G181" s="187" t="s">
        <v>143</v>
      </c>
      <c r="H181" s="188">
        <v>280.5</v>
      </c>
      <c r="I181" s="189"/>
      <c r="J181" s="190">
        <f>ROUND(I181*H181,2)</f>
        <v>0</v>
      </c>
      <c r="K181" s="191"/>
      <c r="L181" s="192"/>
      <c r="M181" s="193" t="s">
        <v>1</v>
      </c>
      <c r="N181" s="194" t="s">
        <v>42</v>
      </c>
      <c r="O181" s="77"/>
      <c r="P181" s="180">
        <f>O181*H181</f>
        <v>0</v>
      </c>
      <c r="Q181" s="180">
        <v>0</v>
      </c>
      <c r="R181" s="180">
        <f>Q181*H181</f>
        <v>0</v>
      </c>
      <c r="S181" s="180">
        <v>0</v>
      </c>
      <c r="T181" s="181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82" t="s">
        <v>148</v>
      </c>
      <c r="AT181" s="182" t="s">
        <v>153</v>
      </c>
      <c r="AU181" s="182" t="s">
        <v>84</v>
      </c>
      <c r="AY181" s="14" t="s">
        <v>133</v>
      </c>
      <c r="BE181" s="183">
        <f>IF(N181="základná",J181,0)</f>
        <v>0</v>
      </c>
      <c r="BF181" s="183">
        <f>IF(N181="znížená",J181,0)</f>
        <v>0</v>
      </c>
      <c r="BG181" s="183">
        <f>IF(N181="zákl. prenesená",J181,0)</f>
        <v>0</v>
      </c>
      <c r="BH181" s="183">
        <f>IF(N181="zníž. prenesená",J181,0)</f>
        <v>0</v>
      </c>
      <c r="BI181" s="183">
        <f>IF(N181="nulová",J181,0)</f>
        <v>0</v>
      </c>
      <c r="BJ181" s="14" t="s">
        <v>139</v>
      </c>
      <c r="BK181" s="183">
        <f>ROUND(I181*H181,2)</f>
        <v>0</v>
      </c>
      <c r="BL181" s="14" t="s">
        <v>138</v>
      </c>
      <c r="BM181" s="182" t="s">
        <v>530</v>
      </c>
    </row>
    <row r="182" s="2" customFormat="1" ht="16.5" customHeight="1">
      <c r="A182" s="33"/>
      <c r="B182" s="169"/>
      <c r="C182" s="184" t="s">
        <v>219</v>
      </c>
      <c r="D182" s="184" t="s">
        <v>153</v>
      </c>
      <c r="E182" s="185" t="s">
        <v>350</v>
      </c>
      <c r="F182" s="186" t="s">
        <v>351</v>
      </c>
      <c r="G182" s="187" t="s">
        <v>174</v>
      </c>
      <c r="H182" s="188">
        <v>765</v>
      </c>
      <c r="I182" s="189"/>
      <c r="J182" s="190">
        <f>ROUND(I182*H182,2)</f>
        <v>0</v>
      </c>
      <c r="K182" s="191"/>
      <c r="L182" s="192"/>
      <c r="M182" s="193" t="s">
        <v>1</v>
      </c>
      <c r="N182" s="194" t="s">
        <v>42</v>
      </c>
      <c r="O182" s="77"/>
      <c r="P182" s="180">
        <f>O182*H182</f>
        <v>0</v>
      </c>
      <c r="Q182" s="180">
        <v>0</v>
      </c>
      <c r="R182" s="180">
        <f>Q182*H182</f>
        <v>0</v>
      </c>
      <c r="S182" s="180">
        <v>0</v>
      </c>
      <c r="T182" s="181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82" t="s">
        <v>148</v>
      </c>
      <c r="AT182" s="182" t="s">
        <v>153</v>
      </c>
      <c r="AU182" s="182" t="s">
        <v>84</v>
      </c>
      <c r="AY182" s="14" t="s">
        <v>133</v>
      </c>
      <c r="BE182" s="183">
        <f>IF(N182="základná",J182,0)</f>
        <v>0</v>
      </c>
      <c r="BF182" s="183">
        <f>IF(N182="znížená",J182,0)</f>
        <v>0</v>
      </c>
      <c r="BG182" s="183">
        <f>IF(N182="zákl. prenesená",J182,0)</f>
        <v>0</v>
      </c>
      <c r="BH182" s="183">
        <f>IF(N182="zníž. prenesená",J182,0)</f>
        <v>0</v>
      </c>
      <c r="BI182" s="183">
        <f>IF(N182="nulová",J182,0)</f>
        <v>0</v>
      </c>
      <c r="BJ182" s="14" t="s">
        <v>139</v>
      </c>
      <c r="BK182" s="183">
        <f>ROUND(I182*H182,2)</f>
        <v>0</v>
      </c>
      <c r="BL182" s="14" t="s">
        <v>138</v>
      </c>
      <c r="BM182" s="182" t="s">
        <v>531</v>
      </c>
    </row>
    <row r="183" s="2" customFormat="1" ht="24.15" customHeight="1">
      <c r="A183" s="33"/>
      <c r="B183" s="169"/>
      <c r="C183" s="170" t="s">
        <v>315</v>
      </c>
      <c r="D183" s="170" t="s">
        <v>134</v>
      </c>
      <c r="E183" s="171" t="s">
        <v>335</v>
      </c>
      <c r="F183" s="172" t="s">
        <v>336</v>
      </c>
      <c r="G183" s="173" t="s">
        <v>337</v>
      </c>
      <c r="H183" s="174">
        <v>0.36299999999999999</v>
      </c>
      <c r="I183" s="175"/>
      <c r="J183" s="176">
        <f>ROUND(I183*H183,2)</f>
        <v>0</v>
      </c>
      <c r="K183" s="177"/>
      <c r="L183" s="34"/>
      <c r="M183" s="178" t="s">
        <v>1</v>
      </c>
      <c r="N183" s="179" t="s">
        <v>42</v>
      </c>
      <c r="O183" s="77"/>
      <c r="P183" s="180">
        <f>O183*H183</f>
        <v>0</v>
      </c>
      <c r="Q183" s="180">
        <v>0</v>
      </c>
      <c r="R183" s="180">
        <f>Q183*H183</f>
        <v>0</v>
      </c>
      <c r="S183" s="180">
        <v>0</v>
      </c>
      <c r="T183" s="181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82" t="s">
        <v>138</v>
      </c>
      <c r="AT183" s="182" t="s">
        <v>134</v>
      </c>
      <c r="AU183" s="182" t="s">
        <v>84</v>
      </c>
      <c r="AY183" s="14" t="s">
        <v>133</v>
      </c>
      <c r="BE183" s="183">
        <f>IF(N183="základná",J183,0)</f>
        <v>0</v>
      </c>
      <c r="BF183" s="183">
        <f>IF(N183="znížená",J183,0)</f>
        <v>0</v>
      </c>
      <c r="BG183" s="183">
        <f>IF(N183="zákl. prenesená",J183,0)</f>
        <v>0</v>
      </c>
      <c r="BH183" s="183">
        <f>IF(N183="zníž. prenesená",J183,0)</f>
        <v>0</v>
      </c>
      <c r="BI183" s="183">
        <f>IF(N183="nulová",J183,0)</f>
        <v>0</v>
      </c>
      <c r="BJ183" s="14" t="s">
        <v>139</v>
      </c>
      <c r="BK183" s="183">
        <f>ROUND(I183*H183,2)</f>
        <v>0</v>
      </c>
      <c r="BL183" s="14" t="s">
        <v>138</v>
      </c>
      <c r="BM183" s="182" t="s">
        <v>318</v>
      </c>
    </row>
    <row r="184" s="2" customFormat="1" ht="33" customHeight="1">
      <c r="A184" s="33"/>
      <c r="B184" s="169"/>
      <c r="C184" s="184" t="s">
        <v>223</v>
      </c>
      <c r="D184" s="184" t="s">
        <v>153</v>
      </c>
      <c r="E184" s="185" t="s">
        <v>340</v>
      </c>
      <c r="F184" s="186" t="s">
        <v>341</v>
      </c>
      <c r="G184" s="187" t="s">
        <v>218</v>
      </c>
      <c r="H184" s="188">
        <v>362.5</v>
      </c>
      <c r="I184" s="189"/>
      <c r="J184" s="190">
        <f>ROUND(I184*H184,2)</f>
        <v>0</v>
      </c>
      <c r="K184" s="191"/>
      <c r="L184" s="192"/>
      <c r="M184" s="193" t="s">
        <v>1</v>
      </c>
      <c r="N184" s="194" t="s">
        <v>42</v>
      </c>
      <c r="O184" s="77"/>
      <c r="P184" s="180">
        <f>O184*H184</f>
        <v>0</v>
      </c>
      <c r="Q184" s="180">
        <v>0</v>
      </c>
      <c r="R184" s="180">
        <f>Q184*H184</f>
        <v>0</v>
      </c>
      <c r="S184" s="180">
        <v>0</v>
      </c>
      <c r="T184" s="181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82" t="s">
        <v>148</v>
      </c>
      <c r="AT184" s="182" t="s">
        <v>153</v>
      </c>
      <c r="AU184" s="182" t="s">
        <v>84</v>
      </c>
      <c r="AY184" s="14" t="s">
        <v>133</v>
      </c>
      <c r="BE184" s="183">
        <f>IF(N184="základná",J184,0)</f>
        <v>0</v>
      </c>
      <c r="BF184" s="183">
        <f>IF(N184="znížená",J184,0)</f>
        <v>0</v>
      </c>
      <c r="BG184" s="183">
        <f>IF(N184="zákl. prenesená",J184,0)</f>
        <v>0</v>
      </c>
      <c r="BH184" s="183">
        <f>IF(N184="zníž. prenesená",J184,0)</f>
        <v>0</v>
      </c>
      <c r="BI184" s="183">
        <f>IF(N184="nulová",J184,0)</f>
        <v>0</v>
      </c>
      <c r="BJ184" s="14" t="s">
        <v>139</v>
      </c>
      <c r="BK184" s="183">
        <f>ROUND(I184*H184,2)</f>
        <v>0</v>
      </c>
      <c r="BL184" s="14" t="s">
        <v>138</v>
      </c>
      <c r="BM184" s="182" t="s">
        <v>321</v>
      </c>
    </row>
    <row r="185" s="2" customFormat="1" ht="24.15" customHeight="1">
      <c r="A185" s="33"/>
      <c r="B185" s="169"/>
      <c r="C185" s="170" t="s">
        <v>322</v>
      </c>
      <c r="D185" s="170" t="s">
        <v>134</v>
      </c>
      <c r="E185" s="171" t="s">
        <v>532</v>
      </c>
      <c r="F185" s="172" t="s">
        <v>533</v>
      </c>
      <c r="G185" s="173" t="s">
        <v>143</v>
      </c>
      <c r="H185" s="174">
        <v>168</v>
      </c>
      <c r="I185" s="175"/>
      <c r="J185" s="176">
        <f>ROUND(I185*H185,2)</f>
        <v>0</v>
      </c>
      <c r="K185" s="177"/>
      <c r="L185" s="34"/>
      <c r="M185" s="178" t="s">
        <v>1</v>
      </c>
      <c r="N185" s="179" t="s">
        <v>42</v>
      </c>
      <c r="O185" s="77"/>
      <c r="P185" s="180">
        <f>O185*H185</f>
        <v>0</v>
      </c>
      <c r="Q185" s="180">
        <v>0</v>
      </c>
      <c r="R185" s="180">
        <f>Q185*H185</f>
        <v>0</v>
      </c>
      <c r="S185" s="180">
        <v>0</v>
      </c>
      <c r="T185" s="181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82" t="s">
        <v>138</v>
      </c>
      <c r="AT185" s="182" t="s">
        <v>134</v>
      </c>
      <c r="AU185" s="182" t="s">
        <v>84</v>
      </c>
      <c r="AY185" s="14" t="s">
        <v>133</v>
      </c>
      <c r="BE185" s="183">
        <f>IF(N185="základná",J185,0)</f>
        <v>0</v>
      </c>
      <c r="BF185" s="183">
        <f>IF(N185="znížená",J185,0)</f>
        <v>0</v>
      </c>
      <c r="BG185" s="183">
        <f>IF(N185="zákl. prenesená",J185,0)</f>
        <v>0</v>
      </c>
      <c r="BH185" s="183">
        <f>IF(N185="zníž. prenesená",J185,0)</f>
        <v>0</v>
      </c>
      <c r="BI185" s="183">
        <f>IF(N185="nulová",J185,0)</f>
        <v>0</v>
      </c>
      <c r="BJ185" s="14" t="s">
        <v>139</v>
      </c>
      <c r="BK185" s="183">
        <f>ROUND(I185*H185,2)</f>
        <v>0</v>
      </c>
      <c r="BL185" s="14" t="s">
        <v>138</v>
      </c>
      <c r="BM185" s="182" t="s">
        <v>325</v>
      </c>
    </row>
    <row r="186" s="2" customFormat="1" ht="24.15" customHeight="1">
      <c r="A186" s="33"/>
      <c r="B186" s="169"/>
      <c r="C186" s="184" t="s">
        <v>227</v>
      </c>
      <c r="D186" s="184" t="s">
        <v>153</v>
      </c>
      <c r="E186" s="185" t="s">
        <v>347</v>
      </c>
      <c r="F186" s="186" t="s">
        <v>348</v>
      </c>
      <c r="G186" s="187" t="s">
        <v>143</v>
      </c>
      <c r="H186" s="188">
        <v>201.59999999999999</v>
      </c>
      <c r="I186" s="189"/>
      <c r="J186" s="190">
        <f>ROUND(I186*H186,2)</f>
        <v>0</v>
      </c>
      <c r="K186" s="191"/>
      <c r="L186" s="192"/>
      <c r="M186" s="193" t="s">
        <v>1</v>
      </c>
      <c r="N186" s="194" t="s">
        <v>42</v>
      </c>
      <c r="O186" s="77"/>
      <c r="P186" s="180">
        <f>O186*H186</f>
        <v>0</v>
      </c>
      <c r="Q186" s="180">
        <v>0</v>
      </c>
      <c r="R186" s="180">
        <f>Q186*H186</f>
        <v>0</v>
      </c>
      <c r="S186" s="180">
        <v>0</v>
      </c>
      <c r="T186" s="181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82" t="s">
        <v>148</v>
      </c>
      <c r="AT186" s="182" t="s">
        <v>153</v>
      </c>
      <c r="AU186" s="182" t="s">
        <v>84</v>
      </c>
      <c r="AY186" s="14" t="s">
        <v>133</v>
      </c>
      <c r="BE186" s="183">
        <f>IF(N186="základná",J186,0)</f>
        <v>0</v>
      </c>
      <c r="BF186" s="183">
        <f>IF(N186="znížená",J186,0)</f>
        <v>0</v>
      </c>
      <c r="BG186" s="183">
        <f>IF(N186="zákl. prenesená",J186,0)</f>
        <v>0</v>
      </c>
      <c r="BH186" s="183">
        <f>IF(N186="zníž. prenesená",J186,0)</f>
        <v>0</v>
      </c>
      <c r="BI186" s="183">
        <f>IF(N186="nulová",J186,0)</f>
        <v>0</v>
      </c>
      <c r="BJ186" s="14" t="s">
        <v>139</v>
      </c>
      <c r="BK186" s="183">
        <f>ROUND(I186*H186,2)</f>
        <v>0</v>
      </c>
      <c r="BL186" s="14" t="s">
        <v>138</v>
      </c>
      <c r="BM186" s="182" t="s">
        <v>328</v>
      </c>
    </row>
    <row r="187" s="2" customFormat="1" ht="16.5" customHeight="1">
      <c r="A187" s="33"/>
      <c r="B187" s="169"/>
      <c r="C187" s="184" t="s">
        <v>329</v>
      </c>
      <c r="D187" s="184" t="s">
        <v>153</v>
      </c>
      <c r="E187" s="185" t="s">
        <v>350</v>
      </c>
      <c r="F187" s="186" t="s">
        <v>351</v>
      </c>
      <c r="G187" s="187" t="s">
        <v>174</v>
      </c>
      <c r="H187" s="188">
        <v>504</v>
      </c>
      <c r="I187" s="189"/>
      <c r="J187" s="190">
        <f>ROUND(I187*H187,2)</f>
        <v>0</v>
      </c>
      <c r="K187" s="191"/>
      <c r="L187" s="192"/>
      <c r="M187" s="193" t="s">
        <v>1</v>
      </c>
      <c r="N187" s="194" t="s">
        <v>42</v>
      </c>
      <c r="O187" s="77"/>
      <c r="P187" s="180">
        <f>O187*H187</f>
        <v>0</v>
      </c>
      <c r="Q187" s="180">
        <v>0</v>
      </c>
      <c r="R187" s="180">
        <f>Q187*H187</f>
        <v>0</v>
      </c>
      <c r="S187" s="180">
        <v>0</v>
      </c>
      <c r="T187" s="181">
        <f>S187*H187</f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82" t="s">
        <v>148</v>
      </c>
      <c r="AT187" s="182" t="s">
        <v>153</v>
      </c>
      <c r="AU187" s="182" t="s">
        <v>84</v>
      </c>
      <c r="AY187" s="14" t="s">
        <v>133</v>
      </c>
      <c r="BE187" s="183">
        <f>IF(N187="základná",J187,0)</f>
        <v>0</v>
      </c>
      <c r="BF187" s="183">
        <f>IF(N187="znížená",J187,0)</f>
        <v>0</v>
      </c>
      <c r="BG187" s="183">
        <f>IF(N187="zákl. prenesená",J187,0)</f>
        <v>0</v>
      </c>
      <c r="BH187" s="183">
        <f>IF(N187="zníž. prenesená",J187,0)</f>
        <v>0</v>
      </c>
      <c r="BI187" s="183">
        <f>IF(N187="nulová",J187,0)</f>
        <v>0</v>
      </c>
      <c r="BJ187" s="14" t="s">
        <v>139</v>
      </c>
      <c r="BK187" s="183">
        <f>ROUND(I187*H187,2)</f>
        <v>0</v>
      </c>
      <c r="BL187" s="14" t="s">
        <v>138</v>
      </c>
      <c r="BM187" s="182" t="s">
        <v>332</v>
      </c>
    </row>
    <row r="188" s="2" customFormat="1" ht="21.75" customHeight="1">
      <c r="A188" s="33"/>
      <c r="B188" s="169"/>
      <c r="C188" s="170" t="s">
        <v>231</v>
      </c>
      <c r="D188" s="170" t="s">
        <v>134</v>
      </c>
      <c r="E188" s="171" t="s">
        <v>343</v>
      </c>
      <c r="F188" s="172" t="s">
        <v>344</v>
      </c>
      <c r="G188" s="173" t="s">
        <v>143</v>
      </c>
      <c r="H188" s="174">
        <v>50</v>
      </c>
      <c r="I188" s="175"/>
      <c r="J188" s="176">
        <f>ROUND(I188*H188,2)</f>
        <v>0</v>
      </c>
      <c r="K188" s="177"/>
      <c r="L188" s="34"/>
      <c r="M188" s="178" t="s">
        <v>1</v>
      </c>
      <c r="N188" s="179" t="s">
        <v>42</v>
      </c>
      <c r="O188" s="77"/>
      <c r="P188" s="180">
        <f>O188*H188</f>
        <v>0</v>
      </c>
      <c r="Q188" s="180">
        <v>0</v>
      </c>
      <c r="R188" s="180">
        <f>Q188*H188</f>
        <v>0</v>
      </c>
      <c r="S188" s="180">
        <v>0</v>
      </c>
      <c r="T188" s="181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82" t="s">
        <v>138</v>
      </c>
      <c r="AT188" s="182" t="s">
        <v>134</v>
      </c>
      <c r="AU188" s="182" t="s">
        <v>84</v>
      </c>
      <c r="AY188" s="14" t="s">
        <v>133</v>
      </c>
      <c r="BE188" s="183">
        <f>IF(N188="základná",J188,0)</f>
        <v>0</v>
      </c>
      <c r="BF188" s="183">
        <f>IF(N188="znížená",J188,0)</f>
        <v>0</v>
      </c>
      <c r="BG188" s="183">
        <f>IF(N188="zákl. prenesená",J188,0)</f>
        <v>0</v>
      </c>
      <c r="BH188" s="183">
        <f>IF(N188="zníž. prenesená",J188,0)</f>
        <v>0</v>
      </c>
      <c r="BI188" s="183">
        <f>IF(N188="nulová",J188,0)</f>
        <v>0</v>
      </c>
      <c r="BJ188" s="14" t="s">
        <v>139</v>
      </c>
      <c r="BK188" s="183">
        <f>ROUND(I188*H188,2)</f>
        <v>0</v>
      </c>
      <c r="BL188" s="14" t="s">
        <v>138</v>
      </c>
      <c r="BM188" s="182" t="s">
        <v>534</v>
      </c>
    </row>
    <row r="189" s="2" customFormat="1" ht="21.75" customHeight="1">
      <c r="A189" s="33"/>
      <c r="B189" s="169"/>
      <c r="C189" s="184" t="s">
        <v>339</v>
      </c>
      <c r="D189" s="184" t="s">
        <v>153</v>
      </c>
      <c r="E189" s="185" t="s">
        <v>535</v>
      </c>
      <c r="F189" s="186" t="s">
        <v>536</v>
      </c>
      <c r="G189" s="187" t="s">
        <v>143</v>
      </c>
      <c r="H189" s="188">
        <v>60</v>
      </c>
      <c r="I189" s="189"/>
      <c r="J189" s="190">
        <f>ROUND(I189*H189,2)</f>
        <v>0</v>
      </c>
      <c r="K189" s="191"/>
      <c r="L189" s="192"/>
      <c r="M189" s="193" t="s">
        <v>1</v>
      </c>
      <c r="N189" s="194" t="s">
        <v>42</v>
      </c>
      <c r="O189" s="77"/>
      <c r="P189" s="180">
        <f>O189*H189</f>
        <v>0</v>
      </c>
      <c r="Q189" s="180">
        <v>0</v>
      </c>
      <c r="R189" s="180">
        <f>Q189*H189</f>
        <v>0</v>
      </c>
      <c r="S189" s="180">
        <v>0</v>
      </c>
      <c r="T189" s="181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82" t="s">
        <v>148</v>
      </c>
      <c r="AT189" s="182" t="s">
        <v>153</v>
      </c>
      <c r="AU189" s="182" t="s">
        <v>84</v>
      </c>
      <c r="AY189" s="14" t="s">
        <v>133</v>
      </c>
      <c r="BE189" s="183">
        <f>IF(N189="základná",J189,0)</f>
        <v>0</v>
      </c>
      <c r="BF189" s="183">
        <f>IF(N189="znížená",J189,0)</f>
        <v>0</v>
      </c>
      <c r="BG189" s="183">
        <f>IF(N189="zákl. prenesená",J189,0)</f>
        <v>0</v>
      </c>
      <c r="BH189" s="183">
        <f>IF(N189="zníž. prenesená",J189,0)</f>
        <v>0</v>
      </c>
      <c r="BI189" s="183">
        <f>IF(N189="nulová",J189,0)</f>
        <v>0</v>
      </c>
      <c r="BJ189" s="14" t="s">
        <v>139</v>
      </c>
      <c r="BK189" s="183">
        <f>ROUND(I189*H189,2)</f>
        <v>0</v>
      </c>
      <c r="BL189" s="14" t="s">
        <v>138</v>
      </c>
      <c r="BM189" s="182" t="s">
        <v>537</v>
      </c>
    </row>
    <row r="190" s="2" customFormat="1" ht="16.5" customHeight="1">
      <c r="A190" s="33"/>
      <c r="B190" s="169"/>
      <c r="C190" s="184" t="s">
        <v>235</v>
      </c>
      <c r="D190" s="184" t="s">
        <v>153</v>
      </c>
      <c r="E190" s="185" t="s">
        <v>350</v>
      </c>
      <c r="F190" s="186" t="s">
        <v>351</v>
      </c>
      <c r="G190" s="187" t="s">
        <v>174</v>
      </c>
      <c r="H190" s="188">
        <v>150</v>
      </c>
      <c r="I190" s="189"/>
      <c r="J190" s="190">
        <f>ROUND(I190*H190,2)</f>
        <v>0</v>
      </c>
      <c r="K190" s="191"/>
      <c r="L190" s="192"/>
      <c r="M190" s="193" t="s">
        <v>1</v>
      </c>
      <c r="N190" s="194" t="s">
        <v>42</v>
      </c>
      <c r="O190" s="77"/>
      <c r="P190" s="180">
        <f>O190*H190</f>
        <v>0</v>
      </c>
      <c r="Q190" s="180">
        <v>0</v>
      </c>
      <c r="R190" s="180">
        <f>Q190*H190</f>
        <v>0</v>
      </c>
      <c r="S190" s="180">
        <v>0</v>
      </c>
      <c r="T190" s="181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82" t="s">
        <v>148</v>
      </c>
      <c r="AT190" s="182" t="s">
        <v>153</v>
      </c>
      <c r="AU190" s="182" t="s">
        <v>84</v>
      </c>
      <c r="AY190" s="14" t="s">
        <v>133</v>
      </c>
      <c r="BE190" s="183">
        <f>IF(N190="základná",J190,0)</f>
        <v>0</v>
      </c>
      <c r="BF190" s="183">
        <f>IF(N190="znížená",J190,0)</f>
        <v>0</v>
      </c>
      <c r="BG190" s="183">
        <f>IF(N190="zákl. prenesená",J190,0)</f>
        <v>0</v>
      </c>
      <c r="BH190" s="183">
        <f>IF(N190="zníž. prenesená",J190,0)</f>
        <v>0</v>
      </c>
      <c r="BI190" s="183">
        <f>IF(N190="nulová",J190,0)</f>
        <v>0</v>
      </c>
      <c r="BJ190" s="14" t="s">
        <v>139</v>
      </c>
      <c r="BK190" s="183">
        <f>ROUND(I190*H190,2)</f>
        <v>0</v>
      </c>
      <c r="BL190" s="14" t="s">
        <v>138</v>
      </c>
      <c r="BM190" s="182" t="s">
        <v>538</v>
      </c>
    </row>
    <row r="191" s="2" customFormat="1" ht="24.15" customHeight="1">
      <c r="A191" s="33"/>
      <c r="B191" s="169"/>
      <c r="C191" s="170" t="s">
        <v>346</v>
      </c>
      <c r="D191" s="170" t="s">
        <v>134</v>
      </c>
      <c r="E191" s="171" t="s">
        <v>362</v>
      </c>
      <c r="F191" s="172" t="s">
        <v>363</v>
      </c>
      <c r="G191" s="173" t="s">
        <v>143</v>
      </c>
      <c r="H191" s="174">
        <v>248</v>
      </c>
      <c r="I191" s="175"/>
      <c r="J191" s="176">
        <f>ROUND(I191*H191,2)</f>
        <v>0</v>
      </c>
      <c r="K191" s="177"/>
      <c r="L191" s="34"/>
      <c r="M191" s="178" t="s">
        <v>1</v>
      </c>
      <c r="N191" s="179" t="s">
        <v>42</v>
      </c>
      <c r="O191" s="77"/>
      <c r="P191" s="180">
        <f>O191*H191</f>
        <v>0</v>
      </c>
      <c r="Q191" s="180">
        <v>0</v>
      </c>
      <c r="R191" s="180">
        <f>Q191*H191</f>
        <v>0</v>
      </c>
      <c r="S191" s="180">
        <v>0</v>
      </c>
      <c r="T191" s="181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82" t="s">
        <v>138</v>
      </c>
      <c r="AT191" s="182" t="s">
        <v>134</v>
      </c>
      <c r="AU191" s="182" t="s">
        <v>84</v>
      </c>
      <c r="AY191" s="14" t="s">
        <v>133</v>
      </c>
      <c r="BE191" s="183">
        <f>IF(N191="základná",J191,0)</f>
        <v>0</v>
      </c>
      <c r="BF191" s="183">
        <f>IF(N191="znížená",J191,0)</f>
        <v>0</v>
      </c>
      <c r="BG191" s="183">
        <f>IF(N191="zákl. prenesená",J191,0)</f>
        <v>0</v>
      </c>
      <c r="BH191" s="183">
        <f>IF(N191="zníž. prenesená",J191,0)</f>
        <v>0</v>
      </c>
      <c r="BI191" s="183">
        <f>IF(N191="nulová",J191,0)</f>
        <v>0</v>
      </c>
      <c r="BJ191" s="14" t="s">
        <v>139</v>
      </c>
      <c r="BK191" s="183">
        <f>ROUND(I191*H191,2)</f>
        <v>0</v>
      </c>
      <c r="BL191" s="14" t="s">
        <v>138</v>
      </c>
      <c r="BM191" s="182" t="s">
        <v>338</v>
      </c>
    </row>
    <row r="192" s="2" customFormat="1" ht="16.5" customHeight="1">
      <c r="A192" s="33"/>
      <c r="B192" s="169"/>
      <c r="C192" s="184" t="s">
        <v>239</v>
      </c>
      <c r="D192" s="184" t="s">
        <v>153</v>
      </c>
      <c r="E192" s="185" t="s">
        <v>366</v>
      </c>
      <c r="F192" s="186" t="s">
        <v>367</v>
      </c>
      <c r="G192" s="187" t="s">
        <v>137</v>
      </c>
      <c r="H192" s="188">
        <v>24.800000000000001</v>
      </c>
      <c r="I192" s="189"/>
      <c r="J192" s="190">
        <f>ROUND(I192*H192,2)</f>
        <v>0</v>
      </c>
      <c r="K192" s="191"/>
      <c r="L192" s="192"/>
      <c r="M192" s="193" t="s">
        <v>1</v>
      </c>
      <c r="N192" s="194" t="s">
        <v>42</v>
      </c>
      <c r="O192" s="77"/>
      <c r="P192" s="180">
        <f>O192*H192</f>
        <v>0</v>
      </c>
      <c r="Q192" s="180">
        <v>0</v>
      </c>
      <c r="R192" s="180">
        <f>Q192*H192</f>
        <v>0</v>
      </c>
      <c r="S192" s="180">
        <v>0</v>
      </c>
      <c r="T192" s="181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82" t="s">
        <v>148</v>
      </c>
      <c r="AT192" s="182" t="s">
        <v>153</v>
      </c>
      <c r="AU192" s="182" t="s">
        <v>84</v>
      </c>
      <c r="AY192" s="14" t="s">
        <v>133</v>
      </c>
      <c r="BE192" s="183">
        <f>IF(N192="základná",J192,0)</f>
        <v>0</v>
      </c>
      <c r="BF192" s="183">
        <f>IF(N192="znížená",J192,0)</f>
        <v>0</v>
      </c>
      <c r="BG192" s="183">
        <f>IF(N192="zákl. prenesená",J192,0)</f>
        <v>0</v>
      </c>
      <c r="BH192" s="183">
        <f>IF(N192="zníž. prenesená",J192,0)</f>
        <v>0</v>
      </c>
      <c r="BI192" s="183">
        <f>IF(N192="nulová",J192,0)</f>
        <v>0</v>
      </c>
      <c r="BJ192" s="14" t="s">
        <v>139</v>
      </c>
      <c r="BK192" s="183">
        <f>ROUND(I192*H192,2)</f>
        <v>0</v>
      </c>
      <c r="BL192" s="14" t="s">
        <v>138</v>
      </c>
      <c r="BM192" s="182" t="s">
        <v>342</v>
      </c>
    </row>
    <row r="193" s="11" customFormat="1" ht="25.92" customHeight="1">
      <c r="A193" s="11"/>
      <c r="B193" s="158"/>
      <c r="C193" s="11"/>
      <c r="D193" s="159" t="s">
        <v>75</v>
      </c>
      <c r="E193" s="160" t="s">
        <v>374</v>
      </c>
      <c r="F193" s="160" t="s">
        <v>374</v>
      </c>
      <c r="G193" s="11"/>
      <c r="H193" s="11"/>
      <c r="I193" s="161"/>
      <c r="J193" s="162">
        <f>BK193</f>
        <v>0</v>
      </c>
      <c r="K193" s="11"/>
      <c r="L193" s="158"/>
      <c r="M193" s="163"/>
      <c r="N193" s="164"/>
      <c r="O193" s="164"/>
      <c r="P193" s="165">
        <f>SUM(P194:P198)</f>
        <v>0</v>
      </c>
      <c r="Q193" s="164"/>
      <c r="R193" s="165">
        <f>SUM(R194:R198)</f>
        <v>0</v>
      </c>
      <c r="S193" s="164"/>
      <c r="T193" s="166">
        <f>SUM(T194:T198)</f>
        <v>0</v>
      </c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R193" s="159" t="s">
        <v>84</v>
      </c>
      <c r="AT193" s="167" t="s">
        <v>75</v>
      </c>
      <c r="AU193" s="167" t="s">
        <v>76</v>
      </c>
      <c r="AY193" s="159" t="s">
        <v>133</v>
      </c>
      <c r="BK193" s="168">
        <f>SUM(BK194:BK198)</f>
        <v>0</v>
      </c>
    </row>
    <row r="194" s="2" customFormat="1" ht="16.5" customHeight="1">
      <c r="A194" s="33"/>
      <c r="B194" s="169"/>
      <c r="C194" s="170" t="s">
        <v>353</v>
      </c>
      <c r="D194" s="170" t="s">
        <v>134</v>
      </c>
      <c r="E194" s="171" t="s">
        <v>375</v>
      </c>
      <c r="F194" s="172" t="s">
        <v>376</v>
      </c>
      <c r="G194" s="173" t="s">
        <v>214</v>
      </c>
      <c r="H194" s="174">
        <v>232</v>
      </c>
      <c r="I194" s="175"/>
      <c r="J194" s="176">
        <f>ROUND(I194*H194,2)</f>
        <v>0</v>
      </c>
      <c r="K194" s="177"/>
      <c r="L194" s="34"/>
      <c r="M194" s="178" t="s">
        <v>1</v>
      </c>
      <c r="N194" s="179" t="s">
        <v>42</v>
      </c>
      <c r="O194" s="77"/>
      <c r="P194" s="180">
        <f>O194*H194</f>
        <v>0</v>
      </c>
      <c r="Q194" s="180">
        <v>0</v>
      </c>
      <c r="R194" s="180">
        <f>Q194*H194</f>
        <v>0</v>
      </c>
      <c r="S194" s="180">
        <v>0</v>
      </c>
      <c r="T194" s="181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82" t="s">
        <v>138</v>
      </c>
      <c r="AT194" s="182" t="s">
        <v>134</v>
      </c>
      <c r="AU194" s="182" t="s">
        <v>84</v>
      </c>
      <c r="AY194" s="14" t="s">
        <v>133</v>
      </c>
      <c r="BE194" s="183">
        <f>IF(N194="základná",J194,0)</f>
        <v>0</v>
      </c>
      <c r="BF194" s="183">
        <f>IF(N194="znížená",J194,0)</f>
        <v>0</v>
      </c>
      <c r="BG194" s="183">
        <f>IF(N194="zákl. prenesená",J194,0)</f>
        <v>0</v>
      </c>
      <c r="BH194" s="183">
        <f>IF(N194="zníž. prenesená",J194,0)</f>
        <v>0</v>
      </c>
      <c r="BI194" s="183">
        <f>IF(N194="nulová",J194,0)</f>
        <v>0</v>
      </c>
      <c r="BJ194" s="14" t="s">
        <v>139</v>
      </c>
      <c r="BK194" s="183">
        <f>ROUND(I194*H194,2)</f>
        <v>0</v>
      </c>
      <c r="BL194" s="14" t="s">
        <v>138</v>
      </c>
      <c r="BM194" s="182" t="s">
        <v>345</v>
      </c>
    </row>
    <row r="195" s="2" customFormat="1" ht="24.15" customHeight="1">
      <c r="A195" s="33"/>
      <c r="B195" s="169"/>
      <c r="C195" s="184" t="s">
        <v>243</v>
      </c>
      <c r="D195" s="184" t="s">
        <v>153</v>
      </c>
      <c r="E195" s="185" t="s">
        <v>379</v>
      </c>
      <c r="F195" s="186" t="s">
        <v>380</v>
      </c>
      <c r="G195" s="187" t="s">
        <v>174</v>
      </c>
      <c r="H195" s="188">
        <v>116</v>
      </c>
      <c r="I195" s="189"/>
      <c r="J195" s="190">
        <f>ROUND(I195*H195,2)</f>
        <v>0</v>
      </c>
      <c r="K195" s="191"/>
      <c r="L195" s="192"/>
      <c r="M195" s="193" t="s">
        <v>1</v>
      </c>
      <c r="N195" s="194" t="s">
        <v>42</v>
      </c>
      <c r="O195" s="77"/>
      <c r="P195" s="180">
        <f>O195*H195</f>
        <v>0</v>
      </c>
      <c r="Q195" s="180">
        <v>0</v>
      </c>
      <c r="R195" s="180">
        <f>Q195*H195</f>
        <v>0</v>
      </c>
      <c r="S195" s="180">
        <v>0</v>
      </c>
      <c r="T195" s="181">
        <f>S195*H195</f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82" t="s">
        <v>148</v>
      </c>
      <c r="AT195" s="182" t="s">
        <v>153</v>
      </c>
      <c r="AU195" s="182" t="s">
        <v>84</v>
      </c>
      <c r="AY195" s="14" t="s">
        <v>133</v>
      </c>
      <c r="BE195" s="183">
        <f>IF(N195="základná",J195,0)</f>
        <v>0</v>
      </c>
      <c r="BF195" s="183">
        <f>IF(N195="znížená",J195,0)</f>
        <v>0</v>
      </c>
      <c r="BG195" s="183">
        <f>IF(N195="zákl. prenesená",J195,0)</f>
        <v>0</v>
      </c>
      <c r="BH195" s="183">
        <f>IF(N195="zníž. prenesená",J195,0)</f>
        <v>0</v>
      </c>
      <c r="BI195" s="183">
        <f>IF(N195="nulová",J195,0)</f>
        <v>0</v>
      </c>
      <c r="BJ195" s="14" t="s">
        <v>139</v>
      </c>
      <c r="BK195" s="183">
        <f>ROUND(I195*H195,2)</f>
        <v>0</v>
      </c>
      <c r="BL195" s="14" t="s">
        <v>138</v>
      </c>
      <c r="BM195" s="182" t="s">
        <v>349</v>
      </c>
    </row>
    <row r="196" s="2" customFormat="1" ht="16.5" customHeight="1">
      <c r="A196" s="33"/>
      <c r="B196" s="169"/>
      <c r="C196" s="184" t="s">
        <v>360</v>
      </c>
      <c r="D196" s="184" t="s">
        <v>153</v>
      </c>
      <c r="E196" s="185" t="s">
        <v>382</v>
      </c>
      <c r="F196" s="186" t="s">
        <v>383</v>
      </c>
      <c r="G196" s="187" t="s">
        <v>214</v>
      </c>
      <c r="H196" s="188">
        <v>301.60000000000002</v>
      </c>
      <c r="I196" s="189"/>
      <c r="J196" s="190">
        <f>ROUND(I196*H196,2)</f>
        <v>0</v>
      </c>
      <c r="K196" s="191"/>
      <c r="L196" s="192"/>
      <c r="M196" s="193" t="s">
        <v>1</v>
      </c>
      <c r="N196" s="194" t="s">
        <v>42</v>
      </c>
      <c r="O196" s="77"/>
      <c r="P196" s="180">
        <f>O196*H196</f>
        <v>0</v>
      </c>
      <c r="Q196" s="180">
        <v>0</v>
      </c>
      <c r="R196" s="180">
        <f>Q196*H196</f>
        <v>0</v>
      </c>
      <c r="S196" s="180">
        <v>0</v>
      </c>
      <c r="T196" s="181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82" t="s">
        <v>148</v>
      </c>
      <c r="AT196" s="182" t="s">
        <v>153</v>
      </c>
      <c r="AU196" s="182" t="s">
        <v>84</v>
      </c>
      <c r="AY196" s="14" t="s">
        <v>133</v>
      </c>
      <c r="BE196" s="183">
        <f>IF(N196="základná",J196,0)</f>
        <v>0</v>
      </c>
      <c r="BF196" s="183">
        <f>IF(N196="znížená",J196,0)</f>
        <v>0</v>
      </c>
      <c r="BG196" s="183">
        <f>IF(N196="zákl. prenesená",J196,0)</f>
        <v>0</v>
      </c>
      <c r="BH196" s="183">
        <f>IF(N196="zníž. prenesená",J196,0)</f>
        <v>0</v>
      </c>
      <c r="BI196" s="183">
        <f>IF(N196="nulová",J196,0)</f>
        <v>0</v>
      </c>
      <c r="BJ196" s="14" t="s">
        <v>139</v>
      </c>
      <c r="BK196" s="183">
        <f>ROUND(I196*H196,2)</f>
        <v>0</v>
      </c>
      <c r="BL196" s="14" t="s">
        <v>138</v>
      </c>
      <c r="BM196" s="182" t="s">
        <v>352</v>
      </c>
    </row>
    <row r="197" s="2" customFormat="1" ht="16.5" customHeight="1">
      <c r="A197" s="33"/>
      <c r="B197" s="169"/>
      <c r="C197" s="184" t="s">
        <v>253</v>
      </c>
      <c r="D197" s="184" t="s">
        <v>153</v>
      </c>
      <c r="E197" s="185" t="s">
        <v>386</v>
      </c>
      <c r="F197" s="186" t="s">
        <v>387</v>
      </c>
      <c r="G197" s="187" t="s">
        <v>174</v>
      </c>
      <c r="H197" s="188">
        <v>232</v>
      </c>
      <c r="I197" s="189"/>
      <c r="J197" s="190">
        <f>ROUND(I197*H197,2)</f>
        <v>0</v>
      </c>
      <c r="K197" s="191"/>
      <c r="L197" s="192"/>
      <c r="M197" s="193" t="s">
        <v>1</v>
      </c>
      <c r="N197" s="194" t="s">
        <v>42</v>
      </c>
      <c r="O197" s="77"/>
      <c r="P197" s="180">
        <f>O197*H197</f>
        <v>0</v>
      </c>
      <c r="Q197" s="180">
        <v>0</v>
      </c>
      <c r="R197" s="180">
        <f>Q197*H197</f>
        <v>0</v>
      </c>
      <c r="S197" s="180">
        <v>0</v>
      </c>
      <c r="T197" s="181">
        <f>S197*H197</f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82" t="s">
        <v>148</v>
      </c>
      <c r="AT197" s="182" t="s">
        <v>153</v>
      </c>
      <c r="AU197" s="182" t="s">
        <v>84</v>
      </c>
      <c r="AY197" s="14" t="s">
        <v>133</v>
      </c>
      <c r="BE197" s="183">
        <f>IF(N197="základná",J197,0)</f>
        <v>0</v>
      </c>
      <c r="BF197" s="183">
        <f>IF(N197="znížená",J197,0)</f>
        <v>0</v>
      </c>
      <c r="BG197" s="183">
        <f>IF(N197="zákl. prenesená",J197,0)</f>
        <v>0</v>
      </c>
      <c r="BH197" s="183">
        <f>IF(N197="zníž. prenesená",J197,0)</f>
        <v>0</v>
      </c>
      <c r="BI197" s="183">
        <f>IF(N197="nulová",J197,0)</f>
        <v>0</v>
      </c>
      <c r="BJ197" s="14" t="s">
        <v>139</v>
      </c>
      <c r="BK197" s="183">
        <f>ROUND(I197*H197,2)</f>
        <v>0</v>
      </c>
      <c r="BL197" s="14" t="s">
        <v>138</v>
      </c>
      <c r="BM197" s="182" t="s">
        <v>356</v>
      </c>
    </row>
    <row r="198" s="2" customFormat="1" ht="37.8" customHeight="1">
      <c r="A198" s="33"/>
      <c r="B198" s="169"/>
      <c r="C198" s="170" t="s">
        <v>365</v>
      </c>
      <c r="D198" s="170" t="s">
        <v>134</v>
      </c>
      <c r="E198" s="171" t="s">
        <v>389</v>
      </c>
      <c r="F198" s="172" t="s">
        <v>390</v>
      </c>
      <c r="G198" s="173" t="s">
        <v>174</v>
      </c>
      <c r="H198" s="174">
        <v>7</v>
      </c>
      <c r="I198" s="175"/>
      <c r="J198" s="176">
        <f>ROUND(I198*H198,2)</f>
        <v>0</v>
      </c>
      <c r="K198" s="177"/>
      <c r="L198" s="34"/>
      <c r="M198" s="178" t="s">
        <v>1</v>
      </c>
      <c r="N198" s="179" t="s">
        <v>42</v>
      </c>
      <c r="O198" s="77"/>
      <c r="P198" s="180">
        <f>O198*H198</f>
        <v>0</v>
      </c>
      <c r="Q198" s="180">
        <v>0</v>
      </c>
      <c r="R198" s="180">
        <f>Q198*H198</f>
        <v>0</v>
      </c>
      <c r="S198" s="180">
        <v>0</v>
      </c>
      <c r="T198" s="181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82" t="s">
        <v>138</v>
      </c>
      <c r="AT198" s="182" t="s">
        <v>134</v>
      </c>
      <c r="AU198" s="182" t="s">
        <v>84</v>
      </c>
      <c r="AY198" s="14" t="s">
        <v>133</v>
      </c>
      <c r="BE198" s="183">
        <f>IF(N198="základná",J198,0)</f>
        <v>0</v>
      </c>
      <c r="BF198" s="183">
        <f>IF(N198="znížená",J198,0)</f>
        <v>0</v>
      </c>
      <c r="BG198" s="183">
        <f>IF(N198="zákl. prenesená",J198,0)</f>
        <v>0</v>
      </c>
      <c r="BH198" s="183">
        <f>IF(N198="zníž. prenesená",J198,0)</f>
        <v>0</v>
      </c>
      <c r="BI198" s="183">
        <f>IF(N198="nulová",J198,0)</f>
        <v>0</v>
      </c>
      <c r="BJ198" s="14" t="s">
        <v>139</v>
      </c>
      <c r="BK198" s="183">
        <f>ROUND(I198*H198,2)</f>
        <v>0</v>
      </c>
      <c r="BL198" s="14" t="s">
        <v>138</v>
      </c>
      <c r="BM198" s="182" t="s">
        <v>359</v>
      </c>
    </row>
    <row r="199" s="11" customFormat="1" ht="25.92" customHeight="1">
      <c r="A199" s="11"/>
      <c r="B199" s="158"/>
      <c r="C199" s="11"/>
      <c r="D199" s="159" t="s">
        <v>75</v>
      </c>
      <c r="E199" s="160" t="s">
        <v>392</v>
      </c>
      <c r="F199" s="160" t="s">
        <v>392</v>
      </c>
      <c r="G199" s="11"/>
      <c r="H199" s="11"/>
      <c r="I199" s="161"/>
      <c r="J199" s="162">
        <f>BK199</f>
        <v>0</v>
      </c>
      <c r="K199" s="11"/>
      <c r="L199" s="158"/>
      <c r="M199" s="163"/>
      <c r="N199" s="164"/>
      <c r="O199" s="164"/>
      <c r="P199" s="165">
        <f>SUM(P200:P221)</f>
        <v>0</v>
      </c>
      <c r="Q199" s="164"/>
      <c r="R199" s="165">
        <f>SUM(R200:R221)</f>
        <v>0</v>
      </c>
      <c r="S199" s="164"/>
      <c r="T199" s="166">
        <f>SUM(T200:T221)</f>
        <v>0</v>
      </c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R199" s="159" t="s">
        <v>84</v>
      </c>
      <c r="AT199" s="167" t="s">
        <v>75</v>
      </c>
      <c r="AU199" s="167" t="s">
        <v>76</v>
      </c>
      <c r="AY199" s="159" t="s">
        <v>133</v>
      </c>
      <c r="BK199" s="168">
        <f>SUM(BK200:BK221)</f>
        <v>0</v>
      </c>
    </row>
    <row r="200" s="2" customFormat="1" ht="16.5" customHeight="1">
      <c r="A200" s="33"/>
      <c r="B200" s="169"/>
      <c r="C200" s="170" t="s">
        <v>257</v>
      </c>
      <c r="D200" s="170" t="s">
        <v>134</v>
      </c>
      <c r="E200" s="171" t="s">
        <v>539</v>
      </c>
      <c r="F200" s="172" t="s">
        <v>540</v>
      </c>
      <c r="G200" s="173" t="s">
        <v>143</v>
      </c>
      <c r="H200" s="174">
        <v>150</v>
      </c>
      <c r="I200" s="175"/>
      <c r="J200" s="176">
        <f>ROUND(I200*H200,2)</f>
        <v>0</v>
      </c>
      <c r="K200" s="177"/>
      <c r="L200" s="34"/>
      <c r="M200" s="178" t="s">
        <v>1</v>
      </c>
      <c r="N200" s="179" t="s">
        <v>42</v>
      </c>
      <c r="O200" s="77"/>
      <c r="P200" s="180">
        <f>O200*H200</f>
        <v>0</v>
      </c>
      <c r="Q200" s="180">
        <v>0</v>
      </c>
      <c r="R200" s="180">
        <f>Q200*H200</f>
        <v>0</v>
      </c>
      <c r="S200" s="180">
        <v>0</v>
      </c>
      <c r="T200" s="181">
        <f>S200*H200</f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82" t="s">
        <v>138</v>
      </c>
      <c r="AT200" s="182" t="s">
        <v>134</v>
      </c>
      <c r="AU200" s="182" t="s">
        <v>84</v>
      </c>
      <c r="AY200" s="14" t="s">
        <v>133</v>
      </c>
      <c r="BE200" s="183">
        <f>IF(N200="základná",J200,0)</f>
        <v>0</v>
      </c>
      <c r="BF200" s="183">
        <f>IF(N200="znížená",J200,0)</f>
        <v>0</v>
      </c>
      <c r="BG200" s="183">
        <f>IF(N200="zákl. prenesená",J200,0)</f>
        <v>0</v>
      </c>
      <c r="BH200" s="183">
        <f>IF(N200="zníž. prenesená",J200,0)</f>
        <v>0</v>
      </c>
      <c r="BI200" s="183">
        <f>IF(N200="nulová",J200,0)</f>
        <v>0</v>
      </c>
      <c r="BJ200" s="14" t="s">
        <v>139</v>
      </c>
      <c r="BK200" s="183">
        <f>ROUND(I200*H200,2)</f>
        <v>0</v>
      </c>
      <c r="BL200" s="14" t="s">
        <v>138</v>
      </c>
      <c r="BM200" s="182" t="s">
        <v>541</v>
      </c>
    </row>
    <row r="201" s="2" customFormat="1" ht="16.5" customHeight="1">
      <c r="A201" s="33"/>
      <c r="B201" s="169"/>
      <c r="C201" s="184" t="s">
        <v>372</v>
      </c>
      <c r="D201" s="184" t="s">
        <v>153</v>
      </c>
      <c r="E201" s="185" t="s">
        <v>408</v>
      </c>
      <c r="F201" s="186" t="s">
        <v>409</v>
      </c>
      <c r="G201" s="187" t="s">
        <v>218</v>
      </c>
      <c r="H201" s="188">
        <v>4.5</v>
      </c>
      <c r="I201" s="189"/>
      <c r="J201" s="190">
        <f>ROUND(I201*H201,2)</f>
        <v>0</v>
      </c>
      <c r="K201" s="191"/>
      <c r="L201" s="192"/>
      <c r="M201" s="193" t="s">
        <v>1</v>
      </c>
      <c r="N201" s="194" t="s">
        <v>42</v>
      </c>
      <c r="O201" s="77"/>
      <c r="P201" s="180">
        <f>O201*H201</f>
        <v>0</v>
      </c>
      <c r="Q201" s="180">
        <v>0</v>
      </c>
      <c r="R201" s="180">
        <f>Q201*H201</f>
        <v>0</v>
      </c>
      <c r="S201" s="180">
        <v>0</v>
      </c>
      <c r="T201" s="181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82" t="s">
        <v>148</v>
      </c>
      <c r="AT201" s="182" t="s">
        <v>153</v>
      </c>
      <c r="AU201" s="182" t="s">
        <v>84</v>
      </c>
      <c r="AY201" s="14" t="s">
        <v>133</v>
      </c>
      <c r="BE201" s="183">
        <f>IF(N201="základná",J201,0)</f>
        <v>0</v>
      </c>
      <c r="BF201" s="183">
        <f>IF(N201="znížená",J201,0)</f>
        <v>0</v>
      </c>
      <c r="BG201" s="183">
        <f>IF(N201="zákl. prenesená",J201,0)</f>
        <v>0</v>
      </c>
      <c r="BH201" s="183">
        <f>IF(N201="zníž. prenesená",J201,0)</f>
        <v>0</v>
      </c>
      <c r="BI201" s="183">
        <f>IF(N201="nulová",J201,0)</f>
        <v>0</v>
      </c>
      <c r="BJ201" s="14" t="s">
        <v>139</v>
      </c>
      <c r="BK201" s="183">
        <f>ROUND(I201*H201,2)</f>
        <v>0</v>
      </c>
      <c r="BL201" s="14" t="s">
        <v>138</v>
      </c>
      <c r="BM201" s="182" t="s">
        <v>542</v>
      </c>
    </row>
    <row r="202" s="2" customFormat="1" ht="24.15" customHeight="1">
      <c r="A202" s="33"/>
      <c r="B202" s="169"/>
      <c r="C202" s="170" t="s">
        <v>261</v>
      </c>
      <c r="D202" s="170" t="s">
        <v>134</v>
      </c>
      <c r="E202" s="171" t="s">
        <v>394</v>
      </c>
      <c r="F202" s="172" t="s">
        <v>395</v>
      </c>
      <c r="G202" s="173" t="s">
        <v>143</v>
      </c>
      <c r="H202" s="174">
        <v>2444</v>
      </c>
      <c r="I202" s="175"/>
      <c r="J202" s="176">
        <f>ROUND(I202*H202,2)</f>
        <v>0</v>
      </c>
      <c r="K202" s="177"/>
      <c r="L202" s="34"/>
      <c r="M202" s="178" t="s">
        <v>1</v>
      </c>
      <c r="N202" s="179" t="s">
        <v>42</v>
      </c>
      <c r="O202" s="77"/>
      <c r="P202" s="180">
        <f>O202*H202</f>
        <v>0</v>
      </c>
      <c r="Q202" s="180">
        <v>0</v>
      </c>
      <c r="R202" s="180">
        <f>Q202*H202</f>
        <v>0</v>
      </c>
      <c r="S202" s="180">
        <v>0</v>
      </c>
      <c r="T202" s="181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82" t="s">
        <v>138</v>
      </c>
      <c r="AT202" s="182" t="s">
        <v>134</v>
      </c>
      <c r="AU202" s="182" t="s">
        <v>84</v>
      </c>
      <c r="AY202" s="14" t="s">
        <v>133</v>
      </c>
      <c r="BE202" s="183">
        <f>IF(N202="základná",J202,0)</f>
        <v>0</v>
      </c>
      <c r="BF202" s="183">
        <f>IF(N202="znížená",J202,0)</f>
        <v>0</v>
      </c>
      <c r="BG202" s="183">
        <f>IF(N202="zákl. prenesená",J202,0)</f>
        <v>0</v>
      </c>
      <c r="BH202" s="183">
        <f>IF(N202="zníž. prenesená",J202,0)</f>
        <v>0</v>
      </c>
      <c r="BI202" s="183">
        <f>IF(N202="nulová",J202,0)</f>
        <v>0</v>
      </c>
      <c r="BJ202" s="14" t="s">
        <v>139</v>
      </c>
      <c r="BK202" s="183">
        <f>ROUND(I202*H202,2)</f>
        <v>0</v>
      </c>
      <c r="BL202" s="14" t="s">
        <v>138</v>
      </c>
      <c r="BM202" s="182" t="s">
        <v>361</v>
      </c>
    </row>
    <row r="203" s="2" customFormat="1" ht="24.15" customHeight="1">
      <c r="A203" s="33"/>
      <c r="B203" s="169"/>
      <c r="C203" s="170" t="s">
        <v>378</v>
      </c>
      <c r="D203" s="170" t="s">
        <v>134</v>
      </c>
      <c r="E203" s="171" t="s">
        <v>397</v>
      </c>
      <c r="F203" s="172" t="s">
        <v>398</v>
      </c>
      <c r="G203" s="173" t="s">
        <v>143</v>
      </c>
      <c r="H203" s="174">
        <v>2444</v>
      </c>
      <c r="I203" s="175"/>
      <c r="J203" s="176">
        <f>ROUND(I203*H203,2)</f>
        <v>0</v>
      </c>
      <c r="K203" s="177"/>
      <c r="L203" s="34"/>
      <c r="M203" s="178" t="s">
        <v>1</v>
      </c>
      <c r="N203" s="179" t="s">
        <v>42</v>
      </c>
      <c r="O203" s="77"/>
      <c r="P203" s="180">
        <f>O203*H203</f>
        <v>0</v>
      </c>
      <c r="Q203" s="180">
        <v>0</v>
      </c>
      <c r="R203" s="180">
        <f>Q203*H203</f>
        <v>0</v>
      </c>
      <c r="S203" s="180">
        <v>0</v>
      </c>
      <c r="T203" s="181">
        <f>S203*H203</f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82" t="s">
        <v>138</v>
      </c>
      <c r="AT203" s="182" t="s">
        <v>134</v>
      </c>
      <c r="AU203" s="182" t="s">
        <v>84</v>
      </c>
      <c r="AY203" s="14" t="s">
        <v>133</v>
      </c>
      <c r="BE203" s="183">
        <f>IF(N203="základná",J203,0)</f>
        <v>0</v>
      </c>
      <c r="BF203" s="183">
        <f>IF(N203="znížená",J203,0)</f>
        <v>0</v>
      </c>
      <c r="BG203" s="183">
        <f>IF(N203="zákl. prenesená",J203,0)</f>
        <v>0</v>
      </c>
      <c r="BH203" s="183">
        <f>IF(N203="zníž. prenesená",J203,0)</f>
        <v>0</v>
      </c>
      <c r="BI203" s="183">
        <f>IF(N203="nulová",J203,0)</f>
        <v>0</v>
      </c>
      <c r="BJ203" s="14" t="s">
        <v>139</v>
      </c>
      <c r="BK203" s="183">
        <f>ROUND(I203*H203,2)</f>
        <v>0</v>
      </c>
      <c r="BL203" s="14" t="s">
        <v>138</v>
      </c>
      <c r="BM203" s="182" t="s">
        <v>364</v>
      </c>
    </row>
    <row r="204" s="2" customFormat="1" ht="24.15" customHeight="1">
      <c r="A204" s="33"/>
      <c r="B204" s="169"/>
      <c r="C204" s="170" t="s">
        <v>265</v>
      </c>
      <c r="D204" s="170" t="s">
        <v>134</v>
      </c>
      <c r="E204" s="171" t="s">
        <v>401</v>
      </c>
      <c r="F204" s="172" t="s">
        <v>402</v>
      </c>
      <c r="G204" s="173" t="s">
        <v>143</v>
      </c>
      <c r="H204" s="174">
        <v>2444</v>
      </c>
      <c r="I204" s="175"/>
      <c r="J204" s="176">
        <f>ROUND(I204*H204,2)</f>
        <v>0</v>
      </c>
      <c r="K204" s="177"/>
      <c r="L204" s="34"/>
      <c r="M204" s="178" t="s">
        <v>1</v>
      </c>
      <c r="N204" s="179" t="s">
        <v>42</v>
      </c>
      <c r="O204" s="77"/>
      <c r="P204" s="180">
        <f>O204*H204</f>
        <v>0</v>
      </c>
      <c r="Q204" s="180">
        <v>0</v>
      </c>
      <c r="R204" s="180">
        <f>Q204*H204</f>
        <v>0</v>
      </c>
      <c r="S204" s="180">
        <v>0</v>
      </c>
      <c r="T204" s="181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82" t="s">
        <v>138</v>
      </c>
      <c r="AT204" s="182" t="s">
        <v>134</v>
      </c>
      <c r="AU204" s="182" t="s">
        <v>84</v>
      </c>
      <c r="AY204" s="14" t="s">
        <v>133</v>
      </c>
      <c r="BE204" s="183">
        <f>IF(N204="základná",J204,0)</f>
        <v>0</v>
      </c>
      <c r="BF204" s="183">
        <f>IF(N204="znížená",J204,0)</f>
        <v>0</v>
      </c>
      <c r="BG204" s="183">
        <f>IF(N204="zákl. prenesená",J204,0)</f>
        <v>0</v>
      </c>
      <c r="BH204" s="183">
        <f>IF(N204="zníž. prenesená",J204,0)</f>
        <v>0</v>
      </c>
      <c r="BI204" s="183">
        <f>IF(N204="nulová",J204,0)</f>
        <v>0</v>
      </c>
      <c r="BJ204" s="14" t="s">
        <v>139</v>
      </c>
      <c r="BK204" s="183">
        <f>ROUND(I204*H204,2)</f>
        <v>0</v>
      </c>
      <c r="BL204" s="14" t="s">
        <v>138</v>
      </c>
      <c r="BM204" s="182" t="s">
        <v>368</v>
      </c>
    </row>
    <row r="205" s="2" customFormat="1" ht="24.15" customHeight="1">
      <c r="A205" s="33"/>
      <c r="B205" s="169"/>
      <c r="C205" s="170" t="s">
        <v>385</v>
      </c>
      <c r="D205" s="170" t="s">
        <v>134</v>
      </c>
      <c r="E205" s="171" t="s">
        <v>404</v>
      </c>
      <c r="F205" s="172" t="s">
        <v>405</v>
      </c>
      <c r="G205" s="173" t="s">
        <v>143</v>
      </c>
      <c r="H205" s="174">
        <v>2444</v>
      </c>
      <c r="I205" s="175"/>
      <c r="J205" s="176">
        <f>ROUND(I205*H205,2)</f>
        <v>0</v>
      </c>
      <c r="K205" s="177"/>
      <c r="L205" s="34"/>
      <c r="M205" s="178" t="s">
        <v>1</v>
      </c>
      <c r="N205" s="179" t="s">
        <v>42</v>
      </c>
      <c r="O205" s="77"/>
      <c r="P205" s="180">
        <f>O205*H205</f>
        <v>0</v>
      </c>
      <c r="Q205" s="180">
        <v>0</v>
      </c>
      <c r="R205" s="180">
        <f>Q205*H205</f>
        <v>0</v>
      </c>
      <c r="S205" s="180">
        <v>0</v>
      </c>
      <c r="T205" s="181">
        <f>S205*H205</f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82" t="s">
        <v>138</v>
      </c>
      <c r="AT205" s="182" t="s">
        <v>134</v>
      </c>
      <c r="AU205" s="182" t="s">
        <v>84</v>
      </c>
      <c r="AY205" s="14" t="s">
        <v>133</v>
      </c>
      <c r="BE205" s="183">
        <f>IF(N205="základná",J205,0)</f>
        <v>0</v>
      </c>
      <c r="BF205" s="183">
        <f>IF(N205="znížená",J205,0)</f>
        <v>0</v>
      </c>
      <c r="BG205" s="183">
        <f>IF(N205="zákl. prenesená",J205,0)</f>
        <v>0</v>
      </c>
      <c r="BH205" s="183">
        <f>IF(N205="zníž. prenesená",J205,0)</f>
        <v>0</v>
      </c>
      <c r="BI205" s="183">
        <f>IF(N205="nulová",J205,0)</f>
        <v>0</v>
      </c>
      <c r="BJ205" s="14" t="s">
        <v>139</v>
      </c>
      <c r="BK205" s="183">
        <f>ROUND(I205*H205,2)</f>
        <v>0</v>
      </c>
      <c r="BL205" s="14" t="s">
        <v>138</v>
      </c>
      <c r="BM205" s="182" t="s">
        <v>543</v>
      </c>
    </row>
    <row r="206" s="2" customFormat="1" ht="16.5" customHeight="1">
      <c r="A206" s="33"/>
      <c r="B206" s="169"/>
      <c r="C206" s="184" t="s">
        <v>268</v>
      </c>
      <c r="D206" s="184" t="s">
        <v>153</v>
      </c>
      <c r="E206" s="185" t="s">
        <v>408</v>
      </c>
      <c r="F206" s="186" t="s">
        <v>409</v>
      </c>
      <c r="G206" s="187" t="s">
        <v>218</v>
      </c>
      <c r="H206" s="188">
        <v>73.319999999999993</v>
      </c>
      <c r="I206" s="189"/>
      <c r="J206" s="190">
        <f>ROUND(I206*H206,2)</f>
        <v>0</v>
      </c>
      <c r="K206" s="191"/>
      <c r="L206" s="192"/>
      <c r="M206" s="193" t="s">
        <v>1</v>
      </c>
      <c r="N206" s="194" t="s">
        <v>42</v>
      </c>
      <c r="O206" s="77"/>
      <c r="P206" s="180">
        <f>O206*H206</f>
        <v>0</v>
      </c>
      <c r="Q206" s="180">
        <v>0</v>
      </c>
      <c r="R206" s="180">
        <f>Q206*H206</f>
        <v>0</v>
      </c>
      <c r="S206" s="180">
        <v>0</v>
      </c>
      <c r="T206" s="181">
        <f>S206*H206</f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82" t="s">
        <v>148</v>
      </c>
      <c r="AT206" s="182" t="s">
        <v>153</v>
      </c>
      <c r="AU206" s="182" t="s">
        <v>84</v>
      </c>
      <c r="AY206" s="14" t="s">
        <v>133</v>
      </c>
      <c r="BE206" s="183">
        <f>IF(N206="základná",J206,0)</f>
        <v>0</v>
      </c>
      <c r="BF206" s="183">
        <f>IF(N206="znížená",J206,0)</f>
        <v>0</v>
      </c>
      <c r="BG206" s="183">
        <f>IF(N206="zákl. prenesená",J206,0)</f>
        <v>0</v>
      </c>
      <c r="BH206" s="183">
        <f>IF(N206="zníž. prenesená",J206,0)</f>
        <v>0</v>
      </c>
      <c r="BI206" s="183">
        <f>IF(N206="nulová",J206,0)</f>
        <v>0</v>
      </c>
      <c r="BJ206" s="14" t="s">
        <v>139</v>
      </c>
      <c r="BK206" s="183">
        <f>ROUND(I206*H206,2)</f>
        <v>0</v>
      </c>
      <c r="BL206" s="14" t="s">
        <v>138</v>
      </c>
      <c r="BM206" s="182" t="s">
        <v>371</v>
      </c>
    </row>
    <row r="207" s="2" customFormat="1" ht="24.15" customHeight="1">
      <c r="A207" s="33"/>
      <c r="B207" s="169"/>
      <c r="C207" s="170" t="s">
        <v>393</v>
      </c>
      <c r="D207" s="170" t="s">
        <v>134</v>
      </c>
      <c r="E207" s="171" t="s">
        <v>411</v>
      </c>
      <c r="F207" s="172" t="s">
        <v>412</v>
      </c>
      <c r="G207" s="173" t="s">
        <v>337</v>
      </c>
      <c r="H207" s="174">
        <v>0.13</v>
      </c>
      <c r="I207" s="175"/>
      <c r="J207" s="176">
        <f>ROUND(I207*H207,2)</f>
        <v>0</v>
      </c>
      <c r="K207" s="177"/>
      <c r="L207" s="34"/>
      <c r="M207" s="178" t="s">
        <v>1</v>
      </c>
      <c r="N207" s="179" t="s">
        <v>42</v>
      </c>
      <c r="O207" s="77"/>
      <c r="P207" s="180">
        <f>O207*H207</f>
        <v>0</v>
      </c>
      <c r="Q207" s="180">
        <v>0</v>
      </c>
      <c r="R207" s="180">
        <f>Q207*H207</f>
        <v>0</v>
      </c>
      <c r="S207" s="180">
        <v>0</v>
      </c>
      <c r="T207" s="181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82" t="s">
        <v>138</v>
      </c>
      <c r="AT207" s="182" t="s">
        <v>134</v>
      </c>
      <c r="AU207" s="182" t="s">
        <v>84</v>
      </c>
      <c r="AY207" s="14" t="s">
        <v>133</v>
      </c>
      <c r="BE207" s="183">
        <f>IF(N207="základná",J207,0)</f>
        <v>0</v>
      </c>
      <c r="BF207" s="183">
        <f>IF(N207="znížená",J207,0)</f>
        <v>0</v>
      </c>
      <c r="BG207" s="183">
        <f>IF(N207="zákl. prenesená",J207,0)</f>
        <v>0</v>
      </c>
      <c r="BH207" s="183">
        <f>IF(N207="zníž. prenesená",J207,0)</f>
        <v>0</v>
      </c>
      <c r="BI207" s="183">
        <f>IF(N207="nulová",J207,0)</f>
        <v>0</v>
      </c>
      <c r="BJ207" s="14" t="s">
        <v>139</v>
      </c>
      <c r="BK207" s="183">
        <f>ROUND(I207*H207,2)</f>
        <v>0</v>
      </c>
      <c r="BL207" s="14" t="s">
        <v>138</v>
      </c>
      <c r="BM207" s="182" t="s">
        <v>373</v>
      </c>
    </row>
    <row r="208" s="2" customFormat="1" ht="37.8" customHeight="1">
      <c r="A208" s="33"/>
      <c r="B208" s="169"/>
      <c r="C208" s="184" t="s">
        <v>272</v>
      </c>
      <c r="D208" s="184" t="s">
        <v>153</v>
      </c>
      <c r="E208" s="185" t="s">
        <v>415</v>
      </c>
      <c r="F208" s="186" t="s">
        <v>416</v>
      </c>
      <c r="G208" s="187" t="s">
        <v>218</v>
      </c>
      <c r="H208" s="188">
        <v>129.69999999999999</v>
      </c>
      <c r="I208" s="189"/>
      <c r="J208" s="190">
        <f>ROUND(I208*H208,2)</f>
        <v>0</v>
      </c>
      <c r="K208" s="191"/>
      <c r="L208" s="192"/>
      <c r="M208" s="193" t="s">
        <v>1</v>
      </c>
      <c r="N208" s="194" t="s">
        <v>42</v>
      </c>
      <c r="O208" s="77"/>
      <c r="P208" s="180">
        <f>O208*H208</f>
        <v>0</v>
      </c>
      <c r="Q208" s="180">
        <v>0</v>
      </c>
      <c r="R208" s="180">
        <f>Q208*H208</f>
        <v>0</v>
      </c>
      <c r="S208" s="180">
        <v>0</v>
      </c>
      <c r="T208" s="181">
        <f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82" t="s">
        <v>148</v>
      </c>
      <c r="AT208" s="182" t="s">
        <v>153</v>
      </c>
      <c r="AU208" s="182" t="s">
        <v>84</v>
      </c>
      <c r="AY208" s="14" t="s">
        <v>133</v>
      </c>
      <c r="BE208" s="183">
        <f>IF(N208="základná",J208,0)</f>
        <v>0</v>
      </c>
      <c r="BF208" s="183">
        <f>IF(N208="znížená",J208,0)</f>
        <v>0</v>
      </c>
      <c r="BG208" s="183">
        <f>IF(N208="zákl. prenesená",J208,0)</f>
        <v>0</v>
      </c>
      <c r="BH208" s="183">
        <f>IF(N208="zníž. prenesená",J208,0)</f>
        <v>0</v>
      </c>
      <c r="BI208" s="183">
        <f>IF(N208="nulová",J208,0)</f>
        <v>0</v>
      </c>
      <c r="BJ208" s="14" t="s">
        <v>139</v>
      </c>
      <c r="BK208" s="183">
        <f>ROUND(I208*H208,2)</f>
        <v>0</v>
      </c>
      <c r="BL208" s="14" t="s">
        <v>138</v>
      </c>
      <c r="BM208" s="182" t="s">
        <v>377</v>
      </c>
    </row>
    <row r="209" s="2" customFormat="1" ht="44.25" customHeight="1">
      <c r="A209" s="33"/>
      <c r="B209" s="169"/>
      <c r="C209" s="170" t="s">
        <v>400</v>
      </c>
      <c r="D209" s="170" t="s">
        <v>134</v>
      </c>
      <c r="E209" s="171" t="s">
        <v>418</v>
      </c>
      <c r="F209" s="172" t="s">
        <v>419</v>
      </c>
      <c r="G209" s="173" t="s">
        <v>143</v>
      </c>
      <c r="H209" s="174">
        <v>2594</v>
      </c>
      <c r="I209" s="175"/>
      <c r="J209" s="176">
        <f>ROUND(I209*H209,2)</f>
        <v>0</v>
      </c>
      <c r="K209" s="177"/>
      <c r="L209" s="34"/>
      <c r="M209" s="178" t="s">
        <v>1</v>
      </c>
      <c r="N209" s="179" t="s">
        <v>42</v>
      </c>
      <c r="O209" s="77"/>
      <c r="P209" s="180">
        <f>O209*H209</f>
        <v>0</v>
      </c>
      <c r="Q209" s="180">
        <v>0</v>
      </c>
      <c r="R209" s="180">
        <f>Q209*H209</f>
        <v>0</v>
      </c>
      <c r="S209" s="180">
        <v>0</v>
      </c>
      <c r="T209" s="181">
        <f>S209*H209</f>
        <v>0</v>
      </c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R209" s="182" t="s">
        <v>138</v>
      </c>
      <c r="AT209" s="182" t="s">
        <v>134</v>
      </c>
      <c r="AU209" s="182" t="s">
        <v>84</v>
      </c>
      <c r="AY209" s="14" t="s">
        <v>133</v>
      </c>
      <c r="BE209" s="183">
        <f>IF(N209="základná",J209,0)</f>
        <v>0</v>
      </c>
      <c r="BF209" s="183">
        <f>IF(N209="znížená",J209,0)</f>
        <v>0</v>
      </c>
      <c r="BG209" s="183">
        <f>IF(N209="zákl. prenesená",J209,0)</f>
        <v>0</v>
      </c>
      <c r="BH209" s="183">
        <f>IF(N209="zníž. prenesená",J209,0)</f>
        <v>0</v>
      </c>
      <c r="BI209" s="183">
        <f>IF(N209="nulová",J209,0)</f>
        <v>0</v>
      </c>
      <c r="BJ209" s="14" t="s">
        <v>139</v>
      </c>
      <c r="BK209" s="183">
        <f>ROUND(I209*H209,2)</f>
        <v>0</v>
      </c>
      <c r="BL209" s="14" t="s">
        <v>138</v>
      </c>
      <c r="BM209" s="182" t="s">
        <v>381</v>
      </c>
    </row>
    <row r="210" s="2" customFormat="1" ht="33" customHeight="1">
      <c r="A210" s="33"/>
      <c r="B210" s="169"/>
      <c r="C210" s="170" t="s">
        <v>275</v>
      </c>
      <c r="D210" s="170" t="s">
        <v>134</v>
      </c>
      <c r="E210" s="171" t="s">
        <v>422</v>
      </c>
      <c r="F210" s="172" t="s">
        <v>423</v>
      </c>
      <c r="G210" s="173" t="s">
        <v>143</v>
      </c>
      <c r="H210" s="174">
        <v>2594</v>
      </c>
      <c r="I210" s="175"/>
      <c r="J210" s="176">
        <f>ROUND(I210*H210,2)</f>
        <v>0</v>
      </c>
      <c r="K210" s="177"/>
      <c r="L210" s="34"/>
      <c r="M210" s="178" t="s">
        <v>1</v>
      </c>
      <c r="N210" s="179" t="s">
        <v>42</v>
      </c>
      <c r="O210" s="77"/>
      <c r="P210" s="180">
        <f>O210*H210</f>
        <v>0</v>
      </c>
      <c r="Q210" s="180">
        <v>0</v>
      </c>
      <c r="R210" s="180">
        <f>Q210*H210</f>
        <v>0</v>
      </c>
      <c r="S210" s="180">
        <v>0</v>
      </c>
      <c r="T210" s="181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82" t="s">
        <v>138</v>
      </c>
      <c r="AT210" s="182" t="s">
        <v>134</v>
      </c>
      <c r="AU210" s="182" t="s">
        <v>84</v>
      </c>
      <c r="AY210" s="14" t="s">
        <v>133</v>
      </c>
      <c r="BE210" s="183">
        <f>IF(N210="základná",J210,0)</f>
        <v>0</v>
      </c>
      <c r="BF210" s="183">
        <f>IF(N210="znížená",J210,0)</f>
        <v>0</v>
      </c>
      <c r="BG210" s="183">
        <f>IF(N210="zákl. prenesená",J210,0)</f>
        <v>0</v>
      </c>
      <c r="BH210" s="183">
        <f>IF(N210="zníž. prenesená",J210,0)</f>
        <v>0</v>
      </c>
      <c r="BI210" s="183">
        <f>IF(N210="nulová",J210,0)</f>
        <v>0</v>
      </c>
      <c r="BJ210" s="14" t="s">
        <v>139</v>
      </c>
      <c r="BK210" s="183">
        <f>ROUND(I210*H210,2)</f>
        <v>0</v>
      </c>
      <c r="BL210" s="14" t="s">
        <v>138</v>
      </c>
      <c r="BM210" s="182" t="s">
        <v>384</v>
      </c>
    </row>
    <row r="211" s="2" customFormat="1" ht="24.15" customHeight="1">
      <c r="A211" s="33"/>
      <c r="B211" s="169"/>
      <c r="C211" s="184" t="s">
        <v>407</v>
      </c>
      <c r="D211" s="184" t="s">
        <v>153</v>
      </c>
      <c r="E211" s="185" t="s">
        <v>425</v>
      </c>
      <c r="F211" s="186" t="s">
        <v>426</v>
      </c>
      <c r="G211" s="187" t="s">
        <v>156</v>
      </c>
      <c r="H211" s="188">
        <v>1556.4000000000001</v>
      </c>
      <c r="I211" s="189"/>
      <c r="J211" s="190">
        <f>ROUND(I211*H211,2)</f>
        <v>0</v>
      </c>
      <c r="K211" s="191"/>
      <c r="L211" s="192"/>
      <c r="M211" s="193" t="s">
        <v>1</v>
      </c>
      <c r="N211" s="194" t="s">
        <v>42</v>
      </c>
      <c r="O211" s="77"/>
      <c r="P211" s="180">
        <f>O211*H211</f>
        <v>0</v>
      </c>
      <c r="Q211" s="180">
        <v>0</v>
      </c>
      <c r="R211" s="180">
        <f>Q211*H211</f>
        <v>0</v>
      </c>
      <c r="S211" s="180">
        <v>0</v>
      </c>
      <c r="T211" s="181">
        <f>S211*H211</f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82" t="s">
        <v>148</v>
      </c>
      <c r="AT211" s="182" t="s">
        <v>153</v>
      </c>
      <c r="AU211" s="182" t="s">
        <v>84</v>
      </c>
      <c r="AY211" s="14" t="s">
        <v>133</v>
      </c>
      <c r="BE211" s="183">
        <f>IF(N211="základná",J211,0)</f>
        <v>0</v>
      </c>
      <c r="BF211" s="183">
        <f>IF(N211="znížená",J211,0)</f>
        <v>0</v>
      </c>
      <c r="BG211" s="183">
        <f>IF(N211="zákl. prenesená",J211,0)</f>
        <v>0</v>
      </c>
      <c r="BH211" s="183">
        <f>IF(N211="zníž. prenesená",J211,0)</f>
        <v>0</v>
      </c>
      <c r="BI211" s="183">
        <f>IF(N211="nulová",J211,0)</f>
        <v>0</v>
      </c>
      <c r="BJ211" s="14" t="s">
        <v>139</v>
      </c>
      <c r="BK211" s="183">
        <f>ROUND(I211*H211,2)</f>
        <v>0</v>
      </c>
      <c r="BL211" s="14" t="s">
        <v>138</v>
      </c>
      <c r="BM211" s="182" t="s">
        <v>388</v>
      </c>
    </row>
    <row r="212" s="2" customFormat="1" ht="21.75" customHeight="1">
      <c r="A212" s="33"/>
      <c r="B212" s="169"/>
      <c r="C212" s="170" t="s">
        <v>279</v>
      </c>
      <c r="D212" s="170" t="s">
        <v>134</v>
      </c>
      <c r="E212" s="171" t="s">
        <v>429</v>
      </c>
      <c r="F212" s="172" t="s">
        <v>430</v>
      </c>
      <c r="G212" s="173" t="s">
        <v>143</v>
      </c>
      <c r="H212" s="174">
        <v>107</v>
      </c>
      <c r="I212" s="175"/>
      <c r="J212" s="176">
        <f>ROUND(I212*H212,2)</f>
        <v>0</v>
      </c>
      <c r="K212" s="177"/>
      <c r="L212" s="34"/>
      <c r="M212" s="178" t="s">
        <v>1</v>
      </c>
      <c r="N212" s="179" t="s">
        <v>42</v>
      </c>
      <c r="O212" s="77"/>
      <c r="P212" s="180">
        <f>O212*H212</f>
        <v>0</v>
      </c>
      <c r="Q212" s="180">
        <v>0</v>
      </c>
      <c r="R212" s="180">
        <f>Q212*H212</f>
        <v>0</v>
      </c>
      <c r="S212" s="180">
        <v>0</v>
      </c>
      <c r="T212" s="181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82" t="s">
        <v>138</v>
      </c>
      <c r="AT212" s="182" t="s">
        <v>134</v>
      </c>
      <c r="AU212" s="182" t="s">
        <v>84</v>
      </c>
      <c r="AY212" s="14" t="s">
        <v>133</v>
      </c>
      <c r="BE212" s="183">
        <f>IF(N212="základná",J212,0)</f>
        <v>0</v>
      </c>
      <c r="BF212" s="183">
        <f>IF(N212="znížená",J212,0)</f>
        <v>0</v>
      </c>
      <c r="BG212" s="183">
        <f>IF(N212="zákl. prenesená",J212,0)</f>
        <v>0</v>
      </c>
      <c r="BH212" s="183">
        <f>IF(N212="zníž. prenesená",J212,0)</f>
        <v>0</v>
      </c>
      <c r="BI212" s="183">
        <f>IF(N212="nulová",J212,0)</f>
        <v>0</v>
      </c>
      <c r="BJ212" s="14" t="s">
        <v>139</v>
      </c>
      <c r="BK212" s="183">
        <f>ROUND(I212*H212,2)</f>
        <v>0</v>
      </c>
      <c r="BL212" s="14" t="s">
        <v>138</v>
      </c>
      <c r="BM212" s="182" t="s">
        <v>391</v>
      </c>
    </row>
    <row r="213" s="2" customFormat="1" ht="21.75" customHeight="1">
      <c r="A213" s="33"/>
      <c r="B213" s="169"/>
      <c r="C213" s="170" t="s">
        <v>414</v>
      </c>
      <c r="D213" s="170" t="s">
        <v>134</v>
      </c>
      <c r="E213" s="171" t="s">
        <v>432</v>
      </c>
      <c r="F213" s="172" t="s">
        <v>433</v>
      </c>
      <c r="G213" s="173" t="s">
        <v>143</v>
      </c>
      <c r="H213" s="174">
        <v>107</v>
      </c>
      <c r="I213" s="175"/>
      <c r="J213" s="176">
        <f>ROUND(I213*H213,2)</f>
        <v>0</v>
      </c>
      <c r="K213" s="177"/>
      <c r="L213" s="34"/>
      <c r="M213" s="178" t="s">
        <v>1</v>
      </c>
      <c r="N213" s="179" t="s">
        <v>42</v>
      </c>
      <c r="O213" s="77"/>
      <c r="P213" s="180">
        <f>O213*H213</f>
        <v>0</v>
      </c>
      <c r="Q213" s="180">
        <v>0</v>
      </c>
      <c r="R213" s="180">
        <f>Q213*H213</f>
        <v>0</v>
      </c>
      <c r="S213" s="180">
        <v>0</v>
      </c>
      <c r="T213" s="181">
        <f>S213*H213</f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82" t="s">
        <v>138</v>
      </c>
      <c r="AT213" s="182" t="s">
        <v>134</v>
      </c>
      <c r="AU213" s="182" t="s">
        <v>84</v>
      </c>
      <c r="AY213" s="14" t="s">
        <v>133</v>
      </c>
      <c r="BE213" s="183">
        <f>IF(N213="základná",J213,0)</f>
        <v>0</v>
      </c>
      <c r="BF213" s="183">
        <f>IF(N213="znížená",J213,0)</f>
        <v>0</v>
      </c>
      <c r="BG213" s="183">
        <f>IF(N213="zákl. prenesená",J213,0)</f>
        <v>0</v>
      </c>
      <c r="BH213" s="183">
        <f>IF(N213="zníž. prenesená",J213,0)</f>
        <v>0</v>
      </c>
      <c r="BI213" s="183">
        <f>IF(N213="nulová",J213,0)</f>
        <v>0</v>
      </c>
      <c r="BJ213" s="14" t="s">
        <v>139</v>
      </c>
      <c r="BK213" s="183">
        <f>ROUND(I213*H213,2)</f>
        <v>0</v>
      </c>
      <c r="BL213" s="14" t="s">
        <v>138</v>
      </c>
      <c r="BM213" s="182" t="s">
        <v>396</v>
      </c>
    </row>
    <row r="214" s="2" customFormat="1" ht="24.15" customHeight="1">
      <c r="A214" s="33"/>
      <c r="B214" s="169"/>
      <c r="C214" s="170" t="s">
        <v>280</v>
      </c>
      <c r="D214" s="170" t="s">
        <v>134</v>
      </c>
      <c r="E214" s="171" t="s">
        <v>436</v>
      </c>
      <c r="F214" s="172" t="s">
        <v>437</v>
      </c>
      <c r="G214" s="173" t="s">
        <v>143</v>
      </c>
      <c r="H214" s="174">
        <v>107</v>
      </c>
      <c r="I214" s="175"/>
      <c r="J214" s="176">
        <f>ROUND(I214*H214,2)</f>
        <v>0</v>
      </c>
      <c r="K214" s="177"/>
      <c r="L214" s="34"/>
      <c r="M214" s="178" t="s">
        <v>1</v>
      </c>
      <c r="N214" s="179" t="s">
        <v>42</v>
      </c>
      <c r="O214" s="77"/>
      <c r="P214" s="180">
        <f>O214*H214</f>
        <v>0</v>
      </c>
      <c r="Q214" s="180">
        <v>0</v>
      </c>
      <c r="R214" s="180">
        <f>Q214*H214</f>
        <v>0</v>
      </c>
      <c r="S214" s="180">
        <v>0</v>
      </c>
      <c r="T214" s="181">
        <f>S214*H214</f>
        <v>0</v>
      </c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  <c r="AR214" s="182" t="s">
        <v>138</v>
      </c>
      <c r="AT214" s="182" t="s">
        <v>134</v>
      </c>
      <c r="AU214" s="182" t="s">
        <v>84</v>
      </c>
      <c r="AY214" s="14" t="s">
        <v>133</v>
      </c>
      <c r="BE214" s="183">
        <f>IF(N214="základná",J214,0)</f>
        <v>0</v>
      </c>
      <c r="BF214" s="183">
        <f>IF(N214="znížená",J214,0)</f>
        <v>0</v>
      </c>
      <c r="BG214" s="183">
        <f>IF(N214="zákl. prenesená",J214,0)</f>
        <v>0</v>
      </c>
      <c r="BH214" s="183">
        <f>IF(N214="zníž. prenesená",J214,0)</f>
        <v>0</v>
      </c>
      <c r="BI214" s="183">
        <f>IF(N214="nulová",J214,0)</f>
        <v>0</v>
      </c>
      <c r="BJ214" s="14" t="s">
        <v>139</v>
      </c>
      <c r="BK214" s="183">
        <f>ROUND(I214*H214,2)</f>
        <v>0</v>
      </c>
      <c r="BL214" s="14" t="s">
        <v>138</v>
      </c>
      <c r="BM214" s="182" t="s">
        <v>399</v>
      </c>
    </row>
    <row r="215" s="2" customFormat="1" ht="16.5" customHeight="1">
      <c r="A215" s="33"/>
      <c r="B215" s="169"/>
      <c r="C215" s="184" t="s">
        <v>421</v>
      </c>
      <c r="D215" s="184" t="s">
        <v>153</v>
      </c>
      <c r="E215" s="185" t="s">
        <v>439</v>
      </c>
      <c r="F215" s="186" t="s">
        <v>440</v>
      </c>
      <c r="G215" s="187" t="s">
        <v>218</v>
      </c>
      <c r="H215" s="188">
        <v>4.2800000000000002</v>
      </c>
      <c r="I215" s="189"/>
      <c r="J215" s="190">
        <f>ROUND(I215*H215,2)</f>
        <v>0</v>
      </c>
      <c r="K215" s="191"/>
      <c r="L215" s="192"/>
      <c r="M215" s="193" t="s">
        <v>1</v>
      </c>
      <c r="N215" s="194" t="s">
        <v>42</v>
      </c>
      <c r="O215" s="77"/>
      <c r="P215" s="180">
        <f>O215*H215</f>
        <v>0</v>
      </c>
      <c r="Q215" s="180">
        <v>0</v>
      </c>
      <c r="R215" s="180">
        <f>Q215*H215</f>
        <v>0</v>
      </c>
      <c r="S215" s="180">
        <v>0</v>
      </c>
      <c r="T215" s="181">
        <f>S215*H215</f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82" t="s">
        <v>148</v>
      </c>
      <c r="AT215" s="182" t="s">
        <v>153</v>
      </c>
      <c r="AU215" s="182" t="s">
        <v>84</v>
      </c>
      <c r="AY215" s="14" t="s">
        <v>133</v>
      </c>
      <c r="BE215" s="183">
        <f>IF(N215="základná",J215,0)</f>
        <v>0</v>
      </c>
      <c r="BF215" s="183">
        <f>IF(N215="znížená",J215,0)</f>
        <v>0</v>
      </c>
      <c r="BG215" s="183">
        <f>IF(N215="zákl. prenesená",J215,0)</f>
        <v>0</v>
      </c>
      <c r="BH215" s="183">
        <f>IF(N215="zníž. prenesená",J215,0)</f>
        <v>0</v>
      </c>
      <c r="BI215" s="183">
        <f>IF(N215="nulová",J215,0)</f>
        <v>0</v>
      </c>
      <c r="BJ215" s="14" t="s">
        <v>139</v>
      </c>
      <c r="BK215" s="183">
        <f>ROUND(I215*H215,2)</f>
        <v>0</v>
      </c>
      <c r="BL215" s="14" t="s">
        <v>138</v>
      </c>
      <c r="BM215" s="182" t="s">
        <v>403</v>
      </c>
    </row>
    <row r="216" s="2" customFormat="1" ht="24.15" customHeight="1">
      <c r="A216" s="33"/>
      <c r="B216" s="169"/>
      <c r="C216" s="170" t="s">
        <v>284</v>
      </c>
      <c r="D216" s="170" t="s">
        <v>134</v>
      </c>
      <c r="E216" s="171" t="s">
        <v>443</v>
      </c>
      <c r="F216" s="172" t="s">
        <v>444</v>
      </c>
      <c r="G216" s="173" t="s">
        <v>337</v>
      </c>
      <c r="H216" s="174">
        <v>0.0050000000000000001</v>
      </c>
      <c r="I216" s="175"/>
      <c r="J216" s="176">
        <f>ROUND(I216*H216,2)</f>
        <v>0</v>
      </c>
      <c r="K216" s="177"/>
      <c r="L216" s="34"/>
      <c r="M216" s="178" t="s">
        <v>1</v>
      </c>
      <c r="N216" s="179" t="s">
        <v>42</v>
      </c>
      <c r="O216" s="77"/>
      <c r="P216" s="180">
        <f>O216*H216</f>
        <v>0</v>
      </c>
      <c r="Q216" s="180">
        <v>0</v>
      </c>
      <c r="R216" s="180">
        <f>Q216*H216</f>
        <v>0</v>
      </c>
      <c r="S216" s="180">
        <v>0</v>
      </c>
      <c r="T216" s="181">
        <f>S216*H216</f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82" t="s">
        <v>138</v>
      </c>
      <c r="AT216" s="182" t="s">
        <v>134</v>
      </c>
      <c r="AU216" s="182" t="s">
        <v>84</v>
      </c>
      <c r="AY216" s="14" t="s">
        <v>133</v>
      </c>
      <c r="BE216" s="183">
        <f>IF(N216="základná",J216,0)</f>
        <v>0</v>
      </c>
      <c r="BF216" s="183">
        <f>IF(N216="znížená",J216,0)</f>
        <v>0</v>
      </c>
      <c r="BG216" s="183">
        <f>IF(N216="zákl. prenesená",J216,0)</f>
        <v>0</v>
      </c>
      <c r="BH216" s="183">
        <f>IF(N216="zníž. prenesená",J216,0)</f>
        <v>0</v>
      </c>
      <c r="BI216" s="183">
        <f>IF(N216="nulová",J216,0)</f>
        <v>0</v>
      </c>
      <c r="BJ216" s="14" t="s">
        <v>139</v>
      </c>
      <c r="BK216" s="183">
        <f>ROUND(I216*H216,2)</f>
        <v>0</v>
      </c>
      <c r="BL216" s="14" t="s">
        <v>138</v>
      </c>
      <c r="BM216" s="182" t="s">
        <v>544</v>
      </c>
    </row>
    <row r="217" s="2" customFormat="1" ht="37.8" customHeight="1">
      <c r="A217" s="33"/>
      <c r="B217" s="169"/>
      <c r="C217" s="184" t="s">
        <v>428</v>
      </c>
      <c r="D217" s="184" t="s">
        <v>153</v>
      </c>
      <c r="E217" s="185" t="s">
        <v>415</v>
      </c>
      <c r="F217" s="186" t="s">
        <v>416</v>
      </c>
      <c r="G217" s="187" t="s">
        <v>218</v>
      </c>
      <c r="H217" s="188">
        <v>5.3499999999999996</v>
      </c>
      <c r="I217" s="189"/>
      <c r="J217" s="190">
        <f>ROUND(I217*H217,2)</f>
        <v>0</v>
      </c>
      <c r="K217" s="191"/>
      <c r="L217" s="192"/>
      <c r="M217" s="193" t="s">
        <v>1</v>
      </c>
      <c r="N217" s="194" t="s">
        <v>42</v>
      </c>
      <c r="O217" s="77"/>
      <c r="P217" s="180">
        <f>O217*H217</f>
        <v>0</v>
      </c>
      <c r="Q217" s="180">
        <v>0</v>
      </c>
      <c r="R217" s="180">
        <f>Q217*H217</f>
        <v>0</v>
      </c>
      <c r="S217" s="180">
        <v>0</v>
      </c>
      <c r="T217" s="181">
        <f>S217*H217</f>
        <v>0</v>
      </c>
      <c r="U217" s="33"/>
      <c r="V217" s="33"/>
      <c r="W217" s="33"/>
      <c r="X217" s="33"/>
      <c r="Y217" s="33"/>
      <c r="Z217" s="33"/>
      <c r="AA217" s="33"/>
      <c r="AB217" s="33"/>
      <c r="AC217" s="33"/>
      <c r="AD217" s="33"/>
      <c r="AE217" s="33"/>
      <c r="AR217" s="182" t="s">
        <v>148</v>
      </c>
      <c r="AT217" s="182" t="s">
        <v>153</v>
      </c>
      <c r="AU217" s="182" t="s">
        <v>84</v>
      </c>
      <c r="AY217" s="14" t="s">
        <v>133</v>
      </c>
      <c r="BE217" s="183">
        <f>IF(N217="základná",J217,0)</f>
        <v>0</v>
      </c>
      <c r="BF217" s="183">
        <f>IF(N217="znížená",J217,0)</f>
        <v>0</v>
      </c>
      <c r="BG217" s="183">
        <f>IF(N217="zákl. prenesená",J217,0)</f>
        <v>0</v>
      </c>
      <c r="BH217" s="183">
        <f>IF(N217="zníž. prenesená",J217,0)</f>
        <v>0</v>
      </c>
      <c r="BI217" s="183">
        <f>IF(N217="nulová",J217,0)</f>
        <v>0</v>
      </c>
      <c r="BJ217" s="14" t="s">
        <v>139</v>
      </c>
      <c r="BK217" s="183">
        <f>ROUND(I217*H217,2)</f>
        <v>0</v>
      </c>
      <c r="BL217" s="14" t="s">
        <v>138</v>
      </c>
      <c r="BM217" s="182" t="s">
        <v>410</v>
      </c>
    </row>
    <row r="218" s="2" customFormat="1" ht="21.75" customHeight="1">
      <c r="A218" s="33"/>
      <c r="B218" s="169"/>
      <c r="C218" s="170" t="s">
        <v>286</v>
      </c>
      <c r="D218" s="170" t="s">
        <v>134</v>
      </c>
      <c r="E218" s="171" t="s">
        <v>449</v>
      </c>
      <c r="F218" s="172" t="s">
        <v>450</v>
      </c>
      <c r="G218" s="173" t="s">
        <v>143</v>
      </c>
      <c r="H218" s="174">
        <v>107</v>
      </c>
      <c r="I218" s="175"/>
      <c r="J218" s="176">
        <f>ROUND(I218*H218,2)</f>
        <v>0</v>
      </c>
      <c r="K218" s="177"/>
      <c r="L218" s="34"/>
      <c r="M218" s="178" t="s">
        <v>1</v>
      </c>
      <c r="N218" s="179" t="s">
        <v>42</v>
      </c>
      <c r="O218" s="77"/>
      <c r="P218" s="180">
        <f>O218*H218</f>
        <v>0</v>
      </c>
      <c r="Q218" s="180">
        <v>0</v>
      </c>
      <c r="R218" s="180">
        <f>Q218*H218</f>
        <v>0</v>
      </c>
      <c r="S218" s="180">
        <v>0</v>
      </c>
      <c r="T218" s="181">
        <f>S218*H218</f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82" t="s">
        <v>138</v>
      </c>
      <c r="AT218" s="182" t="s">
        <v>134</v>
      </c>
      <c r="AU218" s="182" t="s">
        <v>84</v>
      </c>
      <c r="AY218" s="14" t="s">
        <v>133</v>
      </c>
      <c r="BE218" s="183">
        <f>IF(N218="základná",J218,0)</f>
        <v>0</v>
      </c>
      <c r="BF218" s="183">
        <f>IF(N218="znížená",J218,0)</f>
        <v>0</v>
      </c>
      <c r="BG218" s="183">
        <f>IF(N218="zákl. prenesená",J218,0)</f>
        <v>0</v>
      </c>
      <c r="BH218" s="183">
        <f>IF(N218="zníž. prenesená",J218,0)</f>
        <v>0</v>
      </c>
      <c r="BI218" s="183">
        <f>IF(N218="nulová",J218,0)</f>
        <v>0</v>
      </c>
      <c r="BJ218" s="14" t="s">
        <v>139</v>
      </c>
      <c r="BK218" s="183">
        <f>ROUND(I218*H218,2)</f>
        <v>0</v>
      </c>
      <c r="BL218" s="14" t="s">
        <v>138</v>
      </c>
      <c r="BM218" s="182" t="s">
        <v>413</v>
      </c>
    </row>
    <row r="219" s="2" customFormat="1" ht="16.5" customHeight="1">
      <c r="A219" s="33"/>
      <c r="B219" s="169"/>
      <c r="C219" s="170" t="s">
        <v>435</v>
      </c>
      <c r="D219" s="170" t="s">
        <v>134</v>
      </c>
      <c r="E219" s="171" t="s">
        <v>452</v>
      </c>
      <c r="F219" s="172" t="s">
        <v>453</v>
      </c>
      <c r="G219" s="173" t="s">
        <v>143</v>
      </c>
      <c r="H219" s="174">
        <v>107</v>
      </c>
      <c r="I219" s="175"/>
      <c r="J219" s="176">
        <f>ROUND(I219*H219,2)</f>
        <v>0</v>
      </c>
      <c r="K219" s="177"/>
      <c r="L219" s="34"/>
      <c r="M219" s="178" t="s">
        <v>1</v>
      </c>
      <c r="N219" s="179" t="s">
        <v>42</v>
      </c>
      <c r="O219" s="77"/>
      <c r="P219" s="180">
        <f>O219*H219</f>
        <v>0</v>
      </c>
      <c r="Q219" s="180">
        <v>0</v>
      </c>
      <c r="R219" s="180">
        <f>Q219*H219</f>
        <v>0</v>
      </c>
      <c r="S219" s="180">
        <v>0</v>
      </c>
      <c r="T219" s="181">
        <f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82" t="s">
        <v>138</v>
      </c>
      <c r="AT219" s="182" t="s">
        <v>134</v>
      </c>
      <c r="AU219" s="182" t="s">
        <v>84</v>
      </c>
      <c r="AY219" s="14" t="s">
        <v>133</v>
      </c>
      <c r="BE219" s="183">
        <f>IF(N219="základná",J219,0)</f>
        <v>0</v>
      </c>
      <c r="BF219" s="183">
        <f>IF(N219="znížená",J219,0)</f>
        <v>0</v>
      </c>
      <c r="BG219" s="183">
        <f>IF(N219="zákl. prenesená",J219,0)</f>
        <v>0</v>
      </c>
      <c r="BH219" s="183">
        <f>IF(N219="zníž. prenesená",J219,0)</f>
        <v>0</v>
      </c>
      <c r="BI219" s="183">
        <f>IF(N219="nulová",J219,0)</f>
        <v>0</v>
      </c>
      <c r="BJ219" s="14" t="s">
        <v>139</v>
      </c>
      <c r="BK219" s="183">
        <f>ROUND(I219*H219,2)</f>
        <v>0</v>
      </c>
      <c r="BL219" s="14" t="s">
        <v>138</v>
      </c>
      <c r="BM219" s="182" t="s">
        <v>417</v>
      </c>
    </row>
    <row r="220" s="2" customFormat="1" ht="24.15" customHeight="1">
      <c r="A220" s="33"/>
      <c r="B220" s="169"/>
      <c r="C220" s="170" t="s">
        <v>290</v>
      </c>
      <c r="D220" s="170" t="s">
        <v>134</v>
      </c>
      <c r="E220" s="171" t="s">
        <v>456</v>
      </c>
      <c r="F220" s="172" t="s">
        <v>457</v>
      </c>
      <c r="G220" s="173" t="s">
        <v>143</v>
      </c>
      <c r="H220" s="174">
        <v>107</v>
      </c>
      <c r="I220" s="175"/>
      <c r="J220" s="176">
        <f>ROUND(I220*H220,2)</f>
        <v>0</v>
      </c>
      <c r="K220" s="177"/>
      <c r="L220" s="34"/>
      <c r="M220" s="178" t="s">
        <v>1</v>
      </c>
      <c r="N220" s="179" t="s">
        <v>42</v>
      </c>
      <c r="O220" s="77"/>
      <c r="P220" s="180">
        <f>O220*H220</f>
        <v>0</v>
      </c>
      <c r="Q220" s="180">
        <v>0</v>
      </c>
      <c r="R220" s="180">
        <f>Q220*H220</f>
        <v>0</v>
      </c>
      <c r="S220" s="180">
        <v>0</v>
      </c>
      <c r="T220" s="181">
        <f>S220*H220</f>
        <v>0</v>
      </c>
      <c r="U220" s="33"/>
      <c r="V220" s="33"/>
      <c r="W220" s="33"/>
      <c r="X220" s="33"/>
      <c r="Y220" s="33"/>
      <c r="Z220" s="33"/>
      <c r="AA220" s="33"/>
      <c r="AB220" s="33"/>
      <c r="AC220" s="33"/>
      <c r="AD220" s="33"/>
      <c r="AE220" s="33"/>
      <c r="AR220" s="182" t="s">
        <v>138</v>
      </c>
      <c r="AT220" s="182" t="s">
        <v>134</v>
      </c>
      <c r="AU220" s="182" t="s">
        <v>84</v>
      </c>
      <c r="AY220" s="14" t="s">
        <v>133</v>
      </c>
      <c r="BE220" s="183">
        <f>IF(N220="základná",J220,0)</f>
        <v>0</v>
      </c>
      <c r="BF220" s="183">
        <f>IF(N220="znížená",J220,0)</f>
        <v>0</v>
      </c>
      <c r="BG220" s="183">
        <f>IF(N220="zákl. prenesená",J220,0)</f>
        <v>0</v>
      </c>
      <c r="BH220" s="183">
        <f>IF(N220="zníž. prenesená",J220,0)</f>
        <v>0</v>
      </c>
      <c r="BI220" s="183">
        <f>IF(N220="nulová",J220,0)</f>
        <v>0</v>
      </c>
      <c r="BJ220" s="14" t="s">
        <v>139</v>
      </c>
      <c r="BK220" s="183">
        <f>ROUND(I220*H220,2)</f>
        <v>0</v>
      </c>
      <c r="BL220" s="14" t="s">
        <v>138</v>
      </c>
      <c r="BM220" s="182" t="s">
        <v>420</v>
      </c>
    </row>
    <row r="221" s="2" customFormat="1" ht="24.15" customHeight="1">
      <c r="A221" s="33"/>
      <c r="B221" s="169"/>
      <c r="C221" s="184" t="s">
        <v>442</v>
      </c>
      <c r="D221" s="184" t="s">
        <v>153</v>
      </c>
      <c r="E221" s="185" t="s">
        <v>425</v>
      </c>
      <c r="F221" s="186" t="s">
        <v>426</v>
      </c>
      <c r="G221" s="187" t="s">
        <v>156</v>
      </c>
      <c r="H221" s="188">
        <v>64.200000000000003</v>
      </c>
      <c r="I221" s="189"/>
      <c r="J221" s="190">
        <f>ROUND(I221*H221,2)</f>
        <v>0</v>
      </c>
      <c r="K221" s="191"/>
      <c r="L221" s="192"/>
      <c r="M221" s="193" t="s">
        <v>1</v>
      </c>
      <c r="N221" s="194" t="s">
        <v>42</v>
      </c>
      <c r="O221" s="77"/>
      <c r="P221" s="180">
        <f>O221*H221</f>
        <v>0</v>
      </c>
      <c r="Q221" s="180">
        <v>0</v>
      </c>
      <c r="R221" s="180">
        <f>Q221*H221</f>
        <v>0</v>
      </c>
      <c r="S221" s="180">
        <v>0</v>
      </c>
      <c r="T221" s="181">
        <f>S221*H221</f>
        <v>0</v>
      </c>
      <c r="U221" s="33"/>
      <c r="V221" s="33"/>
      <c r="W221" s="33"/>
      <c r="X221" s="33"/>
      <c r="Y221" s="33"/>
      <c r="Z221" s="33"/>
      <c r="AA221" s="33"/>
      <c r="AB221" s="33"/>
      <c r="AC221" s="33"/>
      <c r="AD221" s="33"/>
      <c r="AE221" s="33"/>
      <c r="AR221" s="182" t="s">
        <v>148</v>
      </c>
      <c r="AT221" s="182" t="s">
        <v>153</v>
      </c>
      <c r="AU221" s="182" t="s">
        <v>84</v>
      </c>
      <c r="AY221" s="14" t="s">
        <v>133</v>
      </c>
      <c r="BE221" s="183">
        <f>IF(N221="základná",J221,0)</f>
        <v>0</v>
      </c>
      <c r="BF221" s="183">
        <f>IF(N221="znížená",J221,0)</f>
        <v>0</v>
      </c>
      <c r="BG221" s="183">
        <f>IF(N221="zákl. prenesená",J221,0)</f>
        <v>0</v>
      </c>
      <c r="BH221" s="183">
        <f>IF(N221="zníž. prenesená",J221,0)</f>
        <v>0</v>
      </c>
      <c r="BI221" s="183">
        <f>IF(N221="nulová",J221,0)</f>
        <v>0</v>
      </c>
      <c r="BJ221" s="14" t="s">
        <v>139</v>
      </c>
      <c r="BK221" s="183">
        <f>ROUND(I221*H221,2)</f>
        <v>0</v>
      </c>
      <c r="BL221" s="14" t="s">
        <v>138</v>
      </c>
      <c r="BM221" s="182" t="s">
        <v>424</v>
      </c>
    </row>
    <row r="222" s="11" customFormat="1" ht="25.92" customHeight="1">
      <c r="A222" s="11"/>
      <c r="B222" s="158"/>
      <c r="C222" s="11"/>
      <c r="D222" s="159" t="s">
        <v>75</v>
      </c>
      <c r="E222" s="160" t="s">
        <v>461</v>
      </c>
      <c r="F222" s="160" t="s">
        <v>461</v>
      </c>
      <c r="G222" s="11"/>
      <c r="H222" s="11"/>
      <c r="I222" s="161"/>
      <c r="J222" s="162">
        <f>BK222</f>
        <v>0</v>
      </c>
      <c r="K222" s="11"/>
      <c r="L222" s="158"/>
      <c r="M222" s="163"/>
      <c r="N222" s="164"/>
      <c r="O222" s="164"/>
      <c r="P222" s="165">
        <f>SUM(P223:P226)</f>
        <v>0</v>
      </c>
      <c r="Q222" s="164"/>
      <c r="R222" s="165">
        <f>SUM(R223:R226)</f>
        <v>0</v>
      </c>
      <c r="S222" s="164"/>
      <c r="T222" s="166">
        <f>SUM(T223:T226)</f>
        <v>0</v>
      </c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R222" s="159" t="s">
        <v>84</v>
      </c>
      <c r="AT222" s="167" t="s">
        <v>75</v>
      </c>
      <c r="AU222" s="167" t="s">
        <v>76</v>
      </c>
      <c r="AY222" s="159" t="s">
        <v>133</v>
      </c>
      <c r="BK222" s="168">
        <f>SUM(BK223:BK226)</f>
        <v>0</v>
      </c>
    </row>
    <row r="223" s="2" customFormat="1" ht="16.5" customHeight="1">
      <c r="A223" s="33"/>
      <c r="B223" s="169"/>
      <c r="C223" s="170" t="s">
        <v>293</v>
      </c>
      <c r="D223" s="170" t="s">
        <v>134</v>
      </c>
      <c r="E223" s="171" t="s">
        <v>463</v>
      </c>
      <c r="F223" s="172" t="s">
        <v>464</v>
      </c>
      <c r="G223" s="173" t="s">
        <v>137</v>
      </c>
      <c r="H223" s="174">
        <v>67.5</v>
      </c>
      <c r="I223" s="175"/>
      <c r="J223" s="176">
        <f>ROUND(I223*H223,2)</f>
        <v>0</v>
      </c>
      <c r="K223" s="177"/>
      <c r="L223" s="34"/>
      <c r="M223" s="178" t="s">
        <v>1</v>
      </c>
      <c r="N223" s="179" t="s">
        <v>42</v>
      </c>
      <c r="O223" s="77"/>
      <c r="P223" s="180">
        <f>O223*H223</f>
        <v>0</v>
      </c>
      <c r="Q223" s="180">
        <v>0</v>
      </c>
      <c r="R223" s="180">
        <f>Q223*H223</f>
        <v>0</v>
      </c>
      <c r="S223" s="180">
        <v>0</v>
      </c>
      <c r="T223" s="181">
        <f>S223*H223</f>
        <v>0</v>
      </c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R223" s="182" t="s">
        <v>138</v>
      </c>
      <c r="AT223" s="182" t="s">
        <v>134</v>
      </c>
      <c r="AU223" s="182" t="s">
        <v>84</v>
      </c>
      <c r="AY223" s="14" t="s">
        <v>133</v>
      </c>
      <c r="BE223" s="183">
        <f>IF(N223="základná",J223,0)</f>
        <v>0</v>
      </c>
      <c r="BF223" s="183">
        <f>IF(N223="znížená",J223,0)</f>
        <v>0</v>
      </c>
      <c r="BG223" s="183">
        <f>IF(N223="zákl. prenesená",J223,0)</f>
        <v>0</v>
      </c>
      <c r="BH223" s="183">
        <f>IF(N223="zníž. prenesená",J223,0)</f>
        <v>0</v>
      </c>
      <c r="BI223" s="183">
        <f>IF(N223="nulová",J223,0)</f>
        <v>0</v>
      </c>
      <c r="BJ223" s="14" t="s">
        <v>139</v>
      </c>
      <c r="BK223" s="183">
        <f>ROUND(I223*H223,2)</f>
        <v>0</v>
      </c>
      <c r="BL223" s="14" t="s">
        <v>138</v>
      </c>
      <c r="BM223" s="182" t="s">
        <v>427</v>
      </c>
    </row>
    <row r="224" s="2" customFormat="1" ht="16.5" customHeight="1">
      <c r="A224" s="33"/>
      <c r="B224" s="169"/>
      <c r="C224" s="170" t="s">
        <v>448</v>
      </c>
      <c r="D224" s="170" t="s">
        <v>134</v>
      </c>
      <c r="E224" s="171" t="s">
        <v>466</v>
      </c>
      <c r="F224" s="172" t="s">
        <v>467</v>
      </c>
      <c r="G224" s="173" t="s">
        <v>214</v>
      </c>
      <c r="H224" s="174">
        <v>225</v>
      </c>
      <c r="I224" s="175"/>
      <c r="J224" s="176">
        <f>ROUND(I224*H224,2)</f>
        <v>0</v>
      </c>
      <c r="K224" s="177"/>
      <c r="L224" s="34"/>
      <c r="M224" s="178" t="s">
        <v>1</v>
      </c>
      <c r="N224" s="179" t="s">
        <v>42</v>
      </c>
      <c r="O224" s="77"/>
      <c r="P224" s="180">
        <f>O224*H224</f>
        <v>0</v>
      </c>
      <c r="Q224" s="180">
        <v>0</v>
      </c>
      <c r="R224" s="180">
        <f>Q224*H224</f>
        <v>0</v>
      </c>
      <c r="S224" s="180">
        <v>0</v>
      </c>
      <c r="T224" s="181">
        <f>S224*H224</f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82" t="s">
        <v>138</v>
      </c>
      <c r="AT224" s="182" t="s">
        <v>134</v>
      </c>
      <c r="AU224" s="182" t="s">
        <v>84</v>
      </c>
      <c r="AY224" s="14" t="s">
        <v>133</v>
      </c>
      <c r="BE224" s="183">
        <f>IF(N224="základná",J224,0)</f>
        <v>0</v>
      </c>
      <c r="BF224" s="183">
        <f>IF(N224="znížená",J224,0)</f>
        <v>0</v>
      </c>
      <c r="BG224" s="183">
        <f>IF(N224="zákl. prenesená",J224,0)</f>
        <v>0</v>
      </c>
      <c r="BH224" s="183">
        <f>IF(N224="zníž. prenesená",J224,0)</f>
        <v>0</v>
      </c>
      <c r="BI224" s="183">
        <f>IF(N224="nulová",J224,0)</f>
        <v>0</v>
      </c>
      <c r="BJ224" s="14" t="s">
        <v>139</v>
      </c>
      <c r="BK224" s="183">
        <f>ROUND(I224*H224,2)</f>
        <v>0</v>
      </c>
      <c r="BL224" s="14" t="s">
        <v>138</v>
      </c>
      <c r="BM224" s="182" t="s">
        <v>431</v>
      </c>
    </row>
    <row r="225" s="2" customFormat="1" ht="24.15" customHeight="1">
      <c r="A225" s="33"/>
      <c r="B225" s="169"/>
      <c r="C225" s="184" t="s">
        <v>297</v>
      </c>
      <c r="D225" s="184" t="s">
        <v>153</v>
      </c>
      <c r="E225" s="185" t="s">
        <v>470</v>
      </c>
      <c r="F225" s="186" t="s">
        <v>471</v>
      </c>
      <c r="G225" s="187" t="s">
        <v>214</v>
      </c>
      <c r="H225" s="188">
        <v>100</v>
      </c>
      <c r="I225" s="189"/>
      <c r="J225" s="190">
        <f>ROUND(I225*H225,2)</f>
        <v>0</v>
      </c>
      <c r="K225" s="191"/>
      <c r="L225" s="192"/>
      <c r="M225" s="193" t="s">
        <v>1</v>
      </c>
      <c r="N225" s="194" t="s">
        <v>42</v>
      </c>
      <c r="O225" s="77"/>
      <c r="P225" s="180">
        <f>O225*H225</f>
        <v>0</v>
      </c>
      <c r="Q225" s="180">
        <v>0</v>
      </c>
      <c r="R225" s="180">
        <f>Q225*H225</f>
        <v>0</v>
      </c>
      <c r="S225" s="180">
        <v>0</v>
      </c>
      <c r="T225" s="181">
        <f>S225*H225</f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82" t="s">
        <v>148</v>
      </c>
      <c r="AT225" s="182" t="s">
        <v>153</v>
      </c>
      <c r="AU225" s="182" t="s">
        <v>84</v>
      </c>
      <c r="AY225" s="14" t="s">
        <v>133</v>
      </c>
      <c r="BE225" s="183">
        <f>IF(N225="základná",J225,0)</f>
        <v>0</v>
      </c>
      <c r="BF225" s="183">
        <f>IF(N225="znížená",J225,0)</f>
        <v>0</v>
      </c>
      <c r="BG225" s="183">
        <f>IF(N225="zákl. prenesená",J225,0)</f>
        <v>0</v>
      </c>
      <c r="BH225" s="183">
        <f>IF(N225="zníž. prenesená",J225,0)</f>
        <v>0</v>
      </c>
      <c r="BI225" s="183">
        <f>IF(N225="nulová",J225,0)</f>
        <v>0</v>
      </c>
      <c r="BJ225" s="14" t="s">
        <v>139</v>
      </c>
      <c r="BK225" s="183">
        <f>ROUND(I225*H225,2)</f>
        <v>0</v>
      </c>
      <c r="BL225" s="14" t="s">
        <v>138</v>
      </c>
      <c r="BM225" s="182" t="s">
        <v>434</v>
      </c>
    </row>
    <row r="226" s="2" customFormat="1" ht="24.15" customHeight="1">
      <c r="A226" s="33"/>
      <c r="B226" s="169"/>
      <c r="C226" s="184" t="s">
        <v>455</v>
      </c>
      <c r="D226" s="184" t="s">
        <v>153</v>
      </c>
      <c r="E226" s="185" t="s">
        <v>473</v>
      </c>
      <c r="F226" s="186" t="s">
        <v>474</v>
      </c>
      <c r="G226" s="187" t="s">
        <v>214</v>
      </c>
      <c r="H226" s="188">
        <v>125</v>
      </c>
      <c r="I226" s="189"/>
      <c r="J226" s="190">
        <f>ROUND(I226*H226,2)</f>
        <v>0</v>
      </c>
      <c r="K226" s="191"/>
      <c r="L226" s="192"/>
      <c r="M226" s="193" t="s">
        <v>1</v>
      </c>
      <c r="N226" s="194" t="s">
        <v>42</v>
      </c>
      <c r="O226" s="77"/>
      <c r="P226" s="180">
        <f>O226*H226</f>
        <v>0</v>
      </c>
      <c r="Q226" s="180">
        <v>0</v>
      </c>
      <c r="R226" s="180">
        <f>Q226*H226</f>
        <v>0</v>
      </c>
      <c r="S226" s="180">
        <v>0</v>
      </c>
      <c r="T226" s="181">
        <f>S226*H226</f>
        <v>0</v>
      </c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R226" s="182" t="s">
        <v>148</v>
      </c>
      <c r="AT226" s="182" t="s">
        <v>153</v>
      </c>
      <c r="AU226" s="182" t="s">
        <v>84</v>
      </c>
      <c r="AY226" s="14" t="s">
        <v>133</v>
      </c>
      <c r="BE226" s="183">
        <f>IF(N226="základná",J226,0)</f>
        <v>0</v>
      </c>
      <c r="BF226" s="183">
        <f>IF(N226="znížená",J226,0)</f>
        <v>0</v>
      </c>
      <c r="BG226" s="183">
        <f>IF(N226="zákl. prenesená",J226,0)</f>
        <v>0</v>
      </c>
      <c r="BH226" s="183">
        <f>IF(N226="zníž. prenesená",J226,0)</f>
        <v>0</v>
      </c>
      <c r="BI226" s="183">
        <f>IF(N226="nulová",J226,0)</f>
        <v>0</v>
      </c>
      <c r="BJ226" s="14" t="s">
        <v>139</v>
      </c>
      <c r="BK226" s="183">
        <f>ROUND(I226*H226,2)</f>
        <v>0</v>
      </c>
      <c r="BL226" s="14" t="s">
        <v>138</v>
      </c>
      <c r="BM226" s="182" t="s">
        <v>438</v>
      </c>
    </row>
    <row r="227" s="11" customFormat="1" ht="25.92" customHeight="1">
      <c r="A227" s="11"/>
      <c r="B227" s="158"/>
      <c r="C227" s="11"/>
      <c r="D227" s="159" t="s">
        <v>75</v>
      </c>
      <c r="E227" s="160" t="s">
        <v>476</v>
      </c>
      <c r="F227" s="160" t="s">
        <v>476</v>
      </c>
      <c r="G227" s="11"/>
      <c r="H227" s="11"/>
      <c r="I227" s="161"/>
      <c r="J227" s="162">
        <f>BK227</f>
        <v>0</v>
      </c>
      <c r="K227" s="11"/>
      <c r="L227" s="158"/>
      <c r="M227" s="163"/>
      <c r="N227" s="164"/>
      <c r="O227" s="164"/>
      <c r="P227" s="165">
        <f>P228</f>
        <v>0</v>
      </c>
      <c r="Q227" s="164"/>
      <c r="R227" s="165">
        <f>R228</f>
        <v>0</v>
      </c>
      <c r="S227" s="164"/>
      <c r="T227" s="166">
        <f>T228</f>
        <v>0</v>
      </c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R227" s="159" t="s">
        <v>84</v>
      </c>
      <c r="AT227" s="167" t="s">
        <v>75</v>
      </c>
      <c r="AU227" s="167" t="s">
        <v>76</v>
      </c>
      <c r="AY227" s="159" t="s">
        <v>133</v>
      </c>
      <c r="BK227" s="168">
        <f>BK228</f>
        <v>0</v>
      </c>
    </row>
    <row r="228" s="2" customFormat="1" ht="21.75" customHeight="1">
      <c r="A228" s="33"/>
      <c r="B228" s="169"/>
      <c r="C228" s="170" t="s">
        <v>300</v>
      </c>
      <c r="D228" s="170" t="s">
        <v>134</v>
      </c>
      <c r="E228" s="171" t="s">
        <v>478</v>
      </c>
      <c r="F228" s="172" t="s">
        <v>479</v>
      </c>
      <c r="G228" s="173" t="s">
        <v>137</v>
      </c>
      <c r="H228" s="174">
        <v>50</v>
      </c>
      <c r="I228" s="175"/>
      <c r="J228" s="176">
        <f>ROUND(I228*H228,2)</f>
        <v>0</v>
      </c>
      <c r="K228" s="177"/>
      <c r="L228" s="34"/>
      <c r="M228" s="200" t="s">
        <v>1</v>
      </c>
      <c r="N228" s="201" t="s">
        <v>42</v>
      </c>
      <c r="O228" s="197"/>
      <c r="P228" s="198">
        <f>O228*H228</f>
        <v>0</v>
      </c>
      <c r="Q228" s="198">
        <v>0</v>
      </c>
      <c r="R228" s="198">
        <f>Q228*H228</f>
        <v>0</v>
      </c>
      <c r="S228" s="198">
        <v>0</v>
      </c>
      <c r="T228" s="199">
        <f>S228*H228</f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82" t="s">
        <v>138</v>
      </c>
      <c r="AT228" s="182" t="s">
        <v>134</v>
      </c>
      <c r="AU228" s="182" t="s">
        <v>84</v>
      </c>
      <c r="AY228" s="14" t="s">
        <v>133</v>
      </c>
      <c r="BE228" s="183">
        <f>IF(N228="základná",J228,0)</f>
        <v>0</v>
      </c>
      <c r="BF228" s="183">
        <f>IF(N228="znížená",J228,0)</f>
        <v>0</v>
      </c>
      <c r="BG228" s="183">
        <f>IF(N228="zákl. prenesená",J228,0)</f>
        <v>0</v>
      </c>
      <c r="BH228" s="183">
        <f>IF(N228="zníž. prenesená",J228,0)</f>
        <v>0</v>
      </c>
      <c r="BI228" s="183">
        <f>IF(N228="nulová",J228,0)</f>
        <v>0</v>
      </c>
      <c r="BJ228" s="14" t="s">
        <v>139</v>
      </c>
      <c r="BK228" s="183">
        <f>ROUND(I228*H228,2)</f>
        <v>0</v>
      </c>
      <c r="BL228" s="14" t="s">
        <v>138</v>
      </c>
      <c r="BM228" s="182" t="s">
        <v>441</v>
      </c>
    </row>
    <row r="229" s="2" customFormat="1" ht="6.96" customHeight="1">
      <c r="A229" s="33"/>
      <c r="B229" s="60"/>
      <c r="C229" s="61"/>
      <c r="D229" s="61"/>
      <c r="E229" s="61"/>
      <c r="F229" s="61"/>
      <c r="G229" s="61"/>
      <c r="H229" s="61"/>
      <c r="I229" s="61"/>
      <c r="J229" s="61"/>
      <c r="K229" s="61"/>
      <c r="L229" s="34"/>
      <c r="M229" s="33"/>
      <c r="O229" s="33"/>
      <c r="P229" s="33"/>
      <c r="Q229" s="33"/>
      <c r="R229" s="33"/>
      <c r="S229" s="33"/>
      <c r="T229" s="33"/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</row>
  </sheetData>
  <autoFilter ref="C126:K228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3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91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76</v>
      </c>
    </row>
    <row r="4" s="1" customFormat="1" ht="24.96" customHeight="1">
      <c r="B4" s="17"/>
      <c r="D4" s="18" t="s">
        <v>98</v>
      </c>
      <c r="L4" s="17"/>
      <c r="M4" s="120" t="s">
        <v>9</v>
      </c>
      <c r="AT4" s="14" t="s">
        <v>3</v>
      </c>
    </row>
    <row r="5" s="1" customFormat="1" ht="6.96" customHeight="1">
      <c r="B5" s="17"/>
      <c r="L5" s="17"/>
    </row>
    <row r="6" s="1" customFormat="1" ht="12" customHeight="1">
      <c r="B6" s="17"/>
      <c r="D6" s="27" t="s">
        <v>15</v>
      </c>
      <c r="L6" s="17"/>
    </row>
    <row r="7" s="1" customFormat="1" ht="16.5" customHeight="1">
      <c r="B7" s="17"/>
      <c r="E7" s="121" t="str">
        <f>'Rekapitulácia stavby'!K6</f>
        <v>Revitalizácia vnútrobloku Pádivec - Sadovnícke úpravy</v>
      </c>
      <c r="F7" s="27"/>
      <c r="G7" s="27"/>
      <c r="H7" s="27"/>
      <c r="L7" s="17"/>
    </row>
    <row r="8" s="2" customFormat="1" ht="12" customHeight="1">
      <c r="A8" s="33"/>
      <c r="B8" s="34"/>
      <c r="C8" s="33"/>
      <c r="D8" s="27" t="s">
        <v>99</v>
      </c>
      <c r="E8" s="33"/>
      <c r="F8" s="33"/>
      <c r="G8" s="33"/>
      <c r="H8" s="33"/>
      <c r="I8" s="33"/>
      <c r="J8" s="33"/>
      <c r="K8" s="33"/>
      <c r="L8" s="55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="2" customFormat="1" ht="16.5" customHeight="1">
      <c r="A9" s="33"/>
      <c r="B9" s="34"/>
      <c r="C9" s="33"/>
      <c r="D9" s="33"/>
      <c r="E9" s="67" t="s">
        <v>545</v>
      </c>
      <c r="F9" s="33"/>
      <c r="G9" s="33"/>
      <c r="H9" s="33"/>
      <c r="I9" s="33"/>
      <c r="J9" s="33"/>
      <c r="K9" s="33"/>
      <c r="L9" s="55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55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="2" customFormat="1" ht="12" customHeight="1">
      <c r="A11" s="33"/>
      <c r="B11" s="34"/>
      <c r="C11" s="33"/>
      <c r="D11" s="27" t="s">
        <v>17</v>
      </c>
      <c r="E11" s="33"/>
      <c r="F11" s="22" t="s">
        <v>1</v>
      </c>
      <c r="G11" s="33"/>
      <c r="H11" s="33"/>
      <c r="I11" s="27" t="s">
        <v>18</v>
      </c>
      <c r="J11" s="22" t="s">
        <v>1</v>
      </c>
      <c r="K11" s="33"/>
      <c r="L11" s="55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="2" customFormat="1" ht="12" customHeight="1">
      <c r="A12" s="33"/>
      <c r="B12" s="34"/>
      <c r="C12" s="33"/>
      <c r="D12" s="27" t="s">
        <v>19</v>
      </c>
      <c r="E12" s="33"/>
      <c r="F12" s="22" t="s">
        <v>20</v>
      </c>
      <c r="G12" s="33"/>
      <c r="H12" s="33"/>
      <c r="I12" s="27" t="s">
        <v>21</v>
      </c>
      <c r="J12" s="69" t="str">
        <f>'Rekapitulácia stavby'!AN8</f>
        <v>10. 2. 2022</v>
      </c>
      <c r="K12" s="33"/>
      <c r="L12" s="55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="2" customFormat="1" ht="10.8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55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="2" customFormat="1" ht="12" customHeight="1">
      <c r="A14" s="33"/>
      <c r="B14" s="34"/>
      <c r="C14" s="33"/>
      <c r="D14" s="27" t="s">
        <v>23</v>
      </c>
      <c r="E14" s="33"/>
      <c r="F14" s="33"/>
      <c r="G14" s="33"/>
      <c r="H14" s="33"/>
      <c r="I14" s="27" t="s">
        <v>24</v>
      </c>
      <c r="J14" s="22" t="s">
        <v>101</v>
      </c>
      <c r="K14" s="33"/>
      <c r="L14" s="55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="2" customFormat="1" ht="18" customHeight="1">
      <c r="A15" s="33"/>
      <c r="B15" s="34"/>
      <c r="C15" s="33"/>
      <c r="D15" s="33"/>
      <c r="E15" s="22" t="s">
        <v>25</v>
      </c>
      <c r="F15" s="33"/>
      <c r="G15" s="33"/>
      <c r="H15" s="33"/>
      <c r="I15" s="27" t="s">
        <v>26</v>
      </c>
      <c r="J15" s="22" t="s">
        <v>1</v>
      </c>
      <c r="K15" s="33"/>
      <c r="L15" s="55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="2" customFormat="1" ht="6.96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55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="2" customFormat="1" ht="12" customHeight="1">
      <c r="A17" s="33"/>
      <c r="B17" s="34"/>
      <c r="C17" s="33"/>
      <c r="D17" s="27" t="s">
        <v>27</v>
      </c>
      <c r="E17" s="33"/>
      <c r="F17" s="33"/>
      <c r="G17" s="33"/>
      <c r="H17" s="33"/>
      <c r="I17" s="27" t="s">
        <v>24</v>
      </c>
      <c r="J17" s="28" t="str">
        <f>'Rekapitulácia stavby'!AN13</f>
        <v>Vyplň údaj</v>
      </c>
      <c r="K17" s="33"/>
      <c r="L17" s="55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="2" customFormat="1" ht="18" customHeight="1">
      <c r="A18" s="33"/>
      <c r="B18" s="34"/>
      <c r="C18" s="33"/>
      <c r="D18" s="33"/>
      <c r="E18" s="28" t="str">
        <f>'Rekapitulácia stavby'!E14</f>
        <v>Vyplň údaj</v>
      </c>
      <c r="F18" s="22"/>
      <c r="G18" s="22"/>
      <c r="H18" s="22"/>
      <c r="I18" s="27" t="s">
        <v>26</v>
      </c>
      <c r="J18" s="28" t="str">
        <f>'Rekapitulácia stavby'!AN14</f>
        <v>Vyplň údaj</v>
      </c>
      <c r="K18" s="33"/>
      <c r="L18" s="55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="2" customFormat="1" ht="6.96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55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="2" customFormat="1" ht="12" customHeight="1">
      <c r="A20" s="33"/>
      <c r="B20" s="34"/>
      <c r="C20" s="33"/>
      <c r="D20" s="27" t="s">
        <v>29</v>
      </c>
      <c r="E20" s="33"/>
      <c r="F20" s="33"/>
      <c r="G20" s="33"/>
      <c r="H20" s="33"/>
      <c r="I20" s="27" t="s">
        <v>24</v>
      </c>
      <c r="J20" s="22" t="s">
        <v>30</v>
      </c>
      <c r="K20" s="33"/>
      <c r="L20" s="55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="2" customFormat="1" ht="18" customHeight="1">
      <c r="A21" s="33"/>
      <c r="B21" s="34"/>
      <c r="C21" s="33"/>
      <c r="D21" s="33"/>
      <c r="E21" s="22" t="s">
        <v>31</v>
      </c>
      <c r="F21" s="33"/>
      <c r="G21" s="33"/>
      <c r="H21" s="33"/>
      <c r="I21" s="27" t="s">
        <v>26</v>
      </c>
      <c r="J21" s="22" t="s">
        <v>102</v>
      </c>
      <c r="K21" s="33"/>
      <c r="L21" s="55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="2" customFormat="1" ht="6.96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55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="2" customFormat="1" ht="12" customHeight="1">
      <c r="A23" s="33"/>
      <c r="B23" s="34"/>
      <c r="C23" s="33"/>
      <c r="D23" s="27" t="s">
        <v>34</v>
      </c>
      <c r="E23" s="33"/>
      <c r="F23" s="33"/>
      <c r="G23" s="33"/>
      <c r="H23" s="33"/>
      <c r="I23" s="27" t="s">
        <v>24</v>
      </c>
      <c r="J23" s="22" t="str">
        <f>IF('Rekapitulácia stavby'!AN19="","",'Rekapitulácia stavby'!AN19)</f>
        <v>44387954</v>
      </c>
      <c r="K23" s="33"/>
      <c r="L23" s="55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="2" customFormat="1" ht="18" customHeight="1">
      <c r="A24" s="33"/>
      <c r="B24" s="34"/>
      <c r="C24" s="33"/>
      <c r="D24" s="33"/>
      <c r="E24" s="22" t="str">
        <f>IF('Rekapitulácia stavby'!E20="","",'Rekapitulácia stavby'!E20)</f>
        <v>Kvitnúce záhrady s.r.o.</v>
      </c>
      <c r="F24" s="33"/>
      <c r="G24" s="33"/>
      <c r="H24" s="33"/>
      <c r="I24" s="27" t="s">
        <v>26</v>
      </c>
      <c r="J24" s="22" t="str">
        <f>IF('Rekapitulácia stavby'!AN20="","",'Rekapitulácia stavby'!AN20)</f>
        <v>SK2022700306</v>
      </c>
      <c r="K24" s="33"/>
      <c r="L24" s="55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="2" customFormat="1" ht="6.96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55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="2" customFormat="1" ht="12" customHeight="1">
      <c r="A26" s="33"/>
      <c r="B26" s="34"/>
      <c r="C26" s="33"/>
      <c r="D26" s="27" t="s">
        <v>35</v>
      </c>
      <c r="E26" s="33"/>
      <c r="F26" s="33"/>
      <c r="G26" s="33"/>
      <c r="H26" s="33"/>
      <c r="I26" s="33"/>
      <c r="J26" s="33"/>
      <c r="K26" s="33"/>
      <c r="L26" s="55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="8" customFormat="1" ht="16.5" customHeight="1">
      <c r="A27" s="122"/>
      <c r="B27" s="123"/>
      <c r="C27" s="122"/>
      <c r="D27" s="122"/>
      <c r="E27" s="31" t="s">
        <v>1</v>
      </c>
      <c r="F27" s="31"/>
      <c r="G27" s="31"/>
      <c r="H27" s="31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="2" customFormat="1" ht="6.96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55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="2" customFormat="1" ht="6.96" customHeight="1">
      <c r="A29" s="33"/>
      <c r="B29" s="34"/>
      <c r="C29" s="33"/>
      <c r="D29" s="90"/>
      <c r="E29" s="90"/>
      <c r="F29" s="90"/>
      <c r="G29" s="90"/>
      <c r="H29" s="90"/>
      <c r="I29" s="90"/>
      <c r="J29" s="90"/>
      <c r="K29" s="90"/>
      <c r="L29" s="55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="2" customFormat="1" ht="25.44" customHeight="1">
      <c r="A30" s="33"/>
      <c r="B30" s="34"/>
      <c r="C30" s="33"/>
      <c r="D30" s="125" t="s">
        <v>36</v>
      </c>
      <c r="E30" s="33"/>
      <c r="F30" s="33"/>
      <c r="G30" s="33"/>
      <c r="H30" s="33"/>
      <c r="I30" s="33"/>
      <c r="J30" s="96">
        <f>ROUND(J123, 2)</f>
        <v>0</v>
      </c>
      <c r="K30" s="33"/>
      <c r="L30" s="55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="2" customFormat="1" ht="6.96" customHeight="1">
      <c r="A31" s="33"/>
      <c r="B31" s="34"/>
      <c r="C31" s="33"/>
      <c r="D31" s="90"/>
      <c r="E31" s="90"/>
      <c r="F31" s="90"/>
      <c r="G31" s="90"/>
      <c r="H31" s="90"/>
      <c r="I31" s="90"/>
      <c r="J31" s="90"/>
      <c r="K31" s="90"/>
      <c r="L31" s="55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="2" customFormat="1" ht="14.4" customHeight="1">
      <c r="A32" s="33"/>
      <c r="B32" s="34"/>
      <c r="C32" s="33"/>
      <c r="D32" s="33"/>
      <c r="E32" s="33"/>
      <c r="F32" s="38" t="s">
        <v>38</v>
      </c>
      <c r="G32" s="33"/>
      <c r="H32" s="33"/>
      <c r="I32" s="38" t="s">
        <v>37</v>
      </c>
      <c r="J32" s="38" t="s">
        <v>39</v>
      </c>
      <c r="K32" s="33"/>
      <c r="L32" s="55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="2" customFormat="1" ht="14.4" customHeight="1">
      <c r="A33" s="33"/>
      <c r="B33" s="34"/>
      <c r="C33" s="33"/>
      <c r="D33" s="126" t="s">
        <v>40</v>
      </c>
      <c r="E33" s="40" t="s">
        <v>41</v>
      </c>
      <c r="F33" s="127">
        <f>ROUND((SUM(BE123:BE160)),  2)</f>
        <v>0</v>
      </c>
      <c r="G33" s="128"/>
      <c r="H33" s="128"/>
      <c r="I33" s="129">
        <v>0.20000000000000001</v>
      </c>
      <c r="J33" s="127">
        <f>ROUND(((SUM(BE123:BE160))*I33),  2)</f>
        <v>0</v>
      </c>
      <c r="K33" s="33"/>
      <c r="L33" s="55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="2" customFormat="1" ht="14.4" customHeight="1">
      <c r="A34" s="33"/>
      <c r="B34" s="34"/>
      <c r="C34" s="33"/>
      <c r="D34" s="33"/>
      <c r="E34" s="40" t="s">
        <v>42</v>
      </c>
      <c r="F34" s="127">
        <f>ROUND((SUM(BF123:BF160)),  2)</f>
        <v>0</v>
      </c>
      <c r="G34" s="128"/>
      <c r="H34" s="128"/>
      <c r="I34" s="129">
        <v>0.20000000000000001</v>
      </c>
      <c r="J34" s="127">
        <f>ROUND(((SUM(BF123:BF160))*I34),  2)</f>
        <v>0</v>
      </c>
      <c r="K34" s="33"/>
      <c r="L34" s="55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hidden="1" s="2" customFormat="1" ht="14.4" customHeight="1">
      <c r="A35" s="33"/>
      <c r="B35" s="34"/>
      <c r="C35" s="33"/>
      <c r="D35" s="33"/>
      <c r="E35" s="27" t="s">
        <v>43</v>
      </c>
      <c r="F35" s="130">
        <f>ROUND((SUM(BG123:BG160)),  2)</f>
        <v>0</v>
      </c>
      <c r="G35" s="33"/>
      <c r="H35" s="33"/>
      <c r="I35" s="131">
        <v>0.20000000000000001</v>
      </c>
      <c r="J35" s="130">
        <f>0</f>
        <v>0</v>
      </c>
      <c r="K35" s="33"/>
      <c r="L35" s="55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hidden="1" s="2" customFormat="1" ht="14.4" customHeight="1">
      <c r="A36" s="33"/>
      <c r="B36" s="34"/>
      <c r="C36" s="33"/>
      <c r="D36" s="33"/>
      <c r="E36" s="27" t="s">
        <v>44</v>
      </c>
      <c r="F36" s="130">
        <f>ROUND((SUM(BH123:BH160)),  2)</f>
        <v>0</v>
      </c>
      <c r="G36" s="33"/>
      <c r="H36" s="33"/>
      <c r="I36" s="131">
        <v>0.20000000000000001</v>
      </c>
      <c r="J36" s="130">
        <f>0</f>
        <v>0</v>
      </c>
      <c r="K36" s="33"/>
      <c r="L36" s="55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hidden="1" s="2" customFormat="1" ht="14.4" customHeight="1">
      <c r="A37" s="33"/>
      <c r="B37" s="34"/>
      <c r="C37" s="33"/>
      <c r="D37" s="33"/>
      <c r="E37" s="40" t="s">
        <v>45</v>
      </c>
      <c r="F37" s="127">
        <f>ROUND((SUM(BI123:BI160)),  2)</f>
        <v>0</v>
      </c>
      <c r="G37" s="128"/>
      <c r="H37" s="128"/>
      <c r="I37" s="129">
        <v>0</v>
      </c>
      <c r="J37" s="127">
        <f>0</f>
        <v>0</v>
      </c>
      <c r="K37" s="33"/>
      <c r="L37" s="55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="2" customFormat="1" ht="6.96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55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="2" customFormat="1" ht="25.44" customHeight="1">
      <c r="A39" s="33"/>
      <c r="B39" s="34"/>
      <c r="C39" s="132"/>
      <c r="D39" s="133" t="s">
        <v>46</v>
      </c>
      <c r="E39" s="81"/>
      <c r="F39" s="81"/>
      <c r="G39" s="134" t="s">
        <v>47</v>
      </c>
      <c r="H39" s="135" t="s">
        <v>48</v>
      </c>
      <c r="I39" s="81"/>
      <c r="J39" s="136">
        <f>SUM(J30:J37)</f>
        <v>0</v>
      </c>
      <c r="K39" s="137"/>
      <c r="L39" s="55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="2" customFormat="1" ht="14.4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55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55"/>
      <c r="D50" s="56" t="s">
        <v>49</v>
      </c>
      <c r="E50" s="57"/>
      <c r="F50" s="57"/>
      <c r="G50" s="56" t="s">
        <v>50</v>
      </c>
      <c r="H50" s="57"/>
      <c r="I50" s="57"/>
      <c r="J50" s="57"/>
      <c r="K50" s="57"/>
      <c r="L50" s="55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3"/>
      <c r="B61" s="34"/>
      <c r="C61" s="33"/>
      <c r="D61" s="58" t="s">
        <v>51</v>
      </c>
      <c r="E61" s="36"/>
      <c r="F61" s="138" t="s">
        <v>52</v>
      </c>
      <c r="G61" s="58" t="s">
        <v>51</v>
      </c>
      <c r="H61" s="36"/>
      <c r="I61" s="36"/>
      <c r="J61" s="139" t="s">
        <v>52</v>
      </c>
      <c r="K61" s="36"/>
      <c r="L61" s="55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3"/>
      <c r="B65" s="34"/>
      <c r="C65" s="33"/>
      <c r="D65" s="56" t="s">
        <v>53</v>
      </c>
      <c r="E65" s="59"/>
      <c r="F65" s="59"/>
      <c r="G65" s="56" t="s">
        <v>54</v>
      </c>
      <c r="H65" s="59"/>
      <c r="I65" s="59"/>
      <c r="J65" s="59"/>
      <c r="K65" s="59"/>
      <c r="L65" s="55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3"/>
      <c r="B76" s="34"/>
      <c r="C76" s="33"/>
      <c r="D76" s="58" t="s">
        <v>51</v>
      </c>
      <c r="E76" s="36"/>
      <c r="F76" s="138" t="s">
        <v>52</v>
      </c>
      <c r="G76" s="58" t="s">
        <v>51</v>
      </c>
      <c r="H76" s="36"/>
      <c r="I76" s="36"/>
      <c r="J76" s="139" t="s">
        <v>52</v>
      </c>
      <c r="K76" s="36"/>
      <c r="L76" s="55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="2" customFormat="1" ht="14.4" customHeight="1">
      <c r="A77" s="33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="2" customFormat="1" ht="6.96" customHeight="1">
      <c r="A81" s="33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="2" customFormat="1" ht="24.96" customHeight="1">
      <c r="A82" s="33"/>
      <c r="B82" s="34"/>
      <c r="C82" s="18" t="s">
        <v>103</v>
      </c>
      <c r="D82" s="33"/>
      <c r="E82" s="33"/>
      <c r="F82" s="33"/>
      <c r="G82" s="33"/>
      <c r="H82" s="33"/>
      <c r="I82" s="33"/>
      <c r="J82" s="33"/>
      <c r="K82" s="33"/>
      <c r="L82" s="55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="2" customFormat="1" ht="6.96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55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="2" customFormat="1" ht="12" customHeight="1">
      <c r="A84" s="33"/>
      <c r="B84" s="34"/>
      <c r="C84" s="27" t="s">
        <v>15</v>
      </c>
      <c r="D84" s="33"/>
      <c r="E84" s="33"/>
      <c r="F84" s="33"/>
      <c r="G84" s="33"/>
      <c r="H84" s="33"/>
      <c r="I84" s="33"/>
      <c r="J84" s="33"/>
      <c r="K84" s="33"/>
      <c r="L84" s="55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="2" customFormat="1" ht="16.5" customHeight="1">
      <c r="A85" s="33"/>
      <c r="B85" s="34"/>
      <c r="C85" s="33"/>
      <c r="D85" s="33"/>
      <c r="E85" s="121" t="str">
        <f>E7</f>
        <v>Revitalizácia vnútrobloku Pádivec - Sadovnícke úpravy</v>
      </c>
      <c r="F85" s="27"/>
      <c r="G85" s="27"/>
      <c r="H85" s="27"/>
      <c r="I85" s="33"/>
      <c r="J85" s="33"/>
      <c r="K85" s="33"/>
      <c r="L85" s="55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="2" customFormat="1" ht="12" customHeight="1">
      <c r="A86" s="33"/>
      <c r="B86" s="34"/>
      <c r="C86" s="27" t="s">
        <v>99</v>
      </c>
      <c r="D86" s="33"/>
      <c r="E86" s="33"/>
      <c r="F86" s="33"/>
      <c r="G86" s="33"/>
      <c r="H86" s="33"/>
      <c r="I86" s="33"/>
      <c r="J86" s="33"/>
      <c r="K86" s="33"/>
      <c r="L86" s="55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="2" customFormat="1" ht="16.5" customHeight="1">
      <c r="A87" s="33"/>
      <c r="B87" s="34"/>
      <c r="C87" s="33"/>
      <c r="D87" s="33"/>
      <c r="E87" s="67" t="str">
        <f>E9</f>
        <v>SO 04.3 - SO 04.3 Sadovnícke úpravy</v>
      </c>
      <c r="F87" s="33"/>
      <c r="G87" s="33"/>
      <c r="H87" s="33"/>
      <c r="I87" s="33"/>
      <c r="J87" s="33"/>
      <c r="K87" s="33"/>
      <c r="L87" s="55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="2" customFormat="1" ht="6.96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55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="2" customFormat="1" ht="12" customHeight="1">
      <c r="A89" s="33"/>
      <c r="B89" s="34"/>
      <c r="C89" s="27" t="s">
        <v>19</v>
      </c>
      <c r="D89" s="33"/>
      <c r="E89" s="33"/>
      <c r="F89" s="22" t="str">
        <f>F12</f>
        <v>Trenčín</v>
      </c>
      <c r="G89" s="33"/>
      <c r="H89" s="33"/>
      <c r="I89" s="27" t="s">
        <v>21</v>
      </c>
      <c r="J89" s="69" t="str">
        <f>IF(J12="","",J12)</f>
        <v>10. 2. 2022</v>
      </c>
      <c r="K89" s="33"/>
      <c r="L89" s="55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="2" customFormat="1" ht="6.96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55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="2" customFormat="1" ht="25.65" customHeight="1">
      <c r="A91" s="33"/>
      <c r="B91" s="34"/>
      <c r="C91" s="27" t="s">
        <v>23</v>
      </c>
      <c r="D91" s="33"/>
      <c r="E91" s="33"/>
      <c r="F91" s="22" t="str">
        <f>E15</f>
        <v>Mesto Trenčín</v>
      </c>
      <c r="G91" s="33"/>
      <c r="H91" s="33"/>
      <c r="I91" s="27" t="s">
        <v>29</v>
      </c>
      <c r="J91" s="31" t="str">
        <f>E21</f>
        <v>Kvitnúce záhrady s.r.o.</v>
      </c>
      <c r="K91" s="33"/>
      <c r="L91" s="55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="2" customFormat="1" ht="25.65" customHeight="1">
      <c r="A92" s="33"/>
      <c r="B92" s="34"/>
      <c r="C92" s="27" t="s">
        <v>27</v>
      </c>
      <c r="D92" s="33"/>
      <c r="E92" s="33"/>
      <c r="F92" s="22" t="str">
        <f>IF(E18="","",E18)</f>
        <v>Vyplň údaj</v>
      </c>
      <c r="G92" s="33"/>
      <c r="H92" s="33"/>
      <c r="I92" s="27" t="s">
        <v>34</v>
      </c>
      <c r="J92" s="31" t="str">
        <f>E24</f>
        <v>Kvitnúce záhrady s.r.o.</v>
      </c>
      <c r="K92" s="33"/>
      <c r="L92" s="55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="2" customFormat="1" ht="10.32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55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="2" customFormat="1" ht="29.28" customHeight="1">
      <c r="A94" s="33"/>
      <c r="B94" s="34"/>
      <c r="C94" s="140" t="s">
        <v>104</v>
      </c>
      <c r="D94" s="132"/>
      <c r="E94" s="132"/>
      <c r="F94" s="132"/>
      <c r="G94" s="132"/>
      <c r="H94" s="132"/>
      <c r="I94" s="132"/>
      <c r="J94" s="141" t="s">
        <v>105</v>
      </c>
      <c r="K94" s="132"/>
      <c r="L94" s="55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="2" customFormat="1" ht="10.32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55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="2" customFormat="1" ht="22.8" customHeight="1">
      <c r="A96" s="33"/>
      <c r="B96" s="34"/>
      <c r="C96" s="142" t="s">
        <v>106</v>
      </c>
      <c r="D96" s="33"/>
      <c r="E96" s="33"/>
      <c r="F96" s="33"/>
      <c r="G96" s="33"/>
      <c r="H96" s="33"/>
      <c r="I96" s="33"/>
      <c r="J96" s="96">
        <f>J123</f>
        <v>0</v>
      </c>
      <c r="K96" s="33"/>
      <c r="L96" s="55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4" t="s">
        <v>107</v>
      </c>
    </row>
    <row r="97" s="9" customFormat="1" ht="24.96" customHeight="1">
      <c r="A97" s="9"/>
      <c r="B97" s="143"/>
      <c r="C97" s="9"/>
      <c r="D97" s="144" t="s">
        <v>109</v>
      </c>
      <c r="E97" s="145"/>
      <c r="F97" s="145"/>
      <c r="G97" s="145"/>
      <c r="H97" s="145"/>
      <c r="I97" s="145"/>
      <c r="J97" s="146">
        <f>J124</f>
        <v>0</v>
      </c>
      <c r="K97" s="9"/>
      <c r="L97" s="14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43"/>
      <c r="C98" s="9"/>
      <c r="D98" s="144" t="s">
        <v>489</v>
      </c>
      <c r="E98" s="145"/>
      <c r="F98" s="145"/>
      <c r="G98" s="145"/>
      <c r="H98" s="145"/>
      <c r="I98" s="145"/>
      <c r="J98" s="146">
        <f>J132</f>
        <v>0</v>
      </c>
      <c r="K98" s="9"/>
      <c r="L98" s="143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43"/>
      <c r="C99" s="9"/>
      <c r="D99" s="144" t="s">
        <v>114</v>
      </c>
      <c r="E99" s="145"/>
      <c r="F99" s="145"/>
      <c r="G99" s="145"/>
      <c r="H99" s="145"/>
      <c r="I99" s="145"/>
      <c r="J99" s="146">
        <f>J138</f>
        <v>0</v>
      </c>
      <c r="K99" s="9"/>
      <c r="L99" s="14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43"/>
      <c r="C100" s="9"/>
      <c r="D100" s="144" t="s">
        <v>491</v>
      </c>
      <c r="E100" s="145"/>
      <c r="F100" s="145"/>
      <c r="G100" s="145"/>
      <c r="H100" s="145"/>
      <c r="I100" s="145"/>
      <c r="J100" s="146">
        <f>J142</f>
        <v>0</v>
      </c>
      <c r="K100" s="9"/>
      <c r="L100" s="143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43"/>
      <c r="C101" s="9"/>
      <c r="D101" s="144" t="s">
        <v>116</v>
      </c>
      <c r="E101" s="145"/>
      <c r="F101" s="145"/>
      <c r="G101" s="145"/>
      <c r="H101" s="145"/>
      <c r="I101" s="145"/>
      <c r="J101" s="146">
        <f>J150</f>
        <v>0</v>
      </c>
      <c r="K101" s="9"/>
      <c r="L101" s="14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43"/>
      <c r="C102" s="9"/>
      <c r="D102" s="144" t="s">
        <v>118</v>
      </c>
      <c r="E102" s="145"/>
      <c r="F102" s="145"/>
      <c r="G102" s="145"/>
      <c r="H102" s="145"/>
      <c r="I102" s="145"/>
      <c r="J102" s="146">
        <f>J155</f>
        <v>0</v>
      </c>
      <c r="K102" s="9"/>
      <c r="L102" s="14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43"/>
      <c r="C103" s="9"/>
      <c r="D103" s="144" t="s">
        <v>119</v>
      </c>
      <c r="E103" s="145"/>
      <c r="F103" s="145"/>
      <c r="G103" s="145"/>
      <c r="H103" s="145"/>
      <c r="I103" s="145"/>
      <c r="J103" s="146">
        <f>J159</f>
        <v>0</v>
      </c>
      <c r="K103" s="9"/>
      <c r="L103" s="14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3"/>
      <c r="B104" s="34"/>
      <c r="C104" s="33"/>
      <c r="D104" s="33"/>
      <c r="E104" s="33"/>
      <c r="F104" s="33"/>
      <c r="G104" s="33"/>
      <c r="H104" s="33"/>
      <c r="I104" s="33"/>
      <c r="J104" s="33"/>
      <c r="K104" s="33"/>
      <c r="L104" s="55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="2" customFormat="1" ht="6.96" customHeight="1">
      <c r="A105" s="33"/>
      <c r="B105" s="60"/>
      <c r="C105" s="61"/>
      <c r="D105" s="61"/>
      <c r="E105" s="61"/>
      <c r="F105" s="61"/>
      <c r="G105" s="61"/>
      <c r="H105" s="61"/>
      <c r="I105" s="61"/>
      <c r="J105" s="61"/>
      <c r="K105" s="61"/>
      <c r="L105" s="55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9" s="2" customFormat="1" ht="6.96" customHeight="1">
      <c r="A109" s="33"/>
      <c r="B109" s="62"/>
      <c r="C109" s="63"/>
      <c r="D109" s="63"/>
      <c r="E109" s="63"/>
      <c r="F109" s="63"/>
      <c r="G109" s="63"/>
      <c r="H109" s="63"/>
      <c r="I109" s="63"/>
      <c r="J109" s="63"/>
      <c r="K109" s="63"/>
      <c r="L109" s="55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="2" customFormat="1" ht="24.96" customHeight="1">
      <c r="A110" s="33"/>
      <c r="B110" s="34"/>
      <c r="C110" s="18" t="s">
        <v>120</v>
      </c>
      <c r="D110" s="33"/>
      <c r="E110" s="33"/>
      <c r="F110" s="33"/>
      <c r="G110" s="33"/>
      <c r="H110" s="33"/>
      <c r="I110" s="33"/>
      <c r="J110" s="33"/>
      <c r="K110" s="33"/>
      <c r="L110" s="55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="2" customFormat="1" ht="6.96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55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="2" customFormat="1" ht="12" customHeight="1">
      <c r="A112" s="33"/>
      <c r="B112" s="34"/>
      <c r="C112" s="27" t="s">
        <v>15</v>
      </c>
      <c r="D112" s="33"/>
      <c r="E112" s="33"/>
      <c r="F112" s="33"/>
      <c r="G112" s="33"/>
      <c r="H112" s="33"/>
      <c r="I112" s="33"/>
      <c r="J112" s="33"/>
      <c r="K112" s="33"/>
      <c r="L112" s="55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="2" customFormat="1" ht="16.5" customHeight="1">
      <c r="A113" s="33"/>
      <c r="B113" s="34"/>
      <c r="C113" s="33"/>
      <c r="D113" s="33"/>
      <c r="E113" s="121" t="str">
        <f>E7</f>
        <v>Revitalizácia vnútrobloku Pádivec - Sadovnícke úpravy</v>
      </c>
      <c r="F113" s="27"/>
      <c r="G113" s="27"/>
      <c r="H113" s="27"/>
      <c r="I113" s="33"/>
      <c r="J113" s="33"/>
      <c r="K113" s="33"/>
      <c r="L113" s="55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="2" customFormat="1" ht="12" customHeight="1">
      <c r="A114" s="33"/>
      <c r="B114" s="34"/>
      <c r="C114" s="27" t="s">
        <v>99</v>
      </c>
      <c r="D114" s="33"/>
      <c r="E114" s="33"/>
      <c r="F114" s="33"/>
      <c r="G114" s="33"/>
      <c r="H114" s="33"/>
      <c r="I114" s="33"/>
      <c r="J114" s="33"/>
      <c r="K114" s="33"/>
      <c r="L114" s="55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="2" customFormat="1" ht="16.5" customHeight="1">
      <c r="A115" s="33"/>
      <c r="B115" s="34"/>
      <c r="C115" s="33"/>
      <c r="D115" s="33"/>
      <c r="E115" s="67" t="str">
        <f>E9</f>
        <v>SO 04.3 - SO 04.3 Sadovnícke úpravy</v>
      </c>
      <c r="F115" s="33"/>
      <c r="G115" s="33"/>
      <c r="H115" s="33"/>
      <c r="I115" s="33"/>
      <c r="J115" s="33"/>
      <c r="K115" s="33"/>
      <c r="L115" s="55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="2" customFormat="1" ht="6.96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55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="2" customFormat="1" ht="12" customHeight="1">
      <c r="A117" s="33"/>
      <c r="B117" s="34"/>
      <c r="C117" s="27" t="s">
        <v>19</v>
      </c>
      <c r="D117" s="33"/>
      <c r="E117" s="33"/>
      <c r="F117" s="22" t="str">
        <f>F12</f>
        <v>Trenčín</v>
      </c>
      <c r="G117" s="33"/>
      <c r="H117" s="33"/>
      <c r="I117" s="27" t="s">
        <v>21</v>
      </c>
      <c r="J117" s="69" t="str">
        <f>IF(J12="","",J12)</f>
        <v>10. 2. 2022</v>
      </c>
      <c r="K117" s="33"/>
      <c r="L117" s="55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="2" customFormat="1" ht="6.96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55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="2" customFormat="1" ht="25.65" customHeight="1">
      <c r="A119" s="33"/>
      <c r="B119" s="34"/>
      <c r="C119" s="27" t="s">
        <v>23</v>
      </c>
      <c r="D119" s="33"/>
      <c r="E119" s="33"/>
      <c r="F119" s="22" t="str">
        <f>E15</f>
        <v>Mesto Trenčín</v>
      </c>
      <c r="G119" s="33"/>
      <c r="H119" s="33"/>
      <c r="I119" s="27" t="s">
        <v>29</v>
      </c>
      <c r="J119" s="31" t="str">
        <f>E21</f>
        <v>Kvitnúce záhrady s.r.o.</v>
      </c>
      <c r="K119" s="33"/>
      <c r="L119" s="55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="2" customFormat="1" ht="25.65" customHeight="1">
      <c r="A120" s="33"/>
      <c r="B120" s="34"/>
      <c r="C120" s="27" t="s">
        <v>27</v>
      </c>
      <c r="D120" s="33"/>
      <c r="E120" s="33"/>
      <c r="F120" s="22" t="str">
        <f>IF(E18="","",E18)</f>
        <v>Vyplň údaj</v>
      </c>
      <c r="G120" s="33"/>
      <c r="H120" s="33"/>
      <c r="I120" s="27" t="s">
        <v>34</v>
      </c>
      <c r="J120" s="31" t="str">
        <f>E24</f>
        <v>Kvitnúce záhrady s.r.o.</v>
      </c>
      <c r="K120" s="33"/>
      <c r="L120" s="55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="2" customFormat="1" ht="10.32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55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="10" customFormat="1" ht="29.28" customHeight="1">
      <c r="A122" s="147"/>
      <c r="B122" s="148"/>
      <c r="C122" s="149" t="s">
        <v>121</v>
      </c>
      <c r="D122" s="150" t="s">
        <v>61</v>
      </c>
      <c r="E122" s="150" t="s">
        <v>57</v>
      </c>
      <c r="F122" s="150" t="s">
        <v>58</v>
      </c>
      <c r="G122" s="150" t="s">
        <v>122</v>
      </c>
      <c r="H122" s="150" t="s">
        <v>123</v>
      </c>
      <c r="I122" s="150" t="s">
        <v>124</v>
      </c>
      <c r="J122" s="151" t="s">
        <v>105</v>
      </c>
      <c r="K122" s="152" t="s">
        <v>125</v>
      </c>
      <c r="L122" s="153"/>
      <c r="M122" s="86" t="s">
        <v>1</v>
      </c>
      <c r="N122" s="87" t="s">
        <v>40</v>
      </c>
      <c r="O122" s="87" t="s">
        <v>126</v>
      </c>
      <c r="P122" s="87" t="s">
        <v>127</v>
      </c>
      <c r="Q122" s="87" t="s">
        <v>128</v>
      </c>
      <c r="R122" s="87" t="s">
        <v>129</v>
      </c>
      <c r="S122" s="87" t="s">
        <v>130</v>
      </c>
      <c r="T122" s="88" t="s">
        <v>131</v>
      </c>
      <c r="U122" s="147"/>
      <c r="V122" s="147"/>
      <c r="W122" s="147"/>
      <c r="X122" s="147"/>
      <c r="Y122" s="147"/>
      <c r="Z122" s="147"/>
      <c r="AA122" s="147"/>
      <c r="AB122" s="147"/>
      <c r="AC122" s="147"/>
      <c r="AD122" s="147"/>
      <c r="AE122" s="147"/>
    </row>
    <row r="123" s="2" customFormat="1" ht="22.8" customHeight="1">
      <c r="A123" s="33"/>
      <c r="B123" s="34"/>
      <c r="C123" s="93" t="s">
        <v>106</v>
      </c>
      <c r="D123" s="33"/>
      <c r="E123" s="33"/>
      <c r="F123" s="33"/>
      <c r="G123" s="33"/>
      <c r="H123" s="33"/>
      <c r="I123" s="33"/>
      <c r="J123" s="154">
        <f>BK123</f>
        <v>0</v>
      </c>
      <c r="K123" s="33"/>
      <c r="L123" s="34"/>
      <c r="M123" s="89"/>
      <c r="N123" s="73"/>
      <c r="O123" s="90"/>
      <c r="P123" s="155">
        <f>P124+P132+P138+P142+P150+P155+P159</f>
        <v>0</v>
      </c>
      <c r="Q123" s="90"/>
      <c r="R123" s="155">
        <f>R124+R132+R138+R142+R150+R155+R159</f>
        <v>0</v>
      </c>
      <c r="S123" s="90"/>
      <c r="T123" s="156">
        <f>T124+T132+T138+T142+T150+T155+T159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T123" s="14" t="s">
        <v>75</v>
      </c>
      <c r="AU123" s="14" t="s">
        <v>107</v>
      </c>
      <c r="BK123" s="157">
        <f>BK124+BK132+BK138+BK142+BK150+BK155+BK159</f>
        <v>0</v>
      </c>
    </row>
    <row r="124" s="11" customFormat="1" ht="25.92" customHeight="1">
      <c r="A124" s="11"/>
      <c r="B124" s="158"/>
      <c r="C124" s="11"/>
      <c r="D124" s="159" t="s">
        <v>75</v>
      </c>
      <c r="E124" s="160" t="s">
        <v>140</v>
      </c>
      <c r="F124" s="160" t="s">
        <v>140</v>
      </c>
      <c r="G124" s="11"/>
      <c r="H124" s="11"/>
      <c r="I124" s="161"/>
      <c r="J124" s="162">
        <f>BK124</f>
        <v>0</v>
      </c>
      <c r="K124" s="11"/>
      <c r="L124" s="158"/>
      <c r="M124" s="163"/>
      <c r="N124" s="164"/>
      <c r="O124" s="164"/>
      <c r="P124" s="165">
        <f>SUM(P125:P131)</f>
        <v>0</v>
      </c>
      <c r="Q124" s="164"/>
      <c r="R124" s="165">
        <f>SUM(R125:R131)</f>
        <v>0</v>
      </c>
      <c r="S124" s="164"/>
      <c r="T124" s="166">
        <f>SUM(T125:T131)</f>
        <v>0</v>
      </c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R124" s="159" t="s">
        <v>84</v>
      </c>
      <c r="AT124" s="167" t="s">
        <v>75</v>
      </c>
      <c r="AU124" s="167" t="s">
        <v>76</v>
      </c>
      <c r="AY124" s="159" t="s">
        <v>133</v>
      </c>
      <c r="BK124" s="168">
        <f>SUM(BK125:BK131)</f>
        <v>0</v>
      </c>
    </row>
    <row r="125" s="2" customFormat="1" ht="33" customHeight="1">
      <c r="A125" s="33"/>
      <c r="B125" s="169"/>
      <c r="C125" s="170" t="s">
        <v>84</v>
      </c>
      <c r="D125" s="170" t="s">
        <v>134</v>
      </c>
      <c r="E125" s="171" t="s">
        <v>141</v>
      </c>
      <c r="F125" s="172" t="s">
        <v>142</v>
      </c>
      <c r="G125" s="173" t="s">
        <v>143</v>
      </c>
      <c r="H125" s="174">
        <v>412</v>
      </c>
      <c r="I125" s="175"/>
      <c r="J125" s="176">
        <f>ROUND(I125*H125,2)</f>
        <v>0</v>
      </c>
      <c r="K125" s="177"/>
      <c r="L125" s="34"/>
      <c r="M125" s="178" t="s">
        <v>1</v>
      </c>
      <c r="N125" s="179" t="s">
        <v>42</v>
      </c>
      <c r="O125" s="77"/>
      <c r="P125" s="180">
        <f>O125*H125</f>
        <v>0</v>
      </c>
      <c r="Q125" s="180">
        <v>0</v>
      </c>
      <c r="R125" s="180">
        <f>Q125*H125</f>
        <v>0</v>
      </c>
      <c r="S125" s="180">
        <v>0</v>
      </c>
      <c r="T125" s="181">
        <f>S125*H125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82" t="s">
        <v>138</v>
      </c>
      <c r="AT125" s="182" t="s">
        <v>134</v>
      </c>
      <c r="AU125" s="182" t="s">
        <v>84</v>
      </c>
      <c r="AY125" s="14" t="s">
        <v>133</v>
      </c>
      <c r="BE125" s="183">
        <f>IF(N125="základná",J125,0)</f>
        <v>0</v>
      </c>
      <c r="BF125" s="183">
        <f>IF(N125="znížená",J125,0)</f>
        <v>0</v>
      </c>
      <c r="BG125" s="183">
        <f>IF(N125="zákl. prenesená",J125,0)</f>
        <v>0</v>
      </c>
      <c r="BH125" s="183">
        <f>IF(N125="zníž. prenesená",J125,0)</f>
        <v>0</v>
      </c>
      <c r="BI125" s="183">
        <f>IF(N125="nulová",J125,0)</f>
        <v>0</v>
      </c>
      <c r="BJ125" s="14" t="s">
        <v>139</v>
      </c>
      <c r="BK125" s="183">
        <f>ROUND(I125*H125,2)</f>
        <v>0</v>
      </c>
      <c r="BL125" s="14" t="s">
        <v>138</v>
      </c>
      <c r="BM125" s="182" t="s">
        <v>138</v>
      </c>
    </row>
    <row r="126" s="2" customFormat="1" ht="24.15" customHeight="1">
      <c r="A126" s="33"/>
      <c r="B126" s="169"/>
      <c r="C126" s="170" t="s">
        <v>139</v>
      </c>
      <c r="D126" s="170" t="s">
        <v>134</v>
      </c>
      <c r="E126" s="171" t="s">
        <v>146</v>
      </c>
      <c r="F126" s="172" t="s">
        <v>147</v>
      </c>
      <c r="G126" s="173" t="s">
        <v>143</v>
      </c>
      <c r="H126" s="174">
        <v>412</v>
      </c>
      <c r="I126" s="175"/>
      <c r="J126" s="176">
        <f>ROUND(I126*H126,2)</f>
        <v>0</v>
      </c>
      <c r="K126" s="177"/>
      <c r="L126" s="34"/>
      <c r="M126" s="178" t="s">
        <v>1</v>
      </c>
      <c r="N126" s="179" t="s">
        <v>42</v>
      </c>
      <c r="O126" s="77"/>
      <c r="P126" s="180">
        <f>O126*H126</f>
        <v>0</v>
      </c>
      <c r="Q126" s="180">
        <v>0</v>
      </c>
      <c r="R126" s="180">
        <f>Q126*H126</f>
        <v>0</v>
      </c>
      <c r="S126" s="180">
        <v>0</v>
      </c>
      <c r="T126" s="181">
        <f>S126*H126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82" t="s">
        <v>138</v>
      </c>
      <c r="AT126" s="182" t="s">
        <v>134</v>
      </c>
      <c r="AU126" s="182" t="s">
        <v>84</v>
      </c>
      <c r="AY126" s="14" t="s">
        <v>133</v>
      </c>
      <c r="BE126" s="183">
        <f>IF(N126="základná",J126,0)</f>
        <v>0</v>
      </c>
      <c r="BF126" s="183">
        <f>IF(N126="znížená",J126,0)</f>
        <v>0</v>
      </c>
      <c r="BG126" s="183">
        <f>IF(N126="zákl. prenesená",J126,0)</f>
        <v>0</v>
      </c>
      <c r="BH126" s="183">
        <f>IF(N126="zníž. prenesená",J126,0)</f>
        <v>0</v>
      </c>
      <c r="BI126" s="183">
        <f>IF(N126="nulová",J126,0)</f>
        <v>0</v>
      </c>
      <c r="BJ126" s="14" t="s">
        <v>139</v>
      </c>
      <c r="BK126" s="183">
        <f>ROUND(I126*H126,2)</f>
        <v>0</v>
      </c>
      <c r="BL126" s="14" t="s">
        <v>138</v>
      </c>
      <c r="BM126" s="182" t="s">
        <v>144</v>
      </c>
    </row>
    <row r="127" s="2" customFormat="1" ht="24.15" customHeight="1">
      <c r="A127" s="33"/>
      <c r="B127" s="169"/>
      <c r="C127" s="170" t="s">
        <v>145</v>
      </c>
      <c r="D127" s="170" t="s">
        <v>134</v>
      </c>
      <c r="E127" s="171" t="s">
        <v>149</v>
      </c>
      <c r="F127" s="172" t="s">
        <v>150</v>
      </c>
      <c r="G127" s="173" t="s">
        <v>143</v>
      </c>
      <c r="H127" s="174">
        <v>412</v>
      </c>
      <c r="I127" s="175"/>
      <c r="J127" s="176">
        <f>ROUND(I127*H127,2)</f>
        <v>0</v>
      </c>
      <c r="K127" s="177"/>
      <c r="L127" s="34"/>
      <c r="M127" s="178" t="s">
        <v>1</v>
      </c>
      <c r="N127" s="179" t="s">
        <v>42</v>
      </c>
      <c r="O127" s="77"/>
      <c r="P127" s="180">
        <f>O127*H127</f>
        <v>0</v>
      </c>
      <c r="Q127" s="180">
        <v>0</v>
      </c>
      <c r="R127" s="180">
        <f>Q127*H127</f>
        <v>0</v>
      </c>
      <c r="S127" s="180">
        <v>0</v>
      </c>
      <c r="T127" s="181">
        <f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82" t="s">
        <v>138</v>
      </c>
      <c r="AT127" s="182" t="s">
        <v>134</v>
      </c>
      <c r="AU127" s="182" t="s">
        <v>84</v>
      </c>
      <c r="AY127" s="14" t="s">
        <v>133</v>
      </c>
      <c r="BE127" s="183">
        <f>IF(N127="základná",J127,0)</f>
        <v>0</v>
      </c>
      <c r="BF127" s="183">
        <f>IF(N127="znížená",J127,0)</f>
        <v>0</v>
      </c>
      <c r="BG127" s="183">
        <f>IF(N127="zákl. prenesená",J127,0)</f>
        <v>0</v>
      </c>
      <c r="BH127" s="183">
        <f>IF(N127="zníž. prenesená",J127,0)</f>
        <v>0</v>
      </c>
      <c r="BI127" s="183">
        <f>IF(N127="nulová",J127,0)</f>
        <v>0</v>
      </c>
      <c r="BJ127" s="14" t="s">
        <v>139</v>
      </c>
      <c r="BK127" s="183">
        <f>ROUND(I127*H127,2)</f>
        <v>0</v>
      </c>
      <c r="BL127" s="14" t="s">
        <v>138</v>
      </c>
      <c r="BM127" s="182" t="s">
        <v>148</v>
      </c>
    </row>
    <row r="128" s="2" customFormat="1" ht="21.75" customHeight="1">
      <c r="A128" s="33"/>
      <c r="B128" s="169"/>
      <c r="C128" s="184" t="s">
        <v>138</v>
      </c>
      <c r="D128" s="184" t="s">
        <v>153</v>
      </c>
      <c r="E128" s="185" t="s">
        <v>154</v>
      </c>
      <c r="F128" s="186" t="s">
        <v>155</v>
      </c>
      <c r="G128" s="187" t="s">
        <v>156</v>
      </c>
      <c r="H128" s="188">
        <v>247.19999999999999</v>
      </c>
      <c r="I128" s="189"/>
      <c r="J128" s="190">
        <f>ROUND(I128*H128,2)</f>
        <v>0</v>
      </c>
      <c r="K128" s="191"/>
      <c r="L128" s="192"/>
      <c r="M128" s="193" t="s">
        <v>1</v>
      </c>
      <c r="N128" s="194" t="s">
        <v>42</v>
      </c>
      <c r="O128" s="77"/>
      <c r="P128" s="180">
        <f>O128*H128</f>
        <v>0</v>
      </c>
      <c r="Q128" s="180">
        <v>0</v>
      </c>
      <c r="R128" s="180">
        <f>Q128*H128</f>
        <v>0</v>
      </c>
      <c r="S128" s="180">
        <v>0</v>
      </c>
      <c r="T128" s="181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82" t="s">
        <v>148</v>
      </c>
      <c r="AT128" s="182" t="s">
        <v>153</v>
      </c>
      <c r="AU128" s="182" t="s">
        <v>84</v>
      </c>
      <c r="AY128" s="14" t="s">
        <v>133</v>
      </c>
      <c r="BE128" s="183">
        <f>IF(N128="základná",J128,0)</f>
        <v>0</v>
      </c>
      <c r="BF128" s="183">
        <f>IF(N128="znížená",J128,0)</f>
        <v>0</v>
      </c>
      <c r="BG128" s="183">
        <f>IF(N128="zákl. prenesená",J128,0)</f>
        <v>0</v>
      </c>
      <c r="BH128" s="183">
        <f>IF(N128="zníž. prenesená",J128,0)</f>
        <v>0</v>
      </c>
      <c r="BI128" s="183">
        <f>IF(N128="nulová",J128,0)</f>
        <v>0</v>
      </c>
      <c r="BJ128" s="14" t="s">
        <v>139</v>
      </c>
      <c r="BK128" s="183">
        <f>ROUND(I128*H128,2)</f>
        <v>0</v>
      </c>
      <c r="BL128" s="14" t="s">
        <v>138</v>
      </c>
      <c r="BM128" s="182" t="s">
        <v>151</v>
      </c>
    </row>
    <row r="129" s="2" customFormat="1" ht="33" customHeight="1">
      <c r="A129" s="33"/>
      <c r="B129" s="169"/>
      <c r="C129" s="170" t="s">
        <v>152</v>
      </c>
      <c r="D129" s="170" t="s">
        <v>134</v>
      </c>
      <c r="E129" s="171" t="s">
        <v>158</v>
      </c>
      <c r="F129" s="172" t="s">
        <v>159</v>
      </c>
      <c r="G129" s="173" t="s">
        <v>143</v>
      </c>
      <c r="H129" s="174">
        <v>412</v>
      </c>
      <c r="I129" s="175"/>
      <c r="J129" s="176">
        <f>ROUND(I129*H129,2)</f>
        <v>0</v>
      </c>
      <c r="K129" s="177"/>
      <c r="L129" s="34"/>
      <c r="M129" s="178" t="s">
        <v>1</v>
      </c>
      <c r="N129" s="179" t="s">
        <v>42</v>
      </c>
      <c r="O129" s="77"/>
      <c r="P129" s="180">
        <f>O129*H129</f>
        <v>0</v>
      </c>
      <c r="Q129" s="180">
        <v>0</v>
      </c>
      <c r="R129" s="180">
        <f>Q129*H129</f>
        <v>0</v>
      </c>
      <c r="S129" s="180">
        <v>0</v>
      </c>
      <c r="T129" s="181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82" t="s">
        <v>138</v>
      </c>
      <c r="AT129" s="182" t="s">
        <v>134</v>
      </c>
      <c r="AU129" s="182" t="s">
        <v>84</v>
      </c>
      <c r="AY129" s="14" t="s">
        <v>133</v>
      </c>
      <c r="BE129" s="183">
        <f>IF(N129="základná",J129,0)</f>
        <v>0</v>
      </c>
      <c r="BF129" s="183">
        <f>IF(N129="znížená",J129,0)</f>
        <v>0</v>
      </c>
      <c r="BG129" s="183">
        <f>IF(N129="zákl. prenesená",J129,0)</f>
        <v>0</v>
      </c>
      <c r="BH129" s="183">
        <f>IF(N129="zníž. prenesená",J129,0)</f>
        <v>0</v>
      </c>
      <c r="BI129" s="183">
        <f>IF(N129="nulová",J129,0)</f>
        <v>0</v>
      </c>
      <c r="BJ129" s="14" t="s">
        <v>139</v>
      </c>
      <c r="BK129" s="183">
        <f>ROUND(I129*H129,2)</f>
        <v>0</v>
      </c>
      <c r="BL129" s="14" t="s">
        <v>138</v>
      </c>
      <c r="BM129" s="182" t="s">
        <v>157</v>
      </c>
    </row>
    <row r="130" s="2" customFormat="1" ht="24.15" customHeight="1">
      <c r="A130" s="33"/>
      <c r="B130" s="169"/>
      <c r="C130" s="170" t="s">
        <v>144</v>
      </c>
      <c r="D130" s="170" t="s">
        <v>134</v>
      </c>
      <c r="E130" s="171" t="s">
        <v>162</v>
      </c>
      <c r="F130" s="172" t="s">
        <v>163</v>
      </c>
      <c r="G130" s="173" t="s">
        <v>143</v>
      </c>
      <c r="H130" s="174">
        <v>412</v>
      </c>
      <c r="I130" s="175"/>
      <c r="J130" s="176">
        <f>ROUND(I130*H130,2)</f>
        <v>0</v>
      </c>
      <c r="K130" s="177"/>
      <c r="L130" s="34"/>
      <c r="M130" s="178" t="s">
        <v>1</v>
      </c>
      <c r="N130" s="179" t="s">
        <v>42</v>
      </c>
      <c r="O130" s="77"/>
      <c r="P130" s="180">
        <f>O130*H130</f>
        <v>0</v>
      </c>
      <c r="Q130" s="180">
        <v>0</v>
      </c>
      <c r="R130" s="180">
        <f>Q130*H130</f>
        <v>0</v>
      </c>
      <c r="S130" s="180">
        <v>0</v>
      </c>
      <c r="T130" s="181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82" t="s">
        <v>138</v>
      </c>
      <c r="AT130" s="182" t="s">
        <v>134</v>
      </c>
      <c r="AU130" s="182" t="s">
        <v>84</v>
      </c>
      <c r="AY130" s="14" t="s">
        <v>133</v>
      </c>
      <c r="BE130" s="183">
        <f>IF(N130="základná",J130,0)</f>
        <v>0</v>
      </c>
      <c r="BF130" s="183">
        <f>IF(N130="znížená",J130,0)</f>
        <v>0</v>
      </c>
      <c r="BG130" s="183">
        <f>IF(N130="zákl. prenesená",J130,0)</f>
        <v>0</v>
      </c>
      <c r="BH130" s="183">
        <f>IF(N130="zníž. prenesená",J130,0)</f>
        <v>0</v>
      </c>
      <c r="BI130" s="183">
        <f>IF(N130="nulová",J130,0)</f>
        <v>0</v>
      </c>
      <c r="BJ130" s="14" t="s">
        <v>139</v>
      </c>
      <c r="BK130" s="183">
        <f>ROUND(I130*H130,2)</f>
        <v>0</v>
      </c>
      <c r="BL130" s="14" t="s">
        <v>138</v>
      </c>
      <c r="BM130" s="182" t="s">
        <v>160</v>
      </c>
    </row>
    <row r="131" s="2" customFormat="1" ht="24.15" customHeight="1">
      <c r="A131" s="33"/>
      <c r="B131" s="169"/>
      <c r="C131" s="170" t="s">
        <v>161</v>
      </c>
      <c r="D131" s="170" t="s">
        <v>134</v>
      </c>
      <c r="E131" s="171" t="s">
        <v>165</v>
      </c>
      <c r="F131" s="172" t="s">
        <v>166</v>
      </c>
      <c r="G131" s="173" t="s">
        <v>143</v>
      </c>
      <c r="H131" s="174">
        <v>412</v>
      </c>
      <c r="I131" s="175"/>
      <c r="J131" s="176">
        <f>ROUND(I131*H131,2)</f>
        <v>0</v>
      </c>
      <c r="K131" s="177"/>
      <c r="L131" s="34"/>
      <c r="M131" s="178" t="s">
        <v>1</v>
      </c>
      <c r="N131" s="179" t="s">
        <v>42</v>
      </c>
      <c r="O131" s="77"/>
      <c r="P131" s="180">
        <f>O131*H131</f>
        <v>0</v>
      </c>
      <c r="Q131" s="180">
        <v>0</v>
      </c>
      <c r="R131" s="180">
        <f>Q131*H131</f>
        <v>0</v>
      </c>
      <c r="S131" s="180">
        <v>0</v>
      </c>
      <c r="T131" s="181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82" t="s">
        <v>138</v>
      </c>
      <c r="AT131" s="182" t="s">
        <v>134</v>
      </c>
      <c r="AU131" s="182" t="s">
        <v>84</v>
      </c>
      <c r="AY131" s="14" t="s">
        <v>133</v>
      </c>
      <c r="BE131" s="183">
        <f>IF(N131="základná",J131,0)</f>
        <v>0</v>
      </c>
      <c r="BF131" s="183">
        <f>IF(N131="znížená",J131,0)</f>
        <v>0</v>
      </c>
      <c r="BG131" s="183">
        <f>IF(N131="zákl. prenesená",J131,0)</f>
        <v>0</v>
      </c>
      <c r="BH131" s="183">
        <f>IF(N131="zníž. prenesená",J131,0)</f>
        <v>0</v>
      </c>
      <c r="BI131" s="183">
        <f>IF(N131="nulová",J131,0)</f>
        <v>0</v>
      </c>
      <c r="BJ131" s="14" t="s">
        <v>139</v>
      </c>
      <c r="BK131" s="183">
        <f>ROUND(I131*H131,2)</f>
        <v>0</v>
      </c>
      <c r="BL131" s="14" t="s">
        <v>138</v>
      </c>
      <c r="BM131" s="182" t="s">
        <v>164</v>
      </c>
    </row>
    <row r="132" s="11" customFormat="1" ht="25.92" customHeight="1">
      <c r="A132" s="11"/>
      <c r="B132" s="158"/>
      <c r="C132" s="11"/>
      <c r="D132" s="159" t="s">
        <v>75</v>
      </c>
      <c r="E132" s="160" t="s">
        <v>503</v>
      </c>
      <c r="F132" s="160" t="s">
        <v>503</v>
      </c>
      <c r="G132" s="11"/>
      <c r="H132" s="11"/>
      <c r="I132" s="161"/>
      <c r="J132" s="162">
        <f>BK132</f>
        <v>0</v>
      </c>
      <c r="K132" s="11"/>
      <c r="L132" s="158"/>
      <c r="M132" s="163"/>
      <c r="N132" s="164"/>
      <c r="O132" s="164"/>
      <c r="P132" s="165">
        <f>SUM(P133:P137)</f>
        <v>0</v>
      </c>
      <c r="Q132" s="164"/>
      <c r="R132" s="165">
        <f>SUM(R133:R137)</f>
        <v>0</v>
      </c>
      <c r="S132" s="164"/>
      <c r="T132" s="166">
        <f>SUM(T133:T137)</f>
        <v>0</v>
      </c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R132" s="159" t="s">
        <v>84</v>
      </c>
      <c r="AT132" s="167" t="s">
        <v>75</v>
      </c>
      <c r="AU132" s="167" t="s">
        <v>76</v>
      </c>
      <c r="AY132" s="159" t="s">
        <v>133</v>
      </c>
      <c r="BK132" s="168">
        <f>SUM(BK133:BK137)</f>
        <v>0</v>
      </c>
    </row>
    <row r="133" s="2" customFormat="1" ht="24.15" customHeight="1">
      <c r="A133" s="33"/>
      <c r="B133" s="169"/>
      <c r="C133" s="170" t="s">
        <v>148</v>
      </c>
      <c r="D133" s="170" t="s">
        <v>134</v>
      </c>
      <c r="E133" s="171" t="s">
        <v>504</v>
      </c>
      <c r="F133" s="172" t="s">
        <v>505</v>
      </c>
      <c r="G133" s="173" t="s">
        <v>174</v>
      </c>
      <c r="H133" s="174">
        <v>32</v>
      </c>
      <c r="I133" s="175"/>
      <c r="J133" s="176">
        <f>ROUND(I133*H133,2)</f>
        <v>0</v>
      </c>
      <c r="K133" s="177"/>
      <c r="L133" s="34"/>
      <c r="M133" s="178" t="s">
        <v>1</v>
      </c>
      <c r="N133" s="179" t="s">
        <v>42</v>
      </c>
      <c r="O133" s="77"/>
      <c r="P133" s="180">
        <f>O133*H133</f>
        <v>0</v>
      </c>
      <c r="Q133" s="180">
        <v>0</v>
      </c>
      <c r="R133" s="180">
        <f>Q133*H133</f>
        <v>0</v>
      </c>
      <c r="S133" s="180">
        <v>0</v>
      </c>
      <c r="T133" s="181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82" t="s">
        <v>138</v>
      </c>
      <c r="AT133" s="182" t="s">
        <v>134</v>
      </c>
      <c r="AU133" s="182" t="s">
        <v>84</v>
      </c>
      <c r="AY133" s="14" t="s">
        <v>133</v>
      </c>
      <c r="BE133" s="183">
        <f>IF(N133="základná",J133,0)</f>
        <v>0</v>
      </c>
      <c r="BF133" s="183">
        <f>IF(N133="znížená",J133,0)</f>
        <v>0</v>
      </c>
      <c r="BG133" s="183">
        <f>IF(N133="zákl. prenesená",J133,0)</f>
        <v>0</v>
      </c>
      <c r="BH133" s="183">
        <f>IF(N133="zníž. prenesená",J133,0)</f>
        <v>0</v>
      </c>
      <c r="BI133" s="183">
        <f>IF(N133="nulová",J133,0)</f>
        <v>0</v>
      </c>
      <c r="BJ133" s="14" t="s">
        <v>139</v>
      </c>
      <c r="BK133" s="183">
        <f>ROUND(I133*H133,2)</f>
        <v>0</v>
      </c>
      <c r="BL133" s="14" t="s">
        <v>138</v>
      </c>
      <c r="BM133" s="182" t="s">
        <v>7</v>
      </c>
    </row>
    <row r="134" s="2" customFormat="1" ht="33" customHeight="1">
      <c r="A134" s="33"/>
      <c r="B134" s="169"/>
      <c r="C134" s="170" t="s">
        <v>168</v>
      </c>
      <c r="D134" s="170" t="s">
        <v>134</v>
      </c>
      <c r="E134" s="171" t="s">
        <v>229</v>
      </c>
      <c r="F134" s="172" t="s">
        <v>230</v>
      </c>
      <c r="G134" s="173" t="s">
        <v>174</v>
      </c>
      <c r="H134" s="174">
        <v>32</v>
      </c>
      <c r="I134" s="175"/>
      <c r="J134" s="176">
        <f>ROUND(I134*H134,2)</f>
        <v>0</v>
      </c>
      <c r="K134" s="177"/>
      <c r="L134" s="34"/>
      <c r="M134" s="178" t="s">
        <v>1</v>
      </c>
      <c r="N134" s="179" t="s">
        <v>42</v>
      </c>
      <c r="O134" s="77"/>
      <c r="P134" s="180">
        <f>O134*H134</f>
        <v>0</v>
      </c>
      <c r="Q134" s="180">
        <v>0</v>
      </c>
      <c r="R134" s="180">
        <f>Q134*H134</f>
        <v>0</v>
      </c>
      <c r="S134" s="180">
        <v>0</v>
      </c>
      <c r="T134" s="181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82" t="s">
        <v>138</v>
      </c>
      <c r="AT134" s="182" t="s">
        <v>134</v>
      </c>
      <c r="AU134" s="182" t="s">
        <v>84</v>
      </c>
      <c r="AY134" s="14" t="s">
        <v>133</v>
      </c>
      <c r="BE134" s="183">
        <f>IF(N134="základná",J134,0)</f>
        <v>0</v>
      </c>
      <c r="BF134" s="183">
        <f>IF(N134="znížená",J134,0)</f>
        <v>0</v>
      </c>
      <c r="BG134" s="183">
        <f>IF(N134="zákl. prenesená",J134,0)</f>
        <v>0</v>
      </c>
      <c r="BH134" s="183">
        <f>IF(N134="zníž. prenesená",J134,0)</f>
        <v>0</v>
      </c>
      <c r="BI134" s="183">
        <f>IF(N134="nulová",J134,0)</f>
        <v>0</v>
      </c>
      <c r="BJ134" s="14" t="s">
        <v>139</v>
      </c>
      <c r="BK134" s="183">
        <f>ROUND(I134*H134,2)</f>
        <v>0</v>
      </c>
      <c r="BL134" s="14" t="s">
        <v>138</v>
      </c>
      <c r="BM134" s="182" t="s">
        <v>175</v>
      </c>
    </row>
    <row r="135" s="2" customFormat="1" ht="16.5" customHeight="1">
      <c r="A135" s="33"/>
      <c r="B135" s="169"/>
      <c r="C135" s="184" t="s">
        <v>151</v>
      </c>
      <c r="D135" s="184" t="s">
        <v>153</v>
      </c>
      <c r="E135" s="185" t="s">
        <v>506</v>
      </c>
      <c r="F135" s="186" t="s">
        <v>513</v>
      </c>
      <c r="G135" s="187" t="s">
        <v>174</v>
      </c>
      <c r="H135" s="188">
        <v>32</v>
      </c>
      <c r="I135" s="189"/>
      <c r="J135" s="190">
        <f>ROUND(I135*H135,2)</f>
        <v>0</v>
      </c>
      <c r="K135" s="191"/>
      <c r="L135" s="192"/>
      <c r="M135" s="193" t="s">
        <v>1</v>
      </c>
      <c r="N135" s="194" t="s">
        <v>42</v>
      </c>
      <c r="O135" s="77"/>
      <c r="P135" s="180">
        <f>O135*H135</f>
        <v>0</v>
      </c>
      <c r="Q135" s="180">
        <v>0</v>
      </c>
      <c r="R135" s="180">
        <f>Q135*H135</f>
        <v>0</v>
      </c>
      <c r="S135" s="180">
        <v>0</v>
      </c>
      <c r="T135" s="181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82" t="s">
        <v>148</v>
      </c>
      <c r="AT135" s="182" t="s">
        <v>153</v>
      </c>
      <c r="AU135" s="182" t="s">
        <v>84</v>
      </c>
      <c r="AY135" s="14" t="s">
        <v>133</v>
      </c>
      <c r="BE135" s="183">
        <f>IF(N135="základná",J135,0)</f>
        <v>0</v>
      </c>
      <c r="BF135" s="183">
        <f>IF(N135="znížená",J135,0)</f>
        <v>0</v>
      </c>
      <c r="BG135" s="183">
        <f>IF(N135="zákl. prenesená",J135,0)</f>
        <v>0</v>
      </c>
      <c r="BH135" s="183">
        <f>IF(N135="zníž. prenesená",J135,0)</f>
        <v>0</v>
      </c>
      <c r="BI135" s="183">
        <f>IF(N135="nulová",J135,0)</f>
        <v>0</v>
      </c>
      <c r="BJ135" s="14" t="s">
        <v>139</v>
      </c>
      <c r="BK135" s="183">
        <f>ROUND(I135*H135,2)</f>
        <v>0</v>
      </c>
      <c r="BL135" s="14" t="s">
        <v>138</v>
      </c>
      <c r="BM135" s="182" t="s">
        <v>179</v>
      </c>
    </row>
    <row r="136" s="2" customFormat="1" ht="16.5" customHeight="1">
      <c r="A136" s="33"/>
      <c r="B136" s="169"/>
      <c r="C136" s="170" t="s">
        <v>176</v>
      </c>
      <c r="D136" s="170" t="s">
        <v>134</v>
      </c>
      <c r="E136" s="171" t="s">
        <v>216</v>
      </c>
      <c r="F136" s="172" t="s">
        <v>217</v>
      </c>
      <c r="G136" s="173" t="s">
        <v>218</v>
      </c>
      <c r="H136" s="174">
        <v>15.359999999999999</v>
      </c>
      <c r="I136" s="175"/>
      <c r="J136" s="176">
        <f>ROUND(I136*H136,2)</f>
        <v>0</v>
      </c>
      <c r="K136" s="177"/>
      <c r="L136" s="34"/>
      <c r="M136" s="178" t="s">
        <v>1</v>
      </c>
      <c r="N136" s="179" t="s">
        <v>42</v>
      </c>
      <c r="O136" s="77"/>
      <c r="P136" s="180">
        <f>O136*H136</f>
        <v>0</v>
      </c>
      <c r="Q136" s="180">
        <v>0</v>
      </c>
      <c r="R136" s="180">
        <f>Q136*H136</f>
        <v>0</v>
      </c>
      <c r="S136" s="180">
        <v>0</v>
      </c>
      <c r="T136" s="181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82" t="s">
        <v>138</v>
      </c>
      <c r="AT136" s="182" t="s">
        <v>134</v>
      </c>
      <c r="AU136" s="182" t="s">
        <v>84</v>
      </c>
      <c r="AY136" s="14" t="s">
        <v>133</v>
      </c>
      <c r="BE136" s="183">
        <f>IF(N136="základná",J136,0)</f>
        <v>0</v>
      </c>
      <c r="BF136" s="183">
        <f>IF(N136="znížená",J136,0)</f>
        <v>0</v>
      </c>
      <c r="BG136" s="183">
        <f>IF(N136="zákl. prenesená",J136,0)</f>
        <v>0</v>
      </c>
      <c r="BH136" s="183">
        <f>IF(N136="zníž. prenesená",J136,0)</f>
        <v>0</v>
      </c>
      <c r="BI136" s="183">
        <f>IF(N136="nulová",J136,0)</f>
        <v>0</v>
      </c>
      <c r="BJ136" s="14" t="s">
        <v>139</v>
      </c>
      <c r="BK136" s="183">
        <f>ROUND(I136*H136,2)</f>
        <v>0</v>
      </c>
      <c r="BL136" s="14" t="s">
        <v>138</v>
      </c>
      <c r="BM136" s="182" t="s">
        <v>232</v>
      </c>
    </row>
    <row r="137" s="2" customFormat="1" ht="16.5" customHeight="1">
      <c r="A137" s="33"/>
      <c r="B137" s="169"/>
      <c r="C137" s="184" t="s">
        <v>157</v>
      </c>
      <c r="D137" s="184" t="s">
        <v>153</v>
      </c>
      <c r="E137" s="185" t="s">
        <v>221</v>
      </c>
      <c r="F137" s="186" t="s">
        <v>222</v>
      </c>
      <c r="G137" s="187" t="s">
        <v>218</v>
      </c>
      <c r="H137" s="188">
        <v>15.359999999999999</v>
      </c>
      <c r="I137" s="189"/>
      <c r="J137" s="190">
        <f>ROUND(I137*H137,2)</f>
        <v>0</v>
      </c>
      <c r="K137" s="191"/>
      <c r="L137" s="192"/>
      <c r="M137" s="193" t="s">
        <v>1</v>
      </c>
      <c r="N137" s="194" t="s">
        <v>42</v>
      </c>
      <c r="O137" s="77"/>
      <c r="P137" s="180">
        <f>O137*H137</f>
        <v>0</v>
      </c>
      <c r="Q137" s="180">
        <v>0</v>
      </c>
      <c r="R137" s="180">
        <f>Q137*H137</f>
        <v>0</v>
      </c>
      <c r="S137" s="180">
        <v>0</v>
      </c>
      <c r="T137" s="181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82" t="s">
        <v>148</v>
      </c>
      <c r="AT137" s="182" t="s">
        <v>153</v>
      </c>
      <c r="AU137" s="182" t="s">
        <v>84</v>
      </c>
      <c r="AY137" s="14" t="s">
        <v>133</v>
      </c>
      <c r="BE137" s="183">
        <f>IF(N137="základná",J137,0)</f>
        <v>0</v>
      </c>
      <c r="BF137" s="183">
        <f>IF(N137="znížená",J137,0)</f>
        <v>0</v>
      </c>
      <c r="BG137" s="183">
        <f>IF(N137="zákl. prenesená",J137,0)</f>
        <v>0</v>
      </c>
      <c r="BH137" s="183">
        <f>IF(N137="zníž. prenesená",J137,0)</f>
        <v>0</v>
      </c>
      <c r="BI137" s="183">
        <f>IF(N137="nulová",J137,0)</f>
        <v>0</v>
      </c>
      <c r="BJ137" s="14" t="s">
        <v>139</v>
      </c>
      <c r="BK137" s="183">
        <f>ROUND(I137*H137,2)</f>
        <v>0</v>
      </c>
      <c r="BL137" s="14" t="s">
        <v>138</v>
      </c>
      <c r="BM137" s="182" t="s">
        <v>182</v>
      </c>
    </row>
    <row r="138" s="11" customFormat="1" ht="25.92" customHeight="1">
      <c r="A138" s="11"/>
      <c r="B138" s="158"/>
      <c r="C138" s="11"/>
      <c r="D138" s="159" t="s">
        <v>75</v>
      </c>
      <c r="E138" s="160" t="s">
        <v>258</v>
      </c>
      <c r="F138" s="160" t="s">
        <v>258</v>
      </c>
      <c r="G138" s="11"/>
      <c r="H138" s="11"/>
      <c r="I138" s="161"/>
      <c r="J138" s="162">
        <f>BK138</f>
        <v>0</v>
      </c>
      <c r="K138" s="11"/>
      <c r="L138" s="158"/>
      <c r="M138" s="163"/>
      <c r="N138" s="164"/>
      <c r="O138" s="164"/>
      <c r="P138" s="165">
        <f>SUM(P139:P141)</f>
        <v>0</v>
      </c>
      <c r="Q138" s="164"/>
      <c r="R138" s="165">
        <f>SUM(R139:R141)</f>
        <v>0</v>
      </c>
      <c r="S138" s="164"/>
      <c r="T138" s="166">
        <f>SUM(T139:T141)</f>
        <v>0</v>
      </c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R138" s="159" t="s">
        <v>84</v>
      </c>
      <c r="AT138" s="167" t="s">
        <v>75</v>
      </c>
      <c r="AU138" s="167" t="s">
        <v>76</v>
      </c>
      <c r="AY138" s="159" t="s">
        <v>133</v>
      </c>
      <c r="BK138" s="168">
        <f>SUM(BK139:BK141)</f>
        <v>0</v>
      </c>
    </row>
    <row r="139" s="2" customFormat="1" ht="24.15" customHeight="1">
      <c r="A139" s="33"/>
      <c r="B139" s="169"/>
      <c r="C139" s="170" t="s">
        <v>183</v>
      </c>
      <c r="D139" s="170" t="s">
        <v>134</v>
      </c>
      <c r="E139" s="171" t="s">
        <v>259</v>
      </c>
      <c r="F139" s="172" t="s">
        <v>260</v>
      </c>
      <c r="G139" s="173" t="s">
        <v>174</v>
      </c>
      <c r="H139" s="174">
        <v>1737</v>
      </c>
      <c r="I139" s="175"/>
      <c r="J139" s="176">
        <f>ROUND(I139*H139,2)</f>
        <v>0</v>
      </c>
      <c r="K139" s="177"/>
      <c r="L139" s="34"/>
      <c r="M139" s="178" t="s">
        <v>1</v>
      </c>
      <c r="N139" s="179" t="s">
        <v>42</v>
      </c>
      <c r="O139" s="77"/>
      <c r="P139" s="180">
        <f>O139*H139</f>
        <v>0</v>
      </c>
      <c r="Q139" s="180">
        <v>0</v>
      </c>
      <c r="R139" s="180">
        <f>Q139*H139</f>
        <v>0</v>
      </c>
      <c r="S139" s="180">
        <v>0</v>
      </c>
      <c r="T139" s="181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82" t="s">
        <v>138</v>
      </c>
      <c r="AT139" s="182" t="s">
        <v>134</v>
      </c>
      <c r="AU139" s="182" t="s">
        <v>84</v>
      </c>
      <c r="AY139" s="14" t="s">
        <v>133</v>
      </c>
      <c r="BE139" s="183">
        <f>IF(N139="základná",J139,0)</f>
        <v>0</v>
      </c>
      <c r="BF139" s="183">
        <f>IF(N139="znížená",J139,0)</f>
        <v>0</v>
      </c>
      <c r="BG139" s="183">
        <f>IF(N139="zákl. prenesená",J139,0)</f>
        <v>0</v>
      </c>
      <c r="BH139" s="183">
        <f>IF(N139="zníž. prenesená",J139,0)</f>
        <v>0</v>
      </c>
      <c r="BI139" s="183">
        <f>IF(N139="nulová",J139,0)</f>
        <v>0</v>
      </c>
      <c r="BJ139" s="14" t="s">
        <v>139</v>
      </c>
      <c r="BK139" s="183">
        <f>ROUND(I139*H139,2)</f>
        <v>0</v>
      </c>
      <c r="BL139" s="14" t="s">
        <v>138</v>
      </c>
      <c r="BM139" s="182" t="s">
        <v>186</v>
      </c>
    </row>
    <row r="140" s="2" customFormat="1" ht="44.25" customHeight="1">
      <c r="A140" s="33"/>
      <c r="B140" s="169"/>
      <c r="C140" s="170" t="s">
        <v>160</v>
      </c>
      <c r="D140" s="170" t="s">
        <v>134</v>
      </c>
      <c r="E140" s="171" t="s">
        <v>263</v>
      </c>
      <c r="F140" s="172" t="s">
        <v>264</v>
      </c>
      <c r="G140" s="173" t="s">
        <v>174</v>
      </c>
      <c r="H140" s="174">
        <v>1737</v>
      </c>
      <c r="I140" s="175"/>
      <c r="J140" s="176">
        <f>ROUND(I140*H140,2)</f>
        <v>0</v>
      </c>
      <c r="K140" s="177"/>
      <c r="L140" s="34"/>
      <c r="M140" s="178" t="s">
        <v>1</v>
      </c>
      <c r="N140" s="179" t="s">
        <v>42</v>
      </c>
      <c r="O140" s="77"/>
      <c r="P140" s="180">
        <f>O140*H140</f>
        <v>0</v>
      </c>
      <c r="Q140" s="180">
        <v>0</v>
      </c>
      <c r="R140" s="180">
        <f>Q140*H140</f>
        <v>0</v>
      </c>
      <c r="S140" s="180">
        <v>0</v>
      </c>
      <c r="T140" s="181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82" t="s">
        <v>138</v>
      </c>
      <c r="AT140" s="182" t="s">
        <v>134</v>
      </c>
      <c r="AU140" s="182" t="s">
        <v>84</v>
      </c>
      <c r="AY140" s="14" t="s">
        <v>133</v>
      </c>
      <c r="BE140" s="183">
        <f>IF(N140="základná",J140,0)</f>
        <v>0</v>
      </c>
      <c r="BF140" s="183">
        <f>IF(N140="znížená",J140,0)</f>
        <v>0</v>
      </c>
      <c r="BG140" s="183">
        <f>IF(N140="zákl. prenesená",J140,0)</f>
        <v>0</v>
      </c>
      <c r="BH140" s="183">
        <f>IF(N140="zníž. prenesená",J140,0)</f>
        <v>0</v>
      </c>
      <c r="BI140" s="183">
        <f>IF(N140="nulová",J140,0)</f>
        <v>0</v>
      </c>
      <c r="BJ140" s="14" t="s">
        <v>139</v>
      </c>
      <c r="BK140" s="183">
        <f>ROUND(I140*H140,2)</f>
        <v>0</v>
      </c>
      <c r="BL140" s="14" t="s">
        <v>138</v>
      </c>
      <c r="BM140" s="182" t="s">
        <v>189</v>
      </c>
    </row>
    <row r="141" s="2" customFormat="1" ht="16.5" customHeight="1">
      <c r="A141" s="33"/>
      <c r="B141" s="169"/>
      <c r="C141" s="184" t="s">
        <v>190</v>
      </c>
      <c r="D141" s="184" t="s">
        <v>153</v>
      </c>
      <c r="E141" s="185" t="s">
        <v>266</v>
      </c>
      <c r="F141" s="186" t="s">
        <v>525</v>
      </c>
      <c r="G141" s="187" t="s">
        <v>174</v>
      </c>
      <c r="H141" s="188">
        <v>1737</v>
      </c>
      <c r="I141" s="189"/>
      <c r="J141" s="190">
        <f>ROUND(I141*H141,2)</f>
        <v>0</v>
      </c>
      <c r="K141" s="191"/>
      <c r="L141" s="192"/>
      <c r="M141" s="193" t="s">
        <v>1</v>
      </c>
      <c r="N141" s="194" t="s">
        <v>42</v>
      </c>
      <c r="O141" s="77"/>
      <c r="P141" s="180">
        <f>O141*H141</f>
        <v>0</v>
      </c>
      <c r="Q141" s="180">
        <v>0</v>
      </c>
      <c r="R141" s="180">
        <f>Q141*H141</f>
        <v>0</v>
      </c>
      <c r="S141" s="180">
        <v>0</v>
      </c>
      <c r="T141" s="181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82" t="s">
        <v>148</v>
      </c>
      <c r="AT141" s="182" t="s">
        <v>153</v>
      </c>
      <c r="AU141" s="182" t="s">
        <v>84</v>
      </c>
      <c r="AY141" s="14" t="s">
        <v>133</v>
      </c>
      <c r="BE141" s="183">
        <f>IF(N141="základná",J141,0)</f>
        <v>0</v>
      </c>
      <c r="BF141" s="183">
        <f>IF(N141="znížená",J141,0)</f>
        <v>0</v>
      </c>
      <c r="BG141" s="183">
        <f>IF(N141="zákl. prenesená",J141,0)</f>
        <v>0</v>
      </c>
      <c r="BH141" s="183">
        <f>IF(N141="zníž. prenesená",J141,0)</f>
        <v>0</v>
      </c>
      <c r="BI141" s="183">
        <f>IF(N141="nulová",J141,0)</f>
        <v>0</v>
      </c>
      <c r="BJ141" s="14" t="s">
        <v>139</v>
      </c>
      <c r="BK141" s="183">
        <f>ROUND(I141*H141,2)</f>
        <v>0</v>
      </c>
      <c r="BL141" s="14" t="s">
        <v>138</v>
      </c>
      <c r="BM141" s="182" t="s">
        <v>193</v>
      </c>
    </row>
    <row r="142" s="11" customFormat="1" ht="25.92" customHeight="1">
      <c r="A142" s="11"/>
      <c r="B142" s="158"/>
      <c r="C142" s="11"/>
      <c r="D142" s="159" t="s">
        <v>75</v>
      </c>
      <c r="E142" s="160" t="s">
        <v>333</v>
      </c>
      <c r="F142" s="160" t="s">
        <v>333</v>
      </c>
      <c r="G142" s="11"/>
      <c r="H142" s="11"/>
      <c r="I142" s="161"/>
      <c r="J142" s="162">
        <f>BK142</f>
        <v>0</v>
      </c>
      <c r="K142" s="11"/>
      <c r="L142" s="158"/>
      <c r="M142" s="163"/>
      <c r="N142" s="164"/>
      <c r="O142" s="164"/>
      <c r="P142" s="165">
        <f>SUM(P143:P149)</f>
        <v>0</v>
      </c>
      <c r="Q142" s="164"/>
      <c r="R142" s="165">
        <f>SUM(R143:R149)</f>
        <v>0</v>
      </c>
      <c r="S142" s="164"/>
      <c r="T142" s="166">
        <f>SUM(T143:T149)</f>
        <v>0</v>
      </c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R142" s="159" t="s">
        <v>84</v>
      </c>
      <c r="AT142" s="167" t="s">
        <v>75</v>
      </c>
      <c r="AU142" s="167" t="s">
        <v>76</v>
      </c>
      <c r="AY142" s="159" t="s">
        <v>133</v>
      </c>
      <c r="BK142" s="168">
        <f>SUM(BK143:BK149)</f>
        <v>0</v>
      </c>
    </row>
    <row r="143" s="2" customFormat="1" ht="24.15" customHeight="1">
      <c r="A143" s="33"/>
      <c r="B143" s="169"/>
      <c r="C143" s="170" t="s">
        <v>164</v>
      </c>
      <c r="D143" s="170" t="s">
        <v>134</v>
      </c>
      <c r="E143" s="171" t="s">
        <v>335</v>
      </c>
      <c r="F143" s="172" t="s">
        <v>336</v>
      </c>
      <c r="G143" s="173" t="s">
        <v>337</v>
      </c>
      <c r="H143" s="174">
        <v>0.19900000000000001</v>
      </c>
      <c r="I143" s="175"/>
      <c r="J143" s="176">
        <f>ROUND(I143*H143,2)</f>
        <v>0</v>
      </c>
      <c r="K143" s="177"/>
      <c r="L143" s="34"/>
      <c r="M143" s="178" t="s">
        <v>1</v>
      </c>
      <c r="N143" s="179" t="s">
        <v>42</v>
      </c>
      <c r="O143" s="77"/>
      <c r="P143" s="180">
        <f>O143*H143</f>
        <v>0</v>
      </c>
      <c r="Q143" s="180">
        <v>0</v>
      </c>
      <c r="R143" s="180">
        <f>Q143*H143</f>
        <v>0</v>
      </c>
      <c r="S143" s="180">
        <v>0</v>
      </c>
      <c r="T143" s="181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82" t="s">
        <v>138</v>
      </c>
      <c r="AT143" s="182" t="s">
        <v>134</v>
      </c>
      <c r="AU143" s="182" t="s">
        <v>84</v>
      </c>
      <c r="AY143" s="14" t="s">
        <v>133</v>
      </c>
      <c r="BE143" s="183">
        <f>IF(N143="základná",J143,0)</f>
        <v>0</v>
      </c>
      <c r="BF143" s="183">
        <f>IF(N143="znížená",J143,0)</f>
        <v>0</v>
      </c>
      <c r="BG143" s="183">
        <f>IF(N143="zákl. prenesená",J143,0)</f>
        <v>0</v>
      </c>
      <c r="BH143" s="183">
        <f>IF(N143="zníž. prenesená",J143,0)</f>
        <v>0</v>
      </c>
      <c r="BI143" s="183">
        <f>IF(N143="nulová",J143,0)</f>
        <v>0</v>
      </c>
      <c r="BJ143" s="14" t="s">
        <v>139</v>
      </c>
      <c r="BK143" s="183">
        <f>ROUND(I143*H143,2)</f>
        <v>0</v>
      </c>
      <c r="BL143" s="14" t="s">
        <v>138</v>
      </c>
      <c r="BM143" s="182" t="s">
        <v>196</v>
      </c>
    </row>
    <row r="144" s="2" customFormat="1" ht="33" customHeight="1">
      <c r="A144" s="33"/>
      <c r="B144" s="169"/>
      <c r="C144" s="184" t="s">
        <v>197</v>
      </c>
      <c r="D144" s="184" t="s">
        <v>153</v>
      </c>
      <c r="E144" s="185" t="s">
        <v>340</v>
      </c>
      <c r="F144" s="186" t="s">
        <v>341</v>
      </c>
      <c r="G144" s="187" t="s">
        <v>218</v>
      </c>
      <c r="H144" s="188">
        <v>199.30000000000001</v>
      </c>
      <c r="I144" s="189"/>
      <c r="J144" s="190">
        <f>ROUND(I144*H144,2)</f>
        <v>0</v>
      </c>
      <c r="K144" s="191"/>
      <c r="L144" s="192"/>
      <c r="M144" s="193" t="s">
        <v>1</v>
      </c>
      <c r="N144" s="194" t="s">
        <v>42</v>
      </c>
      <c r="O144" s="77"/>
      <c r="P144" s="180">
        <f>O144*H144</f>
        <v>0</v>
      </c>
      <c r="Q144" s="180">
        <v>0</v>
      </c>
      <c r="R144" s="180">
        <f>Q144*H144</f>
        <v>0</v>
      </c>
      <c r="S144" s="180">
        <v>0</v>
      </c>
      <c r="T144" s="181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82" t="s">
        <v>148</v>
      </c>
      <c r="AT144" s="182" t="s">
        <v>153</v>
      </c>
      <c r="AU144" s="182" t="s">
        <v>84</v>
      </c>
      <c r="AY144" s="14" t="s">
        <v>133</v>
      </c>
      <c r="BE144" s="183">
        <f>IF(N144="základná",J144,0)</f>
        <v>0</v>
      </c>
      <c r="BF144" s="183">
        <f>IF(N144="znížená",J144,0)</f>
        <v>0</v>
      </c>
      <c r="BG144" s="183">
        <f>IF(N144="zákl. prenesená",J144,0)</f>
        <v>0</v>
      </c>
      <c r="BH144" s="183">
        <f>IF(N144="zníž. prenesená",J144,0)</f>
        <v>0</v>
      </c>
      <c r="BI144" s="183">
        <f>IF(N144="nulová",J144,0)</f>
        <v>0</v>
      </c>
      <c r="BJ144" s="14" t="s">
        <v>139</v>
      </c>
      <c r="BK144" s="183">
        <f>ROUND(I144*H144,2)</f>
        <v>0</v>
      </c>
      <c r="BL144" s="14" t="s">
        <v>138</v>
      </c>
      <c r="BM144" s="182" t="s">
        <v>200</v>
      </c>
    </row>
    <row r="145" s="2" customFormat="1" ht="24.15" customHeight="1">
      <c r="A145" s="33"/>
      <c r="B145" s="169"/>
      <c r="C145" s="170" t="s">
        <v>167</v>
      </c>
      <c r="D145" s="170" t="s">
        <v>134</v>
      </c>
      <c r="E145" s="171" t="s">
        <v>532</v>
      </c>
      <c r="F145" s="172" t="s">
        <v>533</v>
      </c>
      <c r="G145" s="173" t="s">
        <v>143</v>
      </c>
      <c r="H145" s="174">
        <v>219</v>
      </c>
      <c r="I145" s="175"/>
      <c r="J145" s="176">
        <f>ROUND(I145*H145,2)</f>
        <v>0</v>
      </c>
      <c r="K145" s="177"/>
      <c r="L145" s="34"/>
      <c r="M145" s="178" t="s">
        <v>1</v>
      </c>
      <c r="N145" s="179" t="s">
        <v>42</v>
      </c>
      <c r="O145" s="77"/>
      <c r="P145" s="180">
        <f>O145*H145</f>
        <v>0</v>
      </c>
      <c r="Q145" s="180">
        <v>0</v>
      </c>
      <c r="R145" s="180">
        <f>Q145*H145</f>
        <v>0</v>
      </c>
      <c r="S145" s="180">
        <v>0</v>
      </c>
      <c r="T145" s="181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82" t="s">
        <v>138</v>
      </c>
      <c r="AT145" s="182" t="s">
        <v>134</v>
      </c>
      <c r="AU145" s="182" t="s">
        <v>84</v>
      </c>
      <c r="AY145" s="14" t="s">
        <v>133</v>
      </c>
      <c r="BE145" s="183">
        <f>IF(N145="základná",J145,0)</f>
        <v>0</v>
      </c>
      <c r="BF145" s="183">
        <f>IF(N145="znížená",J145,0)</f>
        <v>0</v>
      </c>
      <c r="BG145" s="183">
        <f>IF(N145="zákl. prenesená",J145,0)</f>
        <v>0</v>
      </c>
      <c r="BH145" s="183">
        <f>IF(N145="zníž. prenesená",J145,0)</f>
        <v>0</v>
      </c>
      <c r="BI145" s="183">
        <f>IF(N145="nulová",J145,0)</f>
        <v>0</v>
      </c>
      <c r="BJ145" s="14" t="s">
        <v>139</v>
      </c>
      <c r="BK145" s="183">
        <f>ROUND(I145*H145,2)</f>
        <v>0</v>
      </c>
      <c r="BL145" s="14" t="s">
        <v>138</v>
      </c>
      <c r="BM145" s="182" t="s">
        <v>203</v>
      </c>
    </row>
    <row r="146" s="2" customFormat="1" ht="24.15" customHeight="1">
      <c r="A146" s="33"/>
      <c r="B146" s="169"/>
      <c r="C146" s="184" t="s">
        <v>204</v>
      </c>
      <c r="D146" s="184" t="s">
        <v>153</v>
      </c>
      <c r="E146" s="185" t="s">
        <v>347</v>
      </c>
      <c r="F146" s="186" t="s">
        <v>348</v>
      </c>
      <c r="G146" s="187" t="s">
        <v>143</v>
      </c>
      <c r="H146" s="188">
        <v>262.80000000000001</v>
      </c>
      <c r="I146" s="189"/>
      <c r="J146" s="190">
        <f>ROUND(I146*H146,2)</f>
        <v>0</v>
      </c>
      <c r="K146" s="191"/>
      <c r="L146" s="192"/>
      <c r="M146" s="193" t="s">
        <v>1</v>
      </c>
      <c r="N146" s="194" t="s">
        <v>42</v>
      </c>
      <c r="O146" s="77"/>
      <c r="P146" s="180">
        <f>O146*H146</f>
        <v>0</v>
      </c>
      <c r="Q146" s="180">
        <v>0</v>
      </c>
      <c r="R146" s="180">
        <f>Q146*H146</f>
        <v>0</v>
      </c>
      <c r="S146" s="180">
        <v>0</v>
      </c>
      <c r="T146" s="181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82" t="s">
        <v>148</v>
      </c>
      <c r="AT146" s="182" t="s">
        <v>153</v>
      </c>
      <c r="AU146" s="182" t="s">
        <v>84</v>
      </c>
      <c r="AY146" s="14" t="s">
        <v>133</v>
      </c>
      <c r="BE146" s="183">
        <f>IF(N146="základná",J146,0)</f>
        <v>0</v>
      </c>
      <c r="BF146" s="183">
        <f>IF(N146="znížená",J146,0)</f>
        <v>0</v>
      </c>
      <c r="BG146" s="183">
        <f>IF(N146="zákl. prenesená",J146,0)</f>
        <v>0</v>
      </c>
      <c r="BH146" s="183">
        <f>IF(N146="zníž. prenesená",J146,0)</f>
        <v>0</v>
      </c>
      <c r="BI146" s="183">
        <f>IF(N146="nulová",J146,0)</f>
        <v>0</v>
      </c>
      <c r="BJ146" s="14" t="s">
        <v>139</v>
      </c>
      <c r="BK146" s="183">
        <f>ROUND(I146*H146,2)</f>
        <v>0</v>
      </c>
      <c r="BL146" s="14" t="s">
        <v>138</v>
      </c>
      <c r="BM146" s="182" t="s">
        <v>207</v>
      </c>
    </row>
    <row r="147" s="2" customFormat="1" ht="16.5" customHeight="1">
      <c r="A147" s="33"/>
      <c r="B147" s="169"/>
      <c r="C147" s="184" t="s">
        <v>7</v>
      </c>
      <c r="D147" s="184" t="s">
        <v>153</v>
      </c>
      <c r="E147" s="185" t="s">
        <v>350</v>
      </c>
      <c r="F147" s="186" t="s">
        <v>351</v>
      </c>
      <c r="G147" s="187" t="s">
        <v>174</v>
      </c>
      <c r="H147" s="188">
        <v>657</v>
      </c>
      <c r="I147" s="189"/>
      <c r="J147" s="190">
        <f>ROUND(I147*H147,2)</f>
        <v>0</v>
      </c>
      <c r="K147" s="191"/>
      <c r="L147" s="192"/>
      <c r="M147" s="193" t="s">
        <v>1</v>
      </c>
      <c r="N147" s="194" t="s">
        <v>42</v>
      </c>
      <c r="O147" s="77"/>
      <c r="P147" s="180">
        <f>O147*H147</f>
        <v>0</v>
      </c>
      <c r="Q147" s="180">
        <v>0</v>
      </c>
      <c r="R147" s="180">
        <f>Q147*H147</f>
        <v>0</v>
      </c>
      <c r="S147" s="180">
        <v>0</v>
      </c>
      <c r="T147" s="181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82" t="s">
        <v>148</v>
      </c>
      <c r="AT147" s="182" t="s">
        <v>153</v>
      </c>
      <c r="AU147" s="182" t="s">
        <v>84</v>
      </c>
      <c r="AY147" s="14" t="s">
        <v>133</v>
      </c>
      <c r="BE147" s="183">
        <f>IF(N147="základná",J147,0)</f>
        <v>0</v>
      </c>
      <c r="BF147" s="183">
        <f>IF(N147="znížená",J147,0)</f>
        <v>0</v>
      </c>
      <c r="BG147" s="183">
        <f>IF(N147="zákl. prenesená",J147,0)</f>
        <v>0</v>
      </c>
      <c r="BH147" s="183">
        <f>IF(N147="zníž. prenesená",J147,0)</f>
        <v>0</v>
      </c>
      <c r="BI147" s="183">
        <f>IF(N147="nulová",J147,0)</f>
        <v>0</v>
      </c>
      <c r="BJ147" s="14" t="s">
        <v>139</v>
      </c>
      <c r="BK147" s="183">
        <f>ROUND(I147*H147,2)</f>
        <v>0</v>
      </c>
      <c r="BL147" s="14" t="s">
        <v>138</v>
      </c>
      <c r="BM147" s="182" t="s">
        <v>210</v>
      </c>
    </row>
    <row r="148" s="2" customFormat="1" ht="24.15" customHeight="1">
      <c r="A148" s="33"/>
      <c r="B148" s="169"/>
      <c r="C148" s="170" t="s">
        <v>211</v>
      </c>
      <c r="D148" s="170" t="s">
        <v>134</v>
      </c>
      <c r="E148" s="171" t="s">
        <v>362</v>
      </c>
      <c r="F148" s="172" t="s">
        <v>363</v>
      </c>
      <c r="G148" s="173" t="s">
        <v>143</v>
      </c>
      <c r="H148" s="174">
        <v>412</v>
      </c>
      <c r="I148" s="175"/>
      <c r="J148" s="176">
        <f>ROUND(I148*H148,2)</f>
        <v>0</v>
      </c>
      <c r="K148" s="177"/>
      <c r="L148" s="34"/>
      <c r="M148" s="178" t="s">
        <v>1</v>
      </c>
      <c r="N148" s="179" t="s">
        <v>42</v>
      </c>
      <c r="O148" s="77"/>
      <c r="P148" s="180">
        <f>O148*H148</f>
        <v>0</v>
      </c>
      <c r="Q148" s="180">
        <v>0</v>
      </c>
      <c r="R148" s="180">
        <f>Q148*H148</f>
        <v>0</v>
      </c>
      <c r="S148" s="180">
        <v>0</v>
      </c>
      <c r="T148" s="181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82" t="s">
        <v>138</v>
      </c>
      <c r="AT148" s="182" t="s">
        <v>134</v>
      </c>
      <c r="AU148" s="182" t="s">
        <v>84</v>
      </c>
      <c r="AY148" s="14" t="s">
        <v>133</v>
      </c>
      <c r="BE148" s="183">
        <f>IF(N148="základná",J148,0)</f>
        <v>0</v>
      </c>
      <c r="BF148" s="183">
        <f>IF(N148="znížená",J148,0)</f>
        <v>0</v>
      </c>
      <c r="BG148" s="183">
        <f>IF(N148="zákl. prenesená",J148,0)</f>
        <v>0</v>
      </c>
      <c r="BH148" s="183">
        <f>IF(N148="zníž. prenesená",J148,0)</f>
        <v>0</v>
      </c>
      <c r="BI148" s="183">
        <f>IF(N148="nulová",J148,0)</f>
        <v>0</v>
      </c>
      <c r="BJ148" s="14" t="s">
        <v>139</v>
      </c>
      <c r="BK148" s="183">
        <f>ROUND(I148*H148,2)</f>
        <v>0</v>
      </c>
      <c r="BL148" s="14" t="s">
        <v>138</v>
      </c>
      <c r="BM148" s="182" t="s">
        <v>215</v>
      </c>
    </row>
    <row r="149" s="2" customFormat="1" ht="16.5" customHeight="1">
      <c r="A149" s="33"/>
      <c r="B149" s="169"/>
      <c r="C149" s="184" t="s">
        <v>175</v>
      </c>
      <c r="D149" s="184" t="s">
        <v>153</v>
      </c>
      <c r="E149" s="185" t="s">
        <v>366</v>
      </c>
      <c r="F149" s="186" t="s">
        <v>367</v>
      </c>
      <c r="G149" s="187" t="s">
        <v>137</v>
      </c>
      <c r="H149" s="188">
        <v>41.200000000000003</v>
      </c>
      <c r="I149" s="189"/>
      <c r="J149" s="190">
        <f>ROUND(I149*H149,2)</f>
        <v>0</v>
      </c>
      <c r="K149" s="191"/>
      <c r="L149" s="192"/>
      <c r="M149" s="193" t="s">
        <v>1</v>
      </c>
      <c r="N149" s="194" t="s">
        <v>42</v>
      </c>
      <c r="O149" s="77"/>
      <c r="P149" s="180">
        <f>O149*H149</f>
        <v>0</v>
      </c>
      <c r="Q149" s="180">
        <v>0</v>
      </c>
      <c r="R149" s="180">
        <f>Q149*H149</f>
        <v>0</v>
      </c>
      <c r="S149" s="180">
        <v>0</v>
      </c>
      <c r="T149" s="181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82" t="s">
        <v>148</v>
      </c>
      <c r="AT149" s="182" t="s">
        <v>153</v>
      </c>
      <c r="AU149" s="182" t="s">
        <v>84</v>
      </c>
      <c r="AY149" s="14" t="s">
        <v>133</v>
      </c>
      <c r="BE149" s="183">
        <f>IF(N149="základná",J149,0)</f>
        <v>0</v>
      </c>
      <c r="BF149" s="183">
        <f>IF(N149="znížená",J149,0)</f>
        <v>0</v>
      </c>
      <c r="BG149" s="183">
        <f>IF(N149="zákl. prenesená",J149,0)</f>
        <v>0</v>
      </c>
      <c r="BH149" s="183">
        <f>IF(N149="zníž. prenesená",J149,0)</f>
        <v>0</v>
      </c>
      <c r="BI149" s="183">
        <f>IF(N149="nulová",J149,0)</f>
        <v>0</v>
      </c>
      <c r="BJ149" s="14" t="s">
        <v>139</v>
      </c>
      <c r="BK149" s="183">
        <f>ROUND(I149*H149,2)</f>
        <v>0</v>
      </c>
      <c r="BL149" s="14" t="s">
        <v>138</v>
      </c>
      <c r="BM149" s="182" t="s">
        <v>219</v>
      </c>
    </row>
    <row r="150" s="11" customFormat="1" ht="25.92" customHeight="1">
      <c r="A150" s="11"/>
      <c r="B150" s="158"/>
      <c r="C150" s="11"/>
      <c r="D150" s="159" t="s">
        <v>75</v>
      </c>
      <c r="E150" s="160" t="s">
        <v>374</v>
      </c>
      <c r="F150" s="160" t="s">
        <v>374</v>
      </c>
      <c r="G150" s="11"/>
      <c r="H150" s="11"/>
      <c r="I150" s="161"/>
      <c r="J150" s="162">
        <f>BK150</f>
        <v>0</v>
      </c>
      <c r="K150" s="11"/>
      <c r="L150" s="158"/>
      <c r="M150" s="163"/>
      <c r="N150" s="164"/>
      <c r="O150" s="164"/>
      <c r="P150" s="165">
        <f>SUM(P151:P154)</f>
        <v>0</v>
      </c>
      <c r="Q150" s="164"/>
      <c r="R150" s="165">
        <f>SUM(R151:R154)</f>
        <v>0</v>
      </c>
      <c r="S150" s="164"/>
      <c r="T150" s="166">
        <f>SUM(T151:T154)</f>
        <v>0</v>
      </c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R150" s="159" t="s">
        <v>84</v>
      </c>
      <c r="AT150" s="167" t="s">
        <v>75</v>
      </c>
      <c r="AU150" s="167" t="s">
        <v>76</v>
      </c>
      <c r="AY150" s="159" t="s">
        <v>133</v>
      </c>
      <c r="BK150" s="168">
        <f>SUM(BK151:BK154)</f>
        <v>0</v>
      </c>
    </row>
    <row r="151" s="2" customFormat="1" ht="16.5" customHeight="1">
      <c r="A151" s="33"/>
      <c r="B151" s="169"/>
      <c r="C151" s="170" t="s">
        <v>220</v>
      </c>
      <c r="D151" s="170" t="s">
        <v>134</v>
      </c>
      <c r="E151" s="171" t="s">
        <v>375</v>
      </c>
      <c r="F151" s="172" t="s">
        <v>376</v>
      </c>
      <c r="G151" s="173" t="s">
        <v>214</v>
      </c>
      <c r="H151" s="174">
        <v>126</v>
      </c>
      <c r="I151" s="175"/>
      <c r="J151" s="176">
        <f>ROUND(I151*H151,2)</f>
        <v>0</v>
      </c>
      <c r="K151" s="177"/>
      <c r="L151" s="34"/>
      <c r="M151" s="178" t="s">
        <v>1</v>
      </c>
      <c r="N151" s="179" t="s">
        <v>42</v>
      </c>
      <c r="O151" s="77"/>
      <c r="P151" s="180">
        <f>O151*H151</f>
        <v>0</v>
      </c>
      <c r="Q151" s="180">
        <v>0</v>
      </c>
      <c r="R151" s="180">
        <f>Q151*H151</f>
        <v>0</v>
      </c>
      <c r="S151" s="180">
        <v>0</v>
      </c>
      <c r="T151" s="181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82" t="s">
        <v>138</v>
      </c>
      <c r="AT151" s="182" t="s">
        <v>134</v>
      </c>
      <c r="AU151" s="182" t="s">
        <v>84</v>
      </c>
      <c r="AY151" s="14" t="s">
        <v>133</v>
      </c>
      <c r="BE151" s="183">
        <f>IF(N151="základná",J151,0)</f>
        <v>0</v>
      </c>
      <c r="BF151" s="183">
        <f>IF(N151="znížená",J151,0)</f>
        <v>0</v>
      </c>
      <c r="BG151" s="183">
        <f>IF(N151="zákl. prenesená",J151,0)</f>
        <v>0</v>
      </c>
      <c r="BH151" s="183">
        <f>IF(N151="zníž. prenesená",J151,0)</f>
        <v>0</v>
      </c>
      <c r="BI151" s="183">
        <f>IF(N151="nulová",J151,0)</f>
        <v>0</v>
      </c>
      <c r="BJ151" s="14" t="s">
        <v>139</v>
      </c>
      <c r="BK151" s="183">
        <f>ROUND(I151*H151,2)</f>
        <v>0</v>
      </c>
      <c r="BL151" s="14" t="s">
        <v>138</v>
      </c>
      <c r="BM151" s="182" t="s">
        <v>223</v>
      </c>
    </row>
    <row r="152" s="2" customFormat="1" ht="24.15" customHeight="1">
      <c r="A152" s="33"/>
      <c r="B152" s="169"/>
      <c r="C152" s="184" t="s">
        <v>179</v>
      </c>
      <c r="D152" s="184" t="s">
        <v>153</v>
      </c>
      <c r="E152" s="185" t="s">
        <v>379</v>
      </c>
      <c r="F152" s="186" t="s">
        <v>380</v>
      </c>
      <c r="G152" s="187" t="s">
        <v>174</v>
      </c>
      <c r="H152" s="188">
        <v>63</v>
      </c>
      <c r="I152" s="189"/>
      <c r="J152" s="190">
        <f>ROUND(I152*H152,2)</f>
        <v>0</v>
      </c>
      <c r="K152" s="191"/>
      <c r="L152" s="192"/>
      <c r="M152" s="193" t="s">
        <v>1</v>
      </c>
      <c r="N152" s="194" t="s">
        <v>42</v>
      </c>
      <c r="O152" s="77"/>
      <c r="P152" s="180">
        <f>O152*H152</f>
        <v>0</v>
      </c>
      <c r="Q152" s="180">
        <v>0</v>
      </c>
      <c r="R152" s="180">
        <f>Q152*H152</f>
        <v>0</v>
      </c>
      <c r="S152" s="180">
        <v>0</v>
      </c>
      <c r="T152" s="181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82" t="s">
        <v>148</v>
      </c>
      <c r="AT152" s="182" t="s">
        <v>153</v>
      </c>
      <c r="AU152" s="182" t="s">
        <v>84</v>
      </c>
      <c r="AY152" s="14" t="s">
        <v>133</v>
      </c>
      <c r="BE152" s="183">
        <f>IF(N152="základná",J152,0)</f>
        <v>0</v>
      </c>
      <c r="BF152" s="183">
        <f>IF(N152="znížená",J152,0)</f>
        <v>0</v>
      </c>
      <c r="BG152" s="183">
        <f>IF(N152="zákl. prenesená",J152,0)</f>
        <v>0</v>
      </c>
      <c r="BH152" s="183">
        <f>IF(N152="zníž. prenesená",J152,0)</f>
        <v>0</v>
      </c>
      <c r="BI152" s="183">
        <f>IF(N152="nulová",J152,0)</f>
        <v>0</v>
      </c>
      <c r="BJ152" s="14" t="s">
        <v>139</v>
      </c>
      <c r="BK152" s="183">
        <f>ROUND(I152*H152,2)</f>
        <v>0</v>
      </c>
      <c r="BL152" s="14" t="s">
        <v>138</v>
      </c>
      <c r="BM152" s="182" t="s">
        <v>227</v>
      </c>
    </row>
    <row r="153" s="2" customFormat="1" ht="16.5" customHeight="1">
      <c r="A153" s="33"/>
      <c r="B153" s="169"/>
      <c r="C153" s="184" t="s">
        <v>228</v>
      </c>
      <c r="D153" s="184" t="s">
        <v>153</v>
      </c>
      <c r="E153" s="185" t="s">
        <v>382</v>
      </c>
      <c r="F153" s="186" t="s">
        <v>383</v>
      </c>
      <c r="G153" s="187" t="s">
        <v>214</v>
      </c>
      <c r="H153" s="188">
        <v>163.80000000000001</v>
      </c>
      <c r="I153" s="189"/>
      <c r="J153" s="190">
        <f>ROUND(I153*H153,2)</f>
        <v>0</v>
      </c>
      <c r="K153" s="191"/>
      <c r="L153" s="192"/>
      <c r="M153" s="193" t="s">
        <v>1</v>
      </c>
      <c r="N153" s="194" t="s">
        <v>42</v>
      </c>
      <c r="O153" s="77"/>
      <c r="P153" s="180">
        <f>O153*H153</f>
        <v>0</v>
      </c>
      <c r="Q153" s="180">
        <v>0</v>
      </c>
      <c r="R153" s="180">
        <f>Q153*H153</f>
        <v>0</v>
      </c>
      <c r="S153" s="180">
        <v>0</v>
      </c>
      <c r="T153" s="181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82" t="s">
        <v>148</v>
      </c>
      <c r="AT153" s="182" t="s">
        <v>153</v>
      </c>
      <c r="AU153" s="182" t="s">
        <v>84</v>
      </c>
      <c r="AY153" s="14" t="s">
        <v>133</v>
      </c>
      <c r="BE153" s="183">
        <f>IF(N153="základná",J153,0)</f>
        <v>0</v>
      </c>
      <c r="BF153" s="183">
        <f>IF(N153="znížená",J153,0)</f>
        <v>0</v>
      </c>
      <c r="BG153" s="183">
        <f>IF(N153="zákl. prenesená",J153,0)</f>
        <v>0</v>
      </c>
      <c r="BH153" s="183">
        <f>IF(N153="zníž. prenesená",J153,0)</f>
        <v>0</v>
      </c>
      <c r="BI153" s="183">
        <f>IF(N153="nulová",J153,0)</f>
        <v>0</v>
      </c>
      <c r="BJ153" s="14" t="s">
        <v>139</v>
      </c>
      <c r="BK153" s="183">
        <f>ROUND(I153*H153,2)</f>
        <v>0</v>
      </c>
      <c r="BL153" s="14" t="s">
        <v>138</v>
      </c>
      <c r="BM153" s="182" t="s">
        <v>231</v>
      </c>
    </row>
    <row r="154" s="2" customFormat="1" ht="16.5" customHeight="1">
      <c r="A154" s="33"/>
      <c r="B154" s="169"/>
      <c r="C154" s="184" t="s">
        <v>232</v>
      </c>
      <c r="D154" s="184" t="s">
        <v>153</v>
      </c>
      <c r="E154" s="185" t="s">
        <v>386</v>
      </c>
      <c r="F154" s="186" t="s">
        <v>387</v>
      </c>
      <c r="G154" s="187" t="s">
        <v>174</v>
      </c>
      <c r="H154" s="188">
        <v>126</v>
      </c>
      <c r="I154" s="189"/>
      <c r="J154" s="190">
        <f>ROUND(I154*H154,2)</f>
        <v>0</v>
      </c>
      <c r="K154" s="191"/>
      <c r="L154" s="192"/>
      <c r="M154" s="193" t="s">
        <v>1</v>
      </c>
      <c r="N154" s="194" t="s">
        <v>42</v>
      </c>
      <c r="O154" s="77"/>
      <c r="P154" s="180">
        <f>O154*H154</f>
        <v>0</v>
      </c>
      <c r="Q154" s="180">
        <v>0</v>
      </c>
      <c r="R154" s="180">
        <f>Q154*H154</f>
        <v>0</v>
      </c>
      <c r="S154" s="180">
        <v>0</v>
      </c>
      <c r="T154" s="181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82" t="s">
        <v>148</v>
      </c>
      <c r="AT154" s="182" t="s">
        <v>153</v>
      </c>
      <c r="AU154" s="182" t="s">
        <v>84</v>
      </c>
      <c r="AY154" s="14" t="s">
        <v>133</v>
      </c>
      <c r="BE154" s="183">
        <f>IF(N154="základná",J154,0)</f>
        <v>0</v>
      </c>
      <c r="BF154" s="183">
        <f>IF(N154="znížená",J154,0)</f>
        <v>0</v>
      </c>
      <c r="BG154" s="183">
        <f>IF(N154="zákl. prenesená",J154,0)</f>
        <v>0</v>
      </c>
      <c r="BH154" s="183">
        <f>IF(N154="zníž. prenesená",J154,0)</f>
        <v>0</v>
      </c>
      <c r="BI154" s="183">
        <f>IF(N154="nulová",J154,0)</f>
        <v>0</v>
      </c>
      <c r="BJ154" s="14" t="s">
        <v>139</v>
      </c>
      <c r="BK154" s="183">
        <f>ROUND(I154*H154,2)</f>
        <v>0</v>
      </c>
      <c r="BL154" s="14" t="s">
        <v>138</v>
      </c>
      <c r="BM154" s="182" t="s">
        <v>235</v>
      </c>
    </row>
    <row r="155" s="11" customFormat="1" ht="25.92" customHeight="1">
      <c r="A155" s="11"/>
      <c r="B155" s="158"/>
      <c r="C155" s="11"/>
      <c r="D155" s="159" t="s">
        <v>75</v>
      </c>
      <c r="E155" s="160" t="s">
        <v>461</v>
      </c>
      <c r="F155" s="160" t="s">
        <v>461</v>
      </c>
      <c r="G155" s="11"/>
      <c r="H155" s="11"/>
      <c r="I155" s="161"/>
      <c r="J155" s="162">
        <f>BK155</f>
        <v>0</v>
      </c>
      <c r="K155" s="11"/>
      <c r="L155" s="158"/>
      <c r="M155" s="163"/>
      <c r="N155" s="164"/>
      <c r="O155" s="164"/>
      <c r="P155" s="165">
        <f>SUM(P156:P158)</f>
        <v>0</v>
      </c>
      <c r="Q155" s="164"/>
      <c r="R155" s="165">
        <f>SUM(R156:R158)</f>
        <v>0</v>
      </c>
      <c r="S155" s="164"/>
      <c r="T155" s="166">
        <f>SUM(T156:T158)</f>
        <v>0</v>
      </c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R155" s="159" t="s">
        <v>84</v>
      </c>
      <c r="AT155" s="167" t="s">
        <v>75</v>
      </c>
      <c r="AU155" s="167" t="s">
        <v>76</v>
      </c>
      <c r="AY155" s="159" t="s">
        <v>133</v>
      </c>
      <c r="BK155" s="168">
        <f>SUM(BK156:BK158)</f>
        <v>0</v>
      </c>
    </row>
    <row r="156" s="2" customFormat="1" ht="16.5" customHeight="1">
      <c r="A156" s="33"/>
      <c r="B156" s="169"/>
      <c r="C156" s="170" t="s">
        <v>236</v>
      </c>
      <c r="D156" s="170" t="s">
        <v>134</v>
      </c>
      <c r="E156" s="171" t="s">
        <v>463</v>
      </c>
      <c r="F156" s="172" t="s">
        <v>464</v>
      </c>
      <c r="G156" s="173" t="s">
        <v>137</v>
      </c>
      <c r="H156" s="174">
        <v>21</v>
      </c>
      <c r="I156" s="175"/>
      <c r="J156" s="176">
        <f>ROUND(I156*H156,2)</f>
        <v>0</v>
      </c>
      <c r="K156" s="177"/>
      <c r="L156" s="34"/>
      <c r="M156" s="178" t="s">
        <v>1</v>
      </c>
      <c r="N156" s="179" t="s">
        <v>42</v>
      </c>
      <c r="O156" s="77"/>
      <c r="P156" s="180">
        <f>O156*H156</f>
        <v>0</v>
      </c>
      <c r="Q156" s="180">
        <v>0</v>
      </c>
      <c r="R156" s="180">
        <f>Q156*H156</f>
        <v>0</v>
      </c>
      <c r="S156" s="180">
        <v>0</v>
      </c>
      <c r="T156" s="181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82" t="s">
        <v>138</v>
      </c>
      <c r="AT156" s="182" t="s">
        <v>134</v>
      </c>
      <c r="AU156" s="182" t="s">
        <v>84</v>
      </c>
      <c r="AY156" s="14" t="s">
        <v>133</v>
      </c>
      <c r="BE156" s="183">
        <f>IF(N156="základná",J156,0)</f>
        <v>0</v>
      </c>
      <c r="BF156" s="183">
        <f>IF(N156="znížená",J156,0)</f>
        <v>0</v>
      </c>
      <c r="BG156" s="183">
        <f>IF(N156="zákl. prenesená",J156,0)</f>
        <v>0</v>
      </c>
      <c r="BH156" s="183">
        <f>IF(N156="zníž. prenesená",J156,0)</f>
        <v>0</v>
      </c>
      <c r="BI156" s="183">
        <f>IF(N156="nulová",J156,0)</f>
        <v>0</v>
      </c>
      <c r="BJ156" s="14" t="s">
        <v>139</v>
      </c>
      <c r="BK156" s="183">
        <f>ROUND(I156*H156,2)</f>
        <v>0</v>
      </c>
      <c r="BL156" s="14" t="s">
        <v>138</v>
      </c>
      <c r="BM156" s="182" t="s">
        <v>239</v>
      </c>
    </row>
    <row r="157" s="2" customFormat="1" ht="16.5" customHeight="1">
      <c r="A157" s="33"/>
      <c r="B157" s="169"/>
      <c r="C157" s="170" t="s">
        <v>182</v>
      </c>
      <c r="D157" s="170" t="s">
        <v>134</v>
      </c>
      <c r="E157" s="171" t="s">
        <v>466</v>
      </c>
      <c r="F157" s="172" t="s">
        <v>467</v>
      </c>
      <c r="G157" s="173" t="s">
        <v>214</v>
      </c>
      <c r="H157" s="174">
        <v>70</v>
      </c>
      <c r="I157" s="175"/>
      <c r="J157" s="176">
        <f>ROUND(I157*H157,2)</f>
        <v>0</v>
      </c>
      <c r="K157" s="177"/>
      <c r="L157" s="34"/>
      <c r="M157" s="178" t="s">
        <v>1</v>
      </c>
      <c r="N157" s="179" t="s">
        <v>42</v>
      </c>
      <c r="O157" s="77"/>
      <c r="P157" s="180">
        <f>O157*H157</f>
        <v>0</v>
      </c>
      <c r="Q157" s="180">
        <v>0</v>
      </c>
      <c r="R157" s="180">
        <f>Q157*H157</f>
        <v>0</v>
      </c>
      <c r="S157" s="180">
        <v>0</v>
      </c>
      <c r="T157" s="181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82" t="s">
        <v>138</v>
      </c>
      <c r="AT157" s="182" t="s">
        <v>134</v>
      </c>
      <c r="AU157" s="182" t="s">
        <v>84</v>
      </c>
      <c r="AY157" s="14" t="s">
        <v>133</v>
      </c>
      <c r="BE157" s="183">
        <f>IF(N157="základná",J157,0)</f>
        <v>0</v>
      </c>
      <c r="BF157" s="183">
        <f>IF(N157="znížená",J157,0)</f>
        <v>0</v>
      </c>
      <c r="BG157" s="183">
        <f>IF(N157="zákl. prenesená",J157,0)</f>
        <v>0</v>
      </c>
      <c r="BH157" s="183">
        <f>IF(N157="zníž. prenesená",J157,0)</f>
        <v>0</v>
      </c>
      <c r="BI157" s="183">
        <f>IF(N157="nulová",J157,0)</f>
        <v>0</v>
      </c>
      <c r="BJ157" s="14" t="s">
        <v>139</v>
      </c>
      <c r="BK157" s="183">
        <f>ROUND(I157*H157,2)</f>
        <v>0</v>
      </c>
      <c r="BL157" s="14" t="s">
        <v>138</v>
      </c>
      <c r="BM157" s="182" t="s">
        <v>243</v>
      </c>
    </row>
    <row r="158" s="2" customFormat="1" ht="24.15" customHeight="1">
      <c r="A158" s="33"/>
      <c r="B158" s="169"/>
      <c r="C158" s="184" t="s">
        <v>246</v>
      </c>
      <c r="D158" s="184" t="s">
        <v>153</v>
      </c>
      <c r="E158" s="185" t="s">
        <v>473</v>
      </c>
      <c r="F158" s="186" t="s">
        <v>474</v>
      </c>
      <c r="G158" s="187" t="s">
        <v>214</v>
      </c>
      <c r="H158" s="188">
        <v>70</v>
      </c>
      <c r="I158" s="189"/>
      <c r="J158" s="190">
        <f>ROUND(I158*H158,2)</f>
        <v>0</v>
      </c>
      <c r="K158" s="191"/>
      <c r="L158" s="192"/>
      <c r="M158" s="193" t="s">
        <v>1</v>
      </c>
      <c r="N158" s="194" t="s">
        <v>42</v>
      </c>
      <c r="O158" s="77"/>
      <c r="P158" s="180">
        <f>O158*H158</f>
        <v>0</v>
      </c>
      <c r="Q158" s="180">
        <v>0</v>
      </c>
      <c r="R158" s="180">
        <f>Q158*H158</f>
        <v>0</v>
      </c>
      <c r="S158" s="180">
        <v>0</v>
      </c>
      <c r="T158" s="181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82" t="s">
        <v>148</v>
      </c>
      <c r="AT158" s="182" t="s">
        <v>153</v>
      </c>
      <c r="AU158" s="182" t="s">
        <v>84</v>
      </c>
      <c r="AY158" s="14" t="s">
        <v>133</v>
      </c>
      <c r="BE158" s="183">
        <f>IF(N158="základná",J158,0)</f>
        <v>0</v>
      </c>
      <c r="BF158" s="183">
        <f>IF(N158="znížená",J158,0)</f>
        <v>0</v>
      </c>
      <c r="BG158" s="183">
        <f>IF(N158="zákl. prenesená",J158,0)</f>
        <v>0</v>
      </c>
      <c r="BH158" s="183">
        <f>IF(N158="zníž. prenesená",J158,0)</f>
        <v>0</v>
      </c>
      <c r="BI158" s="183">
        <f>IF(N158="nulová",J158,0)</f>
        <v>0</v>
      </c>
      <c r="BJ158" s="14" t="s">
        <v>139</v>
      </c>
      <c r="BK158" s="183">
        <f>ROUND(I158*H158,2)</f>
        <v>0</v>
      </c>
      <c r="BL158" s="14" t="s">
        <v>138</v>
      </c>
      <c r="BM158" s="182" t="s">
        <v>253</v>
      </c>
    </row>
    <row r="159" s="11" customFormat="1" ht="25.92" customHeight="1">
      <c r="A159" s="11"/>
      <c r="B159" s="158"/>
      <c r="C159" s="11"/>
      <c r="D159" s="159" t="s">
        <v>75</v>
      </c>
      <c r="E159" s="160" t="s">
        <v>476</v>
      </c>
      <c r="F159" s="160" t="s">
        <v>476</v>
      </c>
      <c r="G159" s="11"/>
      <c r="H159" s="11"/>
      <c r="I159" s="161"/>
      <c r="J159" s="162">
        <f>BK159</f>
        <v>0</v>
      </c>
      <c r="K159" s="11"/>
      <c r="L159" s="158"/>
      <c r="M159" s="163"/>
      <c r="N159" s="164"/>
      <c r="O159" s="164"/>
      <c r="P159" s="165">
        <f>P160</f>
        <v>0</v>
      </c>
      <c r="Q159" s="164"/>
      <c r="R159" s="165">
        <f>R160</f>
        <v>0</v>
      </c>
      <c r="S159" s="164"/>
      <c r="T159" s="166">
        <f>T160</f>
        <v>0</v>
      </c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R159" s="159" t="s">
        <v>84</v>
      </c>
      <c r="AT159" s="167" t="s">
        <v>75</v>
      </c>
      <c r="AU159" s="167" t="s">
        <v>76</v>
      </c>
      <c r="AY159" s="159" t="s">
        <v>133</v>
      </c>
      <c r="BK159" s="168">
        <f>BK160</f>
        <v>0</v>
      </c>
    </row>
    <row r="160" s="2" customFormat="1" ht="21.75" customHeight="1">
      <c r="A160" s="33"/>
      <c r="B160" s="169"/>
      <c r="C160" s="170" t="s">
        <v>186</v>
      </c>
      <c r="D160" s="170" t="s">
        <v>134</v>
      </c>
      <c r="E160" s="171" t="s">
        <v>478</v>
      </c>
      <c r="F160" s="172" t="s">
        <v>479</v>
      </c>
      <c r="G160" s="173" t="s">
        <v>137</v>
      </c>
      <c r="H160" s="174">
        <v>10</v>
      </c>
      <c r="I160" s="175"/>
      <c r="J160" s="176">
        <f>ROUND(I160*H160,2)</f>
        <v>0</v>
      </c>
      <c r="K160" s="177"/>
      <c r="L160" s="34"/>
      <c r="M160" s="200" t="s">
        <v>1</v>
      </c>
      <c r="N160" s="201" t="s">
        <v>42</v>
      </c>
      <c r="O160" s="197"/>
      <c r="P160" s="198">
        <f>O160*H160</f>
        <v>0</v>
      </c>
      <c r="Q160" s="198">
        <v>0</v>
      </c>
      <c r="R160" s="198">
        <f>Q160*H160</f>
        <v>0</v>
      </c>
      <c r="S160" s="198">
        <v>0</v>
      </c>
      <c r="T160" s="199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82" t="s">
        <v>138</v>
      </c>
      <c r="AT160" s="182" t="s">
        <v>134</v>
      </c>
      <c r="AU160" s="182" t="s">
        <v>84</v>
      </c>
      <c r="AY160" s="14" t="s">
        <v>133</v>
      </c>
      <c r="BE160" s="183">
        <f>IF(N160="základná",J160,0)</f>
        <v>0</v>
      </c>
      <c r="BF160" s="183">
        <f>IF(N160="znížená",J160,0)</f>
        <v>0</v>
      </c>
      <c r="BG160" s="183">
        <f>IF(N160="zákl. prenesená",J160,0)</f>
        <v>0</v>
      </c>
      <c r="BH160" s="183">
        <f>IF(N160="zníž. prenesená",J160,0)</f>
        <v>0</v>
      </c>
      <c r="BI160" s="183">
        <f>IF(N160="nulová",J160,0)</f>
        <v>0</v>
      </c>
      <c r="BJ160" s="14" t="s">
        <v>139</v>
      </c>
      <c r="BK160" s="183">
        <f>ROUND(I160*H160,2)</f>
        <v>0</v>
      </c>
      <c r="BL160" s="14" t="s">
        <v>138</v>
      </c>
      <c r="BM160" s="182" t="s">
        <v>257</v>
      </c>
    </row>
    <row r="161" s="2" customFormat="1" ht="6.96" customHeight="1">
      <c r="A161" s="33"/>
      <c r="B161" s="60"/>
      <c r="C161" s="61"/>
      <c r="D161" s="61"/>
      <c r="E161" s="61"/>
      <c r="F161" s="61"/>
      <c r="G161" s="61"/>
      <c r="H161" s="61"/>
      <c r="I161" s="61"/>
      <c r="J161" s="61"/>
      <c r="K161" s="61"/>
      <c r="L161" s="34"/>
      <c r="M161" s="33"/>
      <c r="O161" s="33"/>
      <c r="P161" s="33"/>
      <c r="Q161" s="33"/>
      <c r="R161" s="33"/>
      <c r="S161" s="33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</row>
  </sheetData>
  <autoFilter ref="C122:K160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3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94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76</v>
      </c>
    </row>
    <row r="4" s="1" customFormat="1" ht="24.96" customHeight="1">
      <c r="B4" s="17"/>
      <c r="D4" s="18" t="s">
        <v>98</v>
      </c>
      <c r="L4" s="17"/>
      <c r="M4" s="120" t="s">
        <v>9</v>
      </c>
      <c r="AT4" s="14" t="s">
        <v>3</v>
      </c>
    </row>
    <row r="5" s="1" customFormat="1" ht="6.96" customHeight="1">
      <c r="B5" s="17"/>
      <c r="L5" s="17"/>
    </row>
    <row r="6" s="1" customFormat="1" ht="12" customHeight="1">
      <c r="B6" s="17"/>
      <c r="D6" s="27" t="s">
        <v>15</v>
      </c>
      <c r="L6" s="17"/>
    </row>
    <row r="7" s="1" customFormat="1" ht="16.5" customHeight="1">
      <c r="B7" s="17"/>
      <c r="E7" s="121" t="str">
        <f>'Rekapitulácia stavby'!K6</f>
        <v>Revitalizácia vnútrobloku Pádivec - Sadovnícke úpravy</v>
      </c>
      <c r="F7" s="27"/>
      <c r="G7" s="27"/>
      <c r="H7" s="27"/>
      <c r="L7" s="17"/>
    </row>
    <row r="8" s="2" customFormat="1" ht="12" customHeight="1">
      <c r="A8" s="33"/>
      <c r="B8" s="34"/>
      <c r="C8" s="33"/>
      <c r="D8" s="27" t="s">
        <v>99</v>
      </c>
      <c r="E8" s="33"/>
      <c r="F8" s="33"/>
      <c r="G8" s="33"/>
      <c r="H8" s="33"/>
      <c r="I8" s="33"/>
      <c r="J8" s="33"/>
      <c r="K8" s="33"/>
      <c r="L8" s="55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="2" customFormat="1" ht="16.5" customHeight="1">
      <c r="A9" s="33"/>
      <c r="B9" s="34"/>
      <c r="C9" s="33"/>
      <c r="D9" s="33"/>
      <c r="E9" s="67" t="s">
        <v>546</v>
      </c>
      <c r="F9" s="33"/>
      <c r="G9" s="33"/>
      <c r="H9" s="33"/>
      <c r="I9" s="33"/>
      <c r="J9" s="33"/>
      <c r="K9" s="33"/>
      <c r="L9" s="55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55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="2" customFormat="1" ht="12" customHeight="1">
      <c r="A11" s="33"/>
      <c r="B11" s="34"/>
      <c r="C11" s="33"/>
      <c r="D11" s="27" t="s">
        <v>17</v>
      </c>
      <c r="E11" s="33"/>
      <c r="F11" s="22" t="s">
        <v>1</v>
      </c>
      <c r="G11" s="33"/>
      <c r="H11" s="33"/>
      <c r="I11" s="27" t="s">
        <v>18</v>
      </c>
      <c r="J11" s="22" t="s">
        <v>1</v>
      </c>
      <c r="K11" s="33"/>
      <c r="L11" s="55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="2" customFormat="1" ht="12" customHeight="1">
      <c r="A12" s="33"/>
      <c r="B12" s="34"/>
      <c r="C12" s="33"/>
      <c r="D12" s="27" t="s">
        <v>19</v>
      </c>
      <c r="E12" s="33"/>
      <c r="F12" s="22" t="s">
        <v>20</v>
      </c>
      <c r="G12" s="33"/>
      <c r="H12" s="33"/>
      <c r="I12" s="27" t="s">
        <v>21</v>
      </c>
      <c r="J12" s="69" t="str">
        <f>'Rekapitulácia stavby'!AN8</f>
        <v>10. 2. 2022</v>
      </c>
      <c r="K12" s="33"/>
      <c r="L12" s="55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="2" customFormat="1" ht="10.8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55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="2" customFormat="1" ht="12" customHeight="1">
      <c r="A14" s="33"/>
      <c r="B14" s="34"/>
      <c r="C14" s="33"/>
      <c r="D14" s="27" t="s">
        <v>23</v>
      </c>
      <c r="E14" s="33"/>
      <c r="F14" s="33"/>
      <c r="G14" s="33"/>
      <c r="H14" s="33"/>
      <c r="I14" s="27" t="s">
        <v>24</v>
      </c>
      <c r="J14" s="22" t="s">
        <v>101</v>
      </c>
      <c r="K14" s="33"/>
      <c r="L14" s="55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="2" customFormat="1" ht="18" customHeight="1">
      <c r="A15" s="33"/>
      <c r="B15" s="34"/>
      <c r="C15" s="33"/>
      <c r="D15" s="33"/>
      <c r="E15" s="22" t="s">
        <v>25</v>
      </c>
      <c r="F15" s="33"/>
      <c r="G15" s="33"/>
      <c r="H15" s="33"/>
      <c r="I15" s="27" t="s">
        <v>26</v>
      </c>
      <c r="J15" s="22" t="s">
        <v>1</v>
      </c>
      <c r="K15" s="33"/>
      <c r="L15" s="55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="2" customFormat="1" ht="6.96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55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="2" customFormat="1" ht="12" customHeight="1">
      <c r="A17" s="33"/>
      <c r="B17" s="34"/>
      <c r="C17" s="33"/>
      <c r="D17" s="27" t="s">
        <v>27</v>
      </c>
      <c r="E17" s="33"/>
      <c r="F17" s="33"/>
      <c r="G17" s="33"/>
      <c r="H17" s="33"/>
      <c r="I17" s="27" t="s">
        <v>24</v>
      </c>
      <c r="J17" s="28" t="str">
        <f>'Rekapitulácia stavby'!AN13</f>
        <v>Vyplň údaj</v>
      </c>
      <c r="K17" s="33"/>
      <c r="L17" s="55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="2" customFormat="1" ht="18" customHeight="1">
      <c r="A18" s="33"/>
      <c r="B18" s="34"/>
      <c r="C18" s="33"/>
      <c r="D18" s="33"/>
      <c r="E18" s="28" t="str">
        <f>'Rekapitulácia stavby'!E14</f>
        <v>Vyplň údaj</v>
      </c>
      <c r="F18" s="22"/>
      <c r="G18" s="22"/>
      <c r="H18" s="22"/>
      <c r="I18" s="27" t="s">
        <v>26</v>
      </c>
      <c r="J18" s="28" t="str">
        <f>'Rekapitulácia stavby'!AN14</f>
        <v>Vyplň údaj</v>
      </c>
      <c r="K18" s="33"/>
      <c r="L18" s="55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="2" customFormat="1" ht="6.96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55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="2" customFormat="1" ht="12" customHeight="1">
      <c r="A20" s="33"/>
      <c r="B20" s="34"/>
      <c r="C20" s="33"/>
      <c r="D20" s="27" t="s">
        <v>29</v>
      </c>
      <c r="E20" s="33"/>
      <c r="F20" s="33"/>
      <c r="G20" s="33"/>
      <c r="H20" s="33"/>
      <c r="I20" s="27" t="s">
        <v>24</v>
      </c>
      <c r="J20" s="22" t="s">
        <v>30</v>
      </c>
      <c r="K20" s="33"/>
      <c r="L20" s="55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="2" customFormat="1" ht="18" customHeight="1">
      <c r="A21" s="33"/>
      <c r="B21" s="34"/>
      <c r="C21" s="33"/>
      <c r="D21" s="33"/>
      <c r="E21" s="22" t="s">
        <v>31</v>
      </c>
      <c r="F21" s="33"/>
      <c r="G21" s="33"/>
      <c r="H21" s="33"/>
      <c r="I21" s="27" t="s">
        <v>26</v>
      </c>
      <c r="J21" s="22" t="s">
        <v>102</v>
      </c>
      <c r="K21" s="33"/>
      <c r="L21" s="55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="2" customFormat="1" ht="6.96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55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="2" customFormat="1" ht="12" customHeight="1">
      <c r="A23" s="33"/>
      <c r="B23" s="34"/>
      <c r="C23" s="33"/>
      <c r="D23" s="27" t="s">
        <v>34</v>
      </c>
      <c r="E23" s="33"/>
      <c r="F23" s="33"/>
      <c r="G23" s="33"/>
      <c r="H23" s="33"/>
      <c r="I23" s="27" t="s">
        <v>24</v>
      </c>
      <c r="J23" s="22" t="str">
        <f>IF('Rekapitulácia stavby'!AN19="","",'Rekapitulácia stavby'!AN19)</f>
        <v>44387954</v>
      </c>
      <c r="K23" s="33"/>
      <c r="L23" s="55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="2" customFormat="1" ht="18" customHeight="1">
      <c r="A24" s="33"/>
      <c r="B24" s="34"/>
      <c r="C24" s="33"/>
      <c r="D24" s="33"/>
      <c r="E24" s="22" t="str">
        <f>IF('Rekapitulácia stavby'!E20="","",'Rekapitulácia stavby'!E20)</f>
        <v>Kvitnúce záhrady s.r.o.</v>
      </c>
      <c r="F24" s="33"/>
      <c r="G24" s="33"/>
      <c r="H24" s="33"/>
      <c r="I24" s="27" t="s">
        <v>26</v>
      </c>
      <c r="J24" s="22" t="str">
        <f>IF('Rekapitulácia stavby'!AN20="","",'Rekapitulácia stavby'!AN20)</f>
        <v>SK2022700306</v>
      </c>
      <c r="K24" s="33"/>
      <c r="L24" s="55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="2" customFormat="1" ht="6.96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55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="2" customFormat="1" ht="12" customHeight="1">
      <c r="A26" s="33"/>
      <c r="B26" s="34"/>
      <c r="C26" s="33"/>
      <c r="D26" s="27" t="s">
        <v>35</v>
      </c>
      <c r="E26" s="33"/>
      <c r="F26" s="33"/>
      <c r="G26" s="33"/>
      <c r="H26" s="33"/>
      <c r="I26" s="33"/>
      <c r="J26" s="33"/>
      <c r="K26" s="33"/>
      <c r="L26" s="55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="8" customFormat="1" ht="16.5" customHeight="1">
      <c r="A27" s="122"/>
      <c r="B27" s="123"/>
      <c r="C27" s="122"/>
      <c r="D27" s="122"/>
      <c r="E27" s="31" t="s">
        <v>1</v>
      </c>
      <c r="F27" s="31"/>
      <c r="G27" s="31"/>
      <c r="H27" s="31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="2" customFormat="1" ht="6.96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55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="2" customFormat="1" ht="6.96" customHeight="1">
      <c r="A29" s="33"/>
      <c r="B29" s="34"/>
      <c r="C29" s="33"/>
      <c r="D29" s="90"/>
      <c r="E29" s="90"/>
      <c r="F29" s="90"/>
      <c r="G29" s="90"/>
      <c r="H29" s="90"/>
      <c r="I29" s="90"/>
      <c r="J29" s="90"/>
      <c r="K29" s="90"/>
      <c r="L29" s="55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="2" customFormat="1" ht="25.44" customHeight="1">
      <c r="A30" s="33"/>
      <c r="B30" s="34"/>
      <c r="C30" s="33"/>
      <c r="D30" s="125" t="s">
        <v>36</v>
      </c>
      <c r="E30" s="33"/>
      <c r="F30" s="33"/>
      <c r="G30" s="33"/>
      <c r="H30" s="33"/>
      <c r="I30" s="33"/>
      <c r="J30" s="96">
        <f>ROUND(J122, 2)</f>
        <v>0</v>
      </c>
      <c r="K30" s="33"/>
      <c r="L30" s="55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="2" customFormat="1" ht="6.96" customHeight="1">
      <c r="A31" s="33"/>
      <c r="B31" s="34"/>
      <c r="C31" s="33"/>
      <c r="D31" s="90"/>
      <c r="E31" s="90"/>
      <c r="F31" s="90"/>
      <c r="G31" s="90"/>
      <c r="H31" s="90"/>
      <c r="I31" s="90"/>
      <c r="J31" s="90"/>
      <c r="K31" s="90"/>
      <c r="L31" s="55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="2" customFormat="1" ht="14.4" customHeight="1">
      <c r="A32" s="33"/>
      <c r="B32" s="34"/>
      <c r="C32" s="33"/>
      <c r="D32" s="33"/>
      <c r="E32" s="33"/>
      <c r="F32" s="38" t="s">
        <v>38</v>
      </c>
      <c r="G32" s="33"/>
      <c r="H32" s="33"/>
      <c r="I32" s="38" t="s">
        <v>37</v>
      </c>
      <c r="J32" s="38" t="s">
        <v>39</v>
      </c>
      <c r="K32" s="33"/>
      <c r="L32" s="55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="2" customFormat="1" ht="14.4" customHeight="1">
      <c r="A33" s="33"/>
      <c r="B33" s="34"/>
      <c r="C33" s="33"/>
      <c r="D33" s="126" t="s">
        <v>40</v>
      </c>
      <c r="E33" s="40" t="s">
        <v>41</v>
      </c>
      <c r="F33" s="127">
        <f>ROUND((SUM(BE122:BE162)),  2)</f>
        <v>0</v>
      </c>
      <c r="G33" s="128"/>
      <c r="H33" s="128"/>
      <c r="I33" s="129">
        <v>0.20000000000000001</v>
      </c>
      <c r="J33" s="127">
        <f>ROUND(((SUM(BE122:BE162))*I33),  2)</f>
        <v>0</v>
      </c>
      <c r="K33" s="33"/>
      <c r="L33" s="55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="2" customFormat="1" ht="14.4" customHeight="1">
      <c r="A34" s="33"/>
      <c r="B34" s="34"/>
      <c r="C34" s="33"/>
      <c r="D34" s="33"/>
      <c r="E34" s="40" t="s">
        <v>42</v>
      </c>
      <c r="F34" s="127">
        <f>ROUND((SUM(BF122:BF162)),  2)</f>
        <v>0</v>
      </c>
      <c r="G34" s="128"/>
      <c r="H34" s="128"/>
      <c r="I34" s="129">
        <v>0.20000000000000001</v>
      </c>
      <c r="J34" s="127">
        <f>ROUND(((SUM(BF122:BF162))*I34),  2)</f>
        <v>0</v>
      </c>
      <c r="K34" s="33"/>
      <c r="L34" s="55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hidden="1" s="2" customFormat="1" ht="14.4" customHeight="1">
      <c r="A35" s="33"/>
      <c r="B35" s="34"/>
      <c r="C35" s="33"/>
      <c r="D35" s="33"/>
      <c r="E35" s="27" t="s">
        <v>43</v>
      </c>
      <c r="F35" s="130">
        <f>ROUND((SUM(BG122:BG162)),  2)</f>
        <v>0</v>
      </c>
      <c r="G35" s="33"/>
      <c r="H35" s="33"/>
      <c r="I35" s="131">
        <v>0.20000000000000001</v>
      </c>
      <c r="J35" s="130">
        <f>0</f>
        <v>0</v>
      </c>
      <c r="K35" s="33"/>
      <c r="L35" s="55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hidden="1" s="2" customFormat="1" ht="14.4" customHeight="1">
      <c r="A36" s="33"/>
      <c r="B36" s="34"/>
      <c r="C36" s="33"/>
      <c r="D36" s="33"/>
      <c r="E36" s="27" t="s">
        <v>44</v>
      </c>
      <c r="F36" s="130">
        <f>ROUND((SUM(BH122:BH162)),  2)</f>
        <v>0</v>
      </c>
      <c r="G36" s="33"/>
      <c r="H36" s="33"/>
      <c r="I36" s="131">
        <v>0.20000000000000001</v>
      </c>
      <c r="J36" s="130">
        <f>0</f>
        <v>0</v>
      </c>
      <c r="K36" s="33"/>
      <c r="L36" s="55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hidden="1" s="2" customFormat="1" ht="14.4" customHeight="1">
      <c r="A37" s="33"/>
      <c r="B37" s="34"/>
      <c r="C37" s="33"/>
      <c r="D37" s="33"/>
      <c r="E37" s="40" t="s">
        <v>45</v>
      </c>
      <c r="F37" s="127">
        <f>ROUND((SUM(BI122:BI162)),  2)</f>
        <v>0</v>
      </c>
      <c r="G37" s="128"/>
      <c r="H37" s="128"/>
      <c r="I37" s="129">
        <v>0</v>
      </c>
      <c r="J37" s="127">
        <f>0</f>
        <v>0</v>
      </c>
      <c r="K37" s="33"/>
      <c r="L37" s="55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="2" customFormat="1" ht="6.96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55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="2" customFormat="1" ht="25.44" customHeight="1">
      <c r="A39" s="33"/>
      <c r="B39" s="34"/>
      <c r="C39" s="132"/>
      <c r="D39" s="133" t="s">
        <v>46</v>
      </c>
      <c r="E39" s="81"/>
      <c r="F39" s="81"/>
      <c r="G39" s="134" t="s">
        <v>47</v>
      </c>
      <c r="H39" s="135" t="s">
        <v>48</v>
      </c>
      <c r="I39" s="81"/>
      <c r="J39" s="136">
        <f>SUM(J30:J37)</f>
        <v>0</v>
      </c>
      <c r="K39" s="137"/>
      <c r="L39" s="55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="2" customFormat="1" ht="14.4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55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55"/>
      <c r="D50" s="56" t="s">
        <v>49</v>
      </c>
      <c r="E50" s="57"/>
      <c r="F50" s="57"/>
      <c r="G50" s="56" t="s">
        <v>50</v>
      </c>
      <c r="H50" s="57"/>
      <c r="I50" s="57"/>
      <c r="J50" s="57"/>
      <c r="K50" s="57"/>
      <c r="L50" s="55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3"/>
      <c r="B61" s="34"/>
      <c r="C61" s="33"/>
      <c r="D61" s="58" t="s">
        <v>51</v>
      </c>
      <c r="E61" s="36"/>
      <c r="F61" s="138" t="s">
        <v>52</v>
      </c>
      <c r="G61" s="58" t="s">
        <v>51</v>
      </c>
      <c r="H61" s="36"/>
      <c r="I61" s="36"/>
      <c r="J61" s="139" t="s">
        <v>52</v>
      </c>
      <c r="K61" s="36"/>
      <c r="L61" s="55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3"/>
      <c r="B65" s="34"/>
      <c r="C65" s="33"/>
      <c r="D65" s="56" t="s">
        <v>53</v>
      </c>
      <c r="E65" s="59"/>
      <c r="F65" s="59"/>
      <c r="G65" s="56" t="s">
        <v>54</v>
      </c>
      <c r="H65" s="59"/>
      <c r="I65" s="59"/>
      <c r="J65" s="59"/>
      <c r="K65" s="59"/>
      <c r="L65" s="55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3"/>
      <c r="B76" s="34"/>
      <c r="C76" s="33"/>
      <c r="D76" s="58" t="s">
        <v>51</v>
      </c>
      <c r="E76" s="36"/>
      <c r="F76" s="138" t="s">
        <v>52</v>
      </c>
      <c r="G76" s="58" t="s">
        <v>51</v>
      </c>
      <c r="H76" s="36"/>
      <c r="I76" s="36"/>
      <c r="J76" s="139" t="s">
        <v>52</v>
      </c>
      <c r="K76" s="36"/>
      <c r="L76" s="55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="2" customFormat="1" ht="14.4" customHeight="1">
      <c r="A77" s="33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="2" customFormat="1" ht="6.96" customHeight="1">
      <c r="A81" s="33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="2" customFormat="1" ht="24.96" customHeight="1">
      <c r="A82" s="33"/>
      <c r="B82" s="34"/>
      <c r="C82" s="18" t="s">
        <v>103</v>
      </c>
      <c r="D82" s="33"/>
      <c r="E82" s="33"/>
      <c r="F82" s="33"/>
      <c r="G82" s="33"/>
      <c r="H82" s="33"/>
      <c r="I82" s="33"/>
      <c r="J82" s="33"/>
      <c r="K82" s="33"/>
      <c r="L82" s="55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="2" customFormat="1" ht="6.96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55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="2" customFormat="1" ht="12" customHeight="1">
      <c r="A84" s="33"/>
      <c r="B84" s="34"/>
      <c r="C84" s="27" t="s">
        <v>15</v>
      </c>
      <c r="D84" s="33"/>
      <c r="E84" s="33"/>
      <c r="F84" s="33"/>
      <c r="G84" s="33"/>
      <c r="H84" s="33"/>
      <c r="I84" s="33"/>
      <c r="J84" s="33"/>
      <c r="K84" s="33"/>
      <c r="L84" s="55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="2" customFormat="1" ht="16.5" customHeight="1">
      <c r="A85" s="33"/>
      <c r="B85" s="34"/>
      <c r="C85" s="33"/>
      <c r="D85" s="33"/>
      <c r="E85" s="121" t="str">
        <f>E7</f>
        <v>Revitalizácia vnútrobloku Pádivec - Sadovnícke úpravy</v>
      </c>
      <c r="F85" s="27"/>
      <c r="G85" s="27"/>
      <c r="H85" s="27"/>
      <c r="I85" s="33"/>
      <c r="J85" s="33"/>
      <c r="K85" s="33"/>
      <c r="L85" s="55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="2" customFormat="1" ht="12" customHeight="1">
      <c r="A86" s="33"/>
      <c r="B86" s="34"/>
      <c r="C86" s="27" t="s">
        <v>99</v>
      </c>
      <c r="D86" s="33"/>
      <c r="E86" s="33"/>
      <c r="F86" s="33"/>
      <c r="G86" s="33"/>
      <c r="H86" s="33"/>
      <c r="I86" s="33"/>
      <c r="J86" s="33"/>
      <c r="K86" s="33"/>
      <c r="L86" s="55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="2" customFormat="1" ht="16.5" customHeight="1">
      <c r="A87" s="33"/>
      <c r="B87" s="34"/>
      <c r="C87" s="33"/>
      <c r="D87" s="33"/>
      <c r="E87" s="67" t="str">
        <f>E9</f>
        <v xml:space="preserve">SO 05.2 - Zavlažovací systém </v>
      </c>
      <c r="F87" s="33"/>
      <c r="G87" s="33"/>
      <c r="H87" s="33"/>
      <c r="I87" s="33"/>
      <c r="J87" s="33"/>
      <c r="K87" s="33"/>
      <c r="L87" s="55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="2" customFormat="1" ht="6.96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55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="2" customFormat="1" ht="12" customHeight="1">
      <c r="A89" s="33"/>
      <c r="B89" s="34"/>
      <c r="C89" s="27" t="s">
        <v>19</v>
      </c>
      <c r="D89" s="33"/>
      <c r="E89" s="33"/>
      <c r="F89" s="22" t="str">
        <f>F12</f>
        <v>Trenčín</v>
      </c>
      <c r="G89" s="33"/>
      <c r="H89" s="33"/>
      <c r="I89" s="27" t="s">
        <v>21</v>
      </c>
      <c r="J89" s="69" t="str">
        <f>IF(J12="","",J12)</f>
        <v>10. 2. 2022</v>
      </c>
      <c r="K89" s="33"/>
      <c r="L89" s="55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="2" customFormat="1" ht="6.96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55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="2" customFormat="1" ht="25.65" customHeight="1">
      <c r="A91" s="33"/>
      <c r="B91" s="34"/>
      <c r="C91" s="27" t="s">
        <v>23</v>
      </c>
      <c r="D91" s="33"/>
      <c r="E91" s="33"/>
      <c r="F91" s="22" t="str">
        <f>E15</f>
        <v>Mesto Trenčín</v>
      </c>
      <c r="G91" s="33"/>
      <c r="H91" s="33"/>
      <c r="I91" s="27" t="s">
        <v>29</v>
      </c>
      <c r="J91" s="31" t="str">
        <f>E21</f>
        <v>Kvitnúce záhrady s.r.o.</v>
      </c>
      <c r="K91" s="33"/>
      <c r="L91" s="55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="2" customFormat="1" ht="25.65" customHeight="1">
      <c r="A92" s="33"/>
      <c r="B92" s="34"/>
      <c r="C92" s="27" t="s">
        <v>27</v>
      </c>
      <c r="D92" s="33"/>
      <c r="E92" s="33"/>
      <c r="F92" s="22" t="str">
        <f>IF(E18="","",E18)</f>
        <v>Vyplň údaj</v>
      </c>
      <c r="G92" s="33"/>
      <c r="H92" s="33"/>
      <c r="I92" s="27" t="s">
        <v>34</v>
      </c>
      <c r="J92" s="31" t="str">
        <f>E24</f>
        <v>Kvitnúce záhrady s.r.o.</v>
      </c>
      <c r="K92" s="33"/>
      <c r="L92" s="55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="2" customFormat="1" ht="10.32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55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="2" customFormat="1" ht="29.28" customHeight="1">
      <c r="A94" s="33"/>
      <c r="B94" s="34"/>
      <c r="C94" s="140" t="s">
        <v>104</v>
      </c>
      <c r="D94" s="132"/>
      <c r="E94" s="132"/>
      <c r="F94" s="132"/>
      <c r="G94" s="132"/>
      <c r="H94" s="132"/>
      <c r="I94" s="132"/>
      <c r="J94" s="141" t="s">
        <v>105</v>
      </c>
      <c r="K94" s="132"/>
      <c r="L94" s="55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="2" customFormat="1" ht="10.32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55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="2" customFormat="1" ht="22.8" customHeight="1">
      <c r="A96" s="33"/>
      <c r="B96" s="34"/>
      <c r="C96" s="142" t="s">
        <v>106</v>
      </c>
      <c r="D96" s="33"/>
      <c r="E96" s="33"/>
      <c r="F96" s="33"/>
      <c r="G96" s="33"/>
      <c r="H96" s="33"/>
      <c r="I96" s="33"/>
      <c r="J96" s="96">
        <f>J122</f>
        <v>0</v>
      </c>
      <c r="K96" s="33"/>
      <c r="L96" s="55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4" t="s">
        <v>107</v>
      </c>
    </row>
    <row r="97" s="9" customFormat="1" ht="24.96" customHeight="1">
      <c r="A97" s="9"/>
      <c r="B97" s="143"/>
      <c r="C97" s="9"/>
      <c r="D97" s="144" t="s">
        <v>547</v>
      </c>
      <c r="E97" s="145"/>
      <c r="F97" s="145"/>
      <c r="G97" s="145"/>
      <c r="H97" s="145"/>
      <c r="I97" s="145"/>
      <c r="J97" s="146">
        <f>J123</f>
        <v>0</v>
      </c>
      <c r="K97" s="9"/>
      <c r="L97" s="14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43"/>
      <c r="C98" s="9"/>
      <c r="D98" s="144" t="s">
        <v>548</v>
      </c>
      <c r="E98" s="145"/>
      <c r="F98" s="145"/>
      <c r="G98" s="145"/>
      <c r="H98" s="145"/>
      <c r="I98" s="145"/>
      <c r="J98" s="146">
        <f>J140</f>
        <v>0</v>
      </c>
      <c r="K98" s="9"/>
      <c r="L98" s="143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43"/>
      <c r="C99" s="9"/>
      <c r="D99" s="144" t="s">
        <v>549</v>
      </c>
      <c r="E99" s="145"/>
      <c r="F99" s="145"/>
      <c r="G99" s="145"/>
      <c r="H99" s="145"/>
      <c r="I99" s="145"/>
      <c r="J99" s="146">
        <f>J143</f>
        <v>0</v>
      </c>
      <c r="K99" s="9"/>
      <c r="L99" s="14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43"/>
      <c r="C100" s="9"/>
      <c r="D100" s="144" t="s">
        <v>550</v>
      </c>
      <c r="E100" s="145"/>
      <c r="F100" s="145"/>
      <c r="G100" s="145"/>
      <c r="H100" s="145"/>
      <c r="I100" s="145"/>
      <c r="J100" s="146">
        <f>J146</f>
        <v>0</v>
      </c>
      <c r="K100" s="9"/>
      <c r="L100" s="143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43"/>
      <c r="C101" s="9"/>
      <c r="D101" s="144" t="s">
        <v>551</v>
      </c>
      <c r="E101" s="145"/>
      <c r="F101" s="145"/>
      <c r="G101" s="145"/>
      <c r="H101" s="145"/>
      <c r="I101" s="145"/>
      <c r="J101" s="146">
        <f>J151</f>
        <v>0</v>
      </c>
      <c r="K101" s="9"/>
      <c r="L101" s="14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43"/>
      <c r="C102" s="9"/>
      <c r="D102" s="144" t="s">
        <v>552</v>
      </c>
      <c r="E102" s="145"/>
      <c r="F102" s="145"/>
      <c r="G102" s="145"/>
      <c r="H102" s="145"/>
      <c r="I102" s="145"/>
      <c r="J102" s="146">
        <f>J157</f>
        <v>0</v>
      </c>
      <c r="K102" s="9"/>
      <c r="L102" s="14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3"/>
      <c r="B103" s="34"/>
      <c r="C103" s="33"/>
      <c r="D103" s="33"/>
      <c r="E103" s="33"/>
      <c r="F103" s="33"/>
      <c r="G103" s="33"/>
      <c r="H103" s="33"/>
      <c r="I103" s="33"/>
      <c r="J103" s="33"/>
      <c r="K103" s="33"/>
      <c r="L103" s="55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</row>
    <row r="104" s="2" customFormat="1" ht="6.96" customHeight="1">
      <c r="A104" s="33"/>
      <c r="B104" s="60"/>
      <c r="C104" s="61"/>
      <c r="D104" s="61"/>
      <c r="E104" s="61"/>
      <c r="F104" s="61"/>
      <c r="G104" s="61"/>
      <c r="H104" s="61"/>
      <c r="I104" s="61"/>
      <c r="J104" s="61"/>
      <c r="K104" s="61"/>
      <c r="L104" s="55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8" s="2" customFormat="1" ht="6.96" customHeight="1">
      <c r="A108" s="33"/>
      <c r="B108" s="62"/>
      <c r="C108" s="63"/>
      <c r="D108" s="63"/>
      <c r="E108" s="63"/>
      <c r="F108" s="63"/>
      <c r="G108" s="63"/>
      <c r="H108" s="63"/>
      <c r="I108" s="63"/>
      <c r="J108" s="63"/>
      <c r="K108" s="63"/>
      <c r="L108" s="55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="2" customFormat="1" ht="24.96" customHeight="1">
      <c r="A109" s="33"/>
      <c r="B109" s="34"/>
      <c r="C109" s="18" t="s">
        <v>120</v>
      </c>
      <c r="D109" s="33"/>
      <c r="E109" s="33"/>
      <c r="F109" s="33"/>
      <c r="G109" s="33"/>
      <c r="H109" s="33"/>
      <c r="I109" s="33"/>
      <c r="J109" s="33"/>
      <c r="K109" s="33"/>
      <c r="L109" s="55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="2" customFormat="1" ht="6.96" customHeight="1">
      <c r="A110" s="33"/>
      <c r="B110" s="34"/>
      <c r="C110" s="33"/>
      <c r="D110" s="33"/>
      <c r="E110" s="33"/>
      <c r="F110" s="33"/>
      <c r="G110" s="33"/>
      <c r="H110" s="33"/>
      <c r="I110" s="33"/>
      <c r="J110" s="33"/>
      <c r="K110" s="33"/>
      <c r="L110" s="55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="2" customFormat="1" ht="12" customHeight="1">
      <c r="A111" s="33"/>
      <c r="B111" s="34"/>
      <c r="C111" s="27" t="s">
        <v>15</v>
      </c>
      <c r="D111" s="33"/>
      <c r="E111" s="33"/>
      <c r="F111" s="33"/>
      <c r="G111" s="33"/>
      <c r="H111" s="33"/>
      <c r="I111" s="33"/>
      <c r="J111" s="33"/>
      <c r="K111" s="33"/>
      <c r="L111" s="55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="2" customFormat="1" ht="16.5" customHeight="1">
      <c r="A112" s="33"/>
      <c r="B112" s="34"/>
      <c r="C112" s="33"/>
      <c r="D112" s="33"/>
      <c r="E112" s="121" t="str">
        <f>E7</f>
        <v>Revitalizácia vnútrobloku Pádivec - Sadovnícke úpravy</v>
      </c>
      <c r="F112" s="27"/>
      <c r="G112" s="27"/>
      <c r="H112" s="27"/>
      <c r="I112" s="33"/>
      <c r="J112" s="33"/>
      <c r="K112" s="33"/>
      <c r="L112" s="55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="2" customFormat="1" ht="12" customHeight="1">
      <c r="A113" s="33"/>
      <c r="B113" s="34"/>
      <c r="C113" s="27" t="s">
        <v>99</v>
      </c>
      <c r="D113" s="33"/>
      <c r="E113" s="33"/>
      <c r="F113" s="33"/>
      <c r="G113" s="33"/>
      <c r="H113" s="33"/>
      <c r="I113" s="33"/>
      <c r="J113" s="33"/>
      <c r="K113" s="33"/>
      <c r="L113" s="55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="2" customFormat="1" ht="16.5" customHeight="1">
      <c r="A114" s="33"/>
      <c r="B114" s="34"/>
      <c r="C114" s="33"/>
      <c r="D114" s="33"/>
      <c r="E114" s="67" t="str">
        <f>E9</f>
        <v xml:space="preserve">SO 05.2 - Zavlažovací systém </v>
      </c>
      <c r="F114" s="33"/>
      <c r="G114" s="33"/>
      <c r="H114" s="33"/>
      <c r="I114" s="33"/>
      <c r="J114" s="33"/>
      <c r="K114" s="33"/>
      <c r="L114" s="55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="2" customFormat="1" ht="6.96" customHeight="1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55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="2" customFormat="1" ht="12" customHeight="1">
      <c r="A116" s="33"/>
      <c r="B116" s="34"/>
      <c r="C116" s="27" t="s">
        <v>19</v>
      </c>
      <c r="D116" s="33"/>
      <c r="E116" s="33"/>
      <c r="F116" s="22" t="str">
        <f>F12</f>
        <v>Trenčín</v>
      </c>
      <c r="G116" s="33"/>
      <c r="H116" s="33"/>
      <c r="I116" s="27" t="s">
        <v>21</v>
      </c>
      <c r="J116" s="69" t="str">
        <f>IF(J12="","",J12)</f>
        <v>10. 2. 2022</v>
      </c>
      <c r="K116" s="33"/>
      <c r="L116" s="55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="2" customFormat="1" ht="6.96" customHeight="1">
      <c r="A117" s="33"/>
      <c r="B117" s="34"/>
      <c r="C117" s="33"/>
      <c r="D117" s="33"/>
      <c r="E117" s="33"/>
      <c r="F117" s="33"/>
      <c r="G117" s="33"/>
      <c r="H117" s="33"/>
      <c r="I117" s="33"/>
      <c r="J117" s="33"/>
      <c r="K117" s="33"/>
      <c r="L117" s="55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="2" customFormat="1" ht="25.65" customHeight="1">
      <c r="A118" s="33"/>
      <c r="B118" s="34"/>
      <c r="C118" s="27" t="s">
        <v>23</v>
      </c>
      <c r="D118" s="33"/>
      <c r="E118" s="33"/>
      <c r="F118" s="22" t="str">
        <f>E15</f>
        <v>Mesto Trenčín</v>
      </c>
      <c r="G118" s="33"/>
      <c r="H118" s="33"/>
      <c r="I118" s="27" t="s">
        <v>29</v>
      </c>
      <c r="J118" s="31" t="str">
        <f>E21</f>
        <v>Kvitnúce záhrady s.r.o.</v>
      </c>
      <c r="K118" s="33"/>
      <c r="L118" s="55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="2" customFormat="1" ht="25.65" customHeight="1">
      <c r="A119" s="33"/>
      <c r="B119" s="34"/>
      <c r="C119" s="27" t="s">
        <v>27</v>
      </c>
      <c r="D119" s="33"/>
      <c r="E119" s="33"/>
      <c r="F119" s="22" t="str">
        <f>IF(E18="","",E18)</f>
        <v>Vyplň údaj</v>
      </c>
      <c r="G119" s="33"/>
      <c r="H119" s="33"/>
      <c r="I119" s="27" t="s">
        <v>34</v>
      </c>
      <c r="J119" s="31" t="str">
        <f>E24</f>
        <v>Kvitnúce záhrady s.r.o.</v>
      </c>
      <c r="K119" s="33"/>
      <c r="L119" s="55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="2" customFormat="1" ht="10.32" customHeight="1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55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="10" customFormat="1" ht="29.28" customHeight="1">
      <c r="A121" s="147"/>
      <c r="B121" s="148"/>
      <c r="C121" s="149" t="s">
        <v>121</v>
      </c>
      <c r="D121" s="150" t="s">
        <v>61</v>
      </c>
      <c r="E121" s="150" t="s">
        <v>57</v>
      </c>
      <c r="F121" s="150" t="s">
        <v>58</v>
      </c>
      <c r="G121" s="150" t="s">
        <v>122</v>
      </c>
      <c r="H121" s="150" t="s">
        <v>123</v>
      </c>
      <c r="I121" s="150" t="s">
        <v>124</v>
      </c>
      <c r="J121" s="151" t="s">
        <v>105</v>
      </c>
      <c r="K121" s="152" t="s">
        <v>125</v>
      </c>
      <c r="L121" s="153"/>
      <c r="M121" s="86" t="s">
        <v>1</v>
      </c>
      <c r="N121" s="87" t="s">
        <v>40</v>
      </c>
      <c r="O121" s="87" t="s">
        <v>126</v>
      </c>
      <c r="P121" s="87" t="s">
        <v>127</v>
      </c>
      <c r="Q121" s="87" t="s">
        <v>128</v>
      </c>
      <c r="R121" s="87" t="s">
        <v>129</v>
      </c>
      <c r="S121" s="87" t="s">
        <v>130</v>
      </c>
      <c r="T121" s="88" t="s">
        <v>131</v>
      </c>
      <c r="U121" s="147"/>
      <c r="V121" s="147"/>
      <c r="W121" s="147"/>
      <c r="X121" s="147"/>
      <c r="Y121" s="147"/>
      <c r="Z121" s="147"/>
      <c r="AA121" s="147"/>
      <c r="AB121" s="147"/>
      <c r="AC121" s="147"/>
      <c r="AD121" s="147"/>
      <c r="AE121" s="147"/>
    </row>
    <row r="122" s="2" customFormat="1" ht="22.8" customHeight="1">
      <c r="A122" s="33"/>
      <c r="B122" s="34"/>
      <c r="C122" s="93" t="s">
        <v>106</v>
      </c>
      <c r="D122" s="33"/>
      <c r="E122" s="33"/>
      <c r="F122" s="33"/>
      <c r="G122" s="33"/>
      <c r="H122" s="33"/>
      <c r="I122" s="33"/>
      <c r="J122" s="154">
        <f>BK122</f>
        <v>0</v>
      </c>
      <c r="K122" s="33"/>
      <c r="L122" s="34"/>
      <c r="M122" s="89"/>
      <c r="N122" s="73"/>
      <c r="O122" s="90"/>
      <c r="P122" s="155">
        <f>P123+P140+P143+P146+P151+P157</f>
        <v>0</v>
      </c>
      <c r="Q122" s="90"/>
      <c r="R122" s="155">
        <f>R123+R140+R143+R146+R151+R157</f>
        <v>0</v>
      </c>
      <c r="S122" s="90"/>
      <c r="T122" s="156">
        <f>T123+T140+T143+T146+T151+T157</f>
        <v>0</v>
      </c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T122" s="14" t="s">
        <v>75</v>
      </c>
      <c r="AU122" s="14" t="s">
        <v>107</v>
      </c>
      <c r="BK122" s="157">
        <f>BK123+BK140+BK143+BK146+BK151+BK157</f>
        <v>0</v>
      </c>
    </row>
    <row r="123" s="11" customFormat="1" ht="25.92" customHeight="1">
      <c r="A123" s="11"/>
      <c r="B123" s="158"/>
      <c r="C123" s="11"/>
      <c r="D123" s="159" t="s">
        <v>75</v>
      </c>
      <c r="E123" s="160" t="s">
        <v>553</v>
      </c>
      <c r="F123" s="160" t="s">
        <v>554</v>
      </c>
      <c r="G123" s="11"/>
      <c r="H123" s="11"/>
      <c r="I123" s="161"/>
      <c r="J123" s="162">
        <f>BK123</f>
        <v>0</v>
      </c>
      <c r="K123" s="11"/>
      <c r="L123" s="158"/>
      <c r="M123" s="163"/>
      <c r="N123" s="164"/>
      <c r="O123" s="164"/>
      <c r="P123" s="165">
        <f>SUM(P124:P139)</f>
        <v>0</v>
      </c>
      <c r="Q123" s="164"/>
      <c r="R123" s="165">
        <f>SUM(R124:R139)</f>
        <v>0</v>
      </c>
      <c r="S123" s="164"/>
      <c r="T123" s="166">
        <f>SUM(T124:T139)</f>
        <v>0</v>
      </c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R123" s="159" t="s">
        <v>84</v>
      </c>
      <c r="AT123" s="167" t="s">
        <v>75</v>
      </c>
      <c r="AU123" s="167" t="s">
        <v>76</v>
      </c>
      <c r="AY123" s="159" t="s">
        <v>133</v>
      </c>
      <c r="BK123" s="168">
        <f>SUM(BK124:BK139)</f>
        <v>0</v>
      </c>
    </row>
    <row r="124" s="2" customFormat="1" ht="24.15" customHeight="1">
      <c r="A124" s="33"/>
      <c r="B124" s="169"/>
      <c r="C124" s="170" t="s">
        <v>76</v>
      </c>
      <c r="D124" s="170" t="s">
        <v>134</v>
      </c>
      <c r="E124" s="171" t="s">
        <v>555</v>
      </c>
      <c r="F124" s="172" t="s">
        <v>556</v>
      </c>
      <c r="G124" s="173" t="s">
        <v>1</v>
      </c>
      <c r="H124" s="174">
        <v>51</v>
      </c>
      <c r="I124" s="175"/>
      <c r="J124" s="176">
        <f>ROUND(I124*H124,2)</f>
        <v>0</v>
      </c>
      <c r="K124" s="177"/>
      <c r="L124" s="34"/>
      <c r="M124" s="178" t="s">
        <v>1</v>
      </c>
      <c r="N124" s="179" t="s">
        <v>42</v>
      </c>
      <c r="O124" s="77"/>
      <c r="P124" s="180">
        <f>O124*H124</f>
        <v>0</v>
      </c>
      <c r="Q124" s="180">
        <v>0</v>
      </c>
      <c r="R124" s="180">
        <f>Q124*H124</f>
        <v>0</v>
      </c>
      <c r="S124" s="180">
        <v>0</v>
      </c>
      <c r="T124" s="181">
        <f>S124*H124</f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182" t="s">
        <v>138</v>
      </c>
      <c r="AT124" s="182" t="s">
        <v>134</v>
      </c>
      <c r="AU124" s="182" t="s">
        <v>84</v>
      </c>
      <c r="AY124" s="14" t="s">
        <v>133</v>
      </c>
      <c r="BE124" s="183">
        <f>IF(N124="základná",J124,0)</f>
        <v>0</v>
      </c>
      <c r="BF124" s="183">
        <f>IF(N124="znížená",J124,0)</f>
        <v>0</v>
      </c>
      <c r="BG124" s="183">
        <f>IF(N124="zákl. prenesená",J124,0)</f>
        <v>0</v>
      </c>
      <c r="BH124" s="183">
        <f>IF(N124="zníž. prenesená",J124,0)</f>
        <v>0</v>
      </c>
      <c r="BI124" s="183">
        <f>IF(N124="nulová",J124,0)</f>
        <v>0</v>
      </c>
      <c r="BJ124" s="14" t="s">
        <v>139</v>
      </c>
      <c r="BK124" s="183">
        <f>ROUND(I124*H124,2)</f>
        <v>0</v>
      </c>
      <c r="BL124" s="14" t="s">
        <v>138</v>
      </c>
      <c r="BM124" s="182" t="s">
        <v>139</v>
      </c>
    </row>
    <row r="125" s="2" customFormat="1" ht="21.75" customHeight="1">
      <c r="A125" s="33"/>
      <c r="B125" s="169"/>
      <c r="C125" s="170" t="s">
        <v>76</v>
      </c>
      <c r="D125" s="170" t="s">
        <v>134</v>
      </c>
      <c r="E125" s="171" t="s">
        <v>557</v>
      </c>
      <c r="F125" s="172" t="s">
        <v>558</v>
      </c>
      <c r="G125" s="173" t="s">
        <v>1</v>
      </c>
      <c r="H125" s="174">
        <v>15</v>
      </c>
      <c r="I125" s="175"/>
      <c r="J125" s="176">
        <f>ROUND(I125*H125,2)</f>
        <v>0</v>
      </c>
      <c r="K125" s="177"/>
      <c r="L125" s="34"/>
      <c r="M125" s="178" t="s">
        <v>1</v>
      </c>
      <c r="N125" s="179" t="s">
        <v>42</v>
      </c>
      <c r="O125" s="77"/>
      <c r="P125" s="180">
        <f>O125*H125</f>
        <v>0</v>
      </c>
      <c r="Q125" s="180">
        <v>0</v>
      </c>
      <c r="R125" s="180">
        <f>Q125*H125</f>
        <v>0</v>
      </c>
      <c r="S125" s="180">
        <v>0</v>
      </c>
      <c r="T125" s="181">
        <f>S125*H125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82" t="s">
        <v>138</v>
      </c>
      <c r="AT125" s="182" t="s">
        <v>134</v>
      </c>
      <c r="AU125" s="182" t="s">
        <v>84</v>
      </c>
      <c r="AY125" s="14" t="s">
        <v>133</v>
      </c>
      <c r="BE125" s="183">
        <f>IF(N125="základná",J125,0)</f>
        <v>0</v>
      </c>
      <c r="BF125" s="183">
        <f>IF(N125="znížená",J125,0)</f>
        <v>0</v>
      </c>
      <c r="BG125" s="183">
        <f>IF(N125="zákl. prenesená",J125,0)</f>
        <v>0</v>
      </c>
      <c r="BH125" s="183">
        <f>IF(N125="zníž. prenesená",J125,0)</f>
        <v>0</v>
      </c>
      <c r="BI125" s="183">
        <f>IF(N125="nulová",J125,0)</f>
        <v>0</v>
      </c>
      <c r="BJ125" s="14" t="s">
        <v>139</v>
      </c>
      <c r="BK125" s="183">
        <f>ROUND(I125*H125,2)</f>
        <v>0</v>
      </c>
      <c r="BL125" s="14" t="s">
        <v>138</v>
      </c>
      <c r="BM125" s="182" t="s">
        <v>138</v>
      </c>
    </row>
    <row r="126" s="2" customFormat="1" ht="21.75" customHeight="1">
      <c r="A126" s="33"/>
      <c r="B126" s="169"/>
      <c r="C126" s="170" t="s">
        <v>76</v>
      </c>
      <c r="D126" s="170" t="s">
        <v>134</v>
      </c>
      <c r="E126" s="171" t="s">
        <v>559</v>
      </c>
      <c r="F126" s="172" t="s">
        <v>560</v>
      </c>
      <c r="G126" s="173" t="s">
        <v>1</v>
      </c>
      <c r="H126" s="174">
        <v>20</v>
      </c>
      <c r="I126" s="175"/>
      <c r="J126" s="176">
        <f>ROUND(I126*H126,2)</f>
        <v>0</v>
      </c>
      <c r="K126" s="177"/>
      <c r="L126" s="34"/>
      <c r="M126" s="178" t="s">
        <v>1</v>
      </c>
      <c r="N126" s="179" t="s">
        <v>42</v>
      </c>
      <c r="O126" s="77"/>
      <c r="P126" s="180">
        <f>O126*H126</f>
        <v>0</v>
      </c>
      <c r="Q126" s="180">
        <v>0</v>
      </c>
      <c r="R126" s="180">
        <f>Q126*H126</f>
        <v>0</v>
      </c>
      <c r="S126" s="180">
        <v>0</v>
      </c>
      <c r="T126" s="181">
        <f>S126*H126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82" t="s">
        <v>138</v>
      </c>
      <c r="AT126" s="182" t="s">
        <v>134</v>
      </c>
      <c r="AU126" s="182" t="s">
        <v>84</v>
      </c>
      <c r="AY126" s="14" t="s">
        <v>133</v>
      </c>
      <c r="BE126" s="183">
        <f>IF(N126="základná",J126,0)</f>
        <v>0</v>
      </c>
      <c r="BF126" s="183">
        <f>IF(N126="znížená",J126,0)</f>
        <v>0</v>
      </c>
      <c r="BG126" s="183">
        <f>IF(N126="zákl. prenesená",J126,0)</f>
        <v>0</v>
      </c>
      <c r="BH126" s="183">
        <f>IF(N126="zníž. prenesená",J126,0)</f>
        <v>0</v>
      </c>
      <c r="BI126" s="183">
        <f>IF(N126="nulová",J126,0)</f>
        <v>0</v>
      </c>
      <c r="BJ126" s="14" t="s">
        <v>139</v>
      </c>
      <c r="BK126" s="183">
        <f>ROUND(I126*H126,2)</f>
        <v>0</v>
      </c>
      <c r="BL126" s="14" t="s">
        <v>138</v>
      </c>
      <c r="BM126" s="182" t="s">
        <v>144</v>
      </c>
    </row>
    <row r="127" s="2" customFormat="1" ht="21.75" customHeight="1">
      <c r="A127" s="33"/>
      <c r="B127" s="169"/>
      <c r="C127" s="170" t="s">
        <v>76</v>
      </c>
      <c r="D127" s="170" t="s">
        <v>134</v>
      </c>
      <c r="E127" s="171" t="s">
        <v>561</v>
      </c>
      <c r="F127" s="172" t="s">
        <v>562</v>
      </c>
      <c r="G127" s="173" t="s">
        <v>1</v>
      </c>
      <c r="H127" s="174">
        <v>6</v>
      </c>
      <c r="I127" s="175"/>
      <c r="J127" s="176">
        <f>ROUND(I127*H127,2)</f>
        <v>0</v>
      </c>
      <c r="K127" s="177"/>
      <c r="L127" s="34"/>
      <c r="M127" s="178" t="s">
        <v>1</v>
      </c>
      <c r="N127" s="179" t="s">
        <v>42</v>
      </c>
      <c r="O127" s="77"/>
      <c r="P127" s="180">
        <f>O127*H127</f>
        <v>0</v>
      </c>
      <c r="Q127" s="180">
        <v>0</v>
      </c>
      <c r="R127" s="180">
        <f>Q127*H127</f>
        <v>0</v>
      </c>
      <c r="S127" s="180">
        <v>0</v>
      </c>
      <c r="T127" s="181">
        <f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82" t="s">
        <v>138</v>
      </c>
      <c r="AT127" s="182" t="s">
        <v>134</v>
      </c>
      <c r="AU127" s="182" t="s">
        <v>84</v>
      </c>
      <c r="AY127" s="14" t="s">
        <v>133</v>
      </c>
      <c r="BE127" s="183">
        <f>IF(N127="základná",J127,0)</f>
        <v>0</v>
      </c>
      <c r="BF127" s="183">
        <f>IF(N127="znížená",J127,0)</f>
        <v>0</v>
      </c>
      <c r="BG127" s="183">
        <f>IF(N127="zákl. prenesená",J127,0)</f>
        <v>0</v>
      </c>
      <c r="BH127" s="183">
        <f>IF(N127="zníž. prenesená",J127,0)</f>
        <v>0</v>
      </c>
      <c r="BI127" s="183">
        <f>IF(N127="nulová",J127,0)</f>
        <v>0</v>
      </c>
      <c r="BJ127" s="14" t="s">
        <v>139</v>
      </c>
      <c r="BK127" s="183">
        <f>ROUND(I127*H127,2)</f>
        <v>0</v>
      </c>
      <c r="BL127" s="14" t="s">
        <v>138</v>
      </c>
      <c r="BM127" s="182" t="s">
        <v>148</v>
      </c>
    </row>
    <row r="128" s="2" customFormat="1" ht="21.75" customHeight="1">
      <c r="A128" s="33"/>
      <c r="B128" s="169"/>
      <c r="C128" s="170" t="s">
        <v>76</v>
      </c>
      <c r="D128" s="170" t="s">
        <v>134</v>
      </c>
      <c r="E128" s="171" t="s">
        <v>563</v>
      </c>
      <c r="F128" s="172" t="s">
        <v>564</v>
      </c>
      <c r="G128" s="173" t="s">
        <v>1</v>
      </c>
      <c r="H128" s="174">
        <v>2</v>
      </c>
      <c r="I128" s="175"/>
      <c r="J128" s="176">
        <f>ROUND(I128*H128,2)</f>
        <v>0</v>
      </c>
      <c r="K128" s="177"/>
      <c r="L128" s="34"/>
      <c r="M128" s="178" t="s">
        <v>1</v>
      </c>
      <c r="N128" s="179" t="s">
        <v>42</v>
      </c>
      <c r="O128" s="77"/>
      <c r="P128" s="180">
        <f>O128*H128</f>
        <v>0</v>
      </c>
      <c r="Q128" s="180">
        <v>0</v>
      </c>
      <c r="R128" s="180">
        <f>Q128*H128</f>
        <v>0</v>
      </c>
      <c r="S128" s="180">
        <v>0</v>
      </c>
      <c r="T128" s="181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82" t="s">
        <v>138</v>
      </c>
      <c r="AT128" s="182" t="s">
        <v>134</v>
      </c>
      <c r="AU128" s="182" t="s">
        <v>84</v>
      </c>
      <c r="AY128" s="14" t="s">
        <v>133</v>
      </c>
      <c r="BE128" s="183">
        <f>IF(N128="základná",J128,0)</f>
        <v>0</v>
      </c>
      <c r="BF128" s="183">
        <f>IF(N128="znížená",J128,0)</f>
        <v>0</v>
      </c>
      <c r="BG128" s="183">
        <f>IF(N128="zákl. prenesená",J128,0)</f>
        <v>0</v>
      </c>
      <c r="BH128" s="183">
        <f>IF(N128="zníž. prenesená",J128,0)</f>
        <v>0</v>
      </c>
      <c r="BI128" s="183">
        <f>IF(N128="nulová",J128,0)</f>
        <v>0</v>
      </c>
      <c r="BJ128" s="14" t="s">
        <v>139</v>
      </c>
      <c r="BK128" s="183">
        <f>ROUND(I128*H128,2)</f>
        <v>0</v>
      </c>
      <c r="BL128" s="14" t="s">
        <v>138</v>
      </c>
      <c r="BM128" s="182" t="s">
        <v>151</v>
      </c>
    </row>
    <row r="129" s="2" customFormat="1" ht="21.75" customHeight="1">
      <c r="A129" s="33"/>
      <c r="B129" s="169"/>
      <c r="C129" s="170" t="s">
        <v>76</v>
      </c>
      <c r="D129" s="170" t="s">
        <v>134</v>
      </c>
      <c r="E129" s="171" t="s">
        <v>565</v>
      </c>
      <c r="F129" s="172" t="s">
        <v>566</v>
      </c>
      <c r="G129" s="173" t="s">
        <v>1</v>
      </c>
      <c r="H129" s="174">
        <v>1</v>
      </c>
      <c r="I129" s="175"/>
      <c r="J129" s="176">
        <f>ROUND(I129*H129,2)</f>
        <v>0</v>
      </c>
      <c r="K129" s="177"/>
      <c r="L129" s="34"/>
      <c r="M129" s="178" t="s">
        <v>1</v>
      </c>
      <c r="N129" s="179" t="s">
        <v>42</v>
      </c>
      <c r="O129" s="77"/>
      <c r="P129" s="180">
        <f>O129*H129</f>
        <v>0</v>
      </c>
      <c r="Q129" s="180">
        <v>0</v>
      </c>
      <c r="R129" s="180">
        <f>Q129*H129</f>
        <v>0</v>
      </c>
      <c r="S129" s="180">
        <v>0</v>
      </c>
      <c r="T129" s="181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82" t="s">
        <v>138</v>
      </c>
      <c r="AT129" s="182" t="s">
        <v>134</v>
      </c>
      <c r="AU129" s="182" t="s">
        <v>84</v>
      </c>
      <c r="AY129" s="14" t="s">
        <v>133</v>
      </c>
      <c r="BE129" s="183">
        <f>IF(N129="základná",J129,0)</f>
        <v>0</v>
      </c>
      <c r="BF129" s="183">
        <f>IF(N129="znížená",J129,0)</f>
        <v>0</v>
      </c>
      <c r="BG129" s="183">
        <f>IF(N129="zákl. prenesená",J129,0)</f>
        <v>0</v>
      </c>
      <c r="BH129" s="183">
        <f>IF(N129="zníž. prenesená",J129,0)</f>
        <v>0</v>
      </c>
      <c r="BI129" s="183">
        <f>IF(N129="nulová",J129,0)</f>
        <v>0</v>
      </c>
      <c r="BJ129" s="14" t="s">
        <v>139</v>
      </c>
      <c r="BK129" s="183">
        <f>ROUND(I129*H129,2)</f>
        <v>0</v>
      </c>
      <c r="BL129" s="14" t="s">
        <v>138</v>
      </c>
      <c r="BM129" s="182" t="s">
        <v>157</v>
      </c>
    </row>
    <row r="130" s="2" customFormat="1" ht="21.75" customHeight="1">
      <c r="A130" s="33"/>
      <c r="B130" s="169"/>
      <c r="C130" s="170" t="s">
        <v>76</v>
      </c>
      <c r="D130" s="170" t="s">
        <v>134</v>
      </c>
      <c r="E130" s="171" t="s">
        <v>567</v>
      </c>
      <c r="F130" s="172" t="s">
        <v>568</v>
      </c>
      <c r="G130" s="173" t="s">
        <v>1</v>
      </c>
      <c r="H130" s="174">
        <v>2</v>
      </c>
      <c r="I130" s="175"/>
      <c r="J130" s="176">
        <f>ROUND(I130*H130,2)</f>
        <v>0</v>
      </c>
      <c r="K130" s="177"/>
      <c r="L130" s="34"/>
      <c r="M130" s="178" t="s">
        <v>1</v>
      </c>
      <c r="N130" s="179" t="s">
        <v>42</v>
      </c>
      <c r="O130" s="77"/>
      <c r="P130" s="180">
        <f>O130*H130</f>
        <v>0</v>
      </c>
      <c r="Q130" s="180">
        <v>0</v>
      </c>
      <c r="R130" s="180">
        <f>Q130*H130</f>
        <v>0</v>
      </c>
      <c r="S130" s="180">
        <v>0</v>
      </c>
      <c r="T130" s="181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82" t="s">
        <v>138</v>
      </c>
      <c r="AT130" s="182" t="s">
        <v>134</v>
      </c>
      <c r="AU130" s="182" t="s">
        <v>84</v>
      </c>
      <c r="AY130" s="14" t="s">
        <v>133</v>
      </c>
      <c r="BE130" s="183">
        <f>IF(N130="základná",J130,0)</f>
        <v>0</v>
      </c>
      <c r="BF130" s="183">
        <f>IF(N130="znížená",J130,0)</f>
        <v>0</v>
      </c>
      <c r="BG130" s="183">
        <f>IF(N130="zákl. prenesená",J130,0)</f>
        <v>0</v>
      </c>
      <c r="BH130" s="183">
        <f>IF(N130="zníž. prenesená",J130,0)</f>
        <v>0</v>
      </c>
      <c r="BI130" s="183">
        <f>IF(N130="nulová",J130,0)</f>
        <v>0</v>
      </c>
      <c r="BJ130" s="14" t="s">
        <v>139</v>
      </c>
      <c r="BK130" s="183">
        <f>ROUND(I130*H130,2)</f>
        <v>0</v>
      </c>
      <c r="BL130" s="14" t="s">
        <v>138</v>
      </c>
      <c r="BM130" s="182" t="s">
        <v>160</v>
      </c>
    </row>
    <row r="131" s="2" customFormat="1" ht="21.75" customHeight="1">
      <c r="A131" s="33"/>
      <c r="B131" s="169"/>
      <c r="C131" s="170" t="s">
        <v>76</v>
      </c>
      <c r="D131" s="170" t="s">
        <v>134</v>
      </c>
      <c r="E131" s="171" t="s">
        <v>569</v>
      </c>
      <c r="F131" s="172" t="s">
        <v>570</v>
      </c>
      <c r="G131" s="173" t="s">
        <v>1</v>
      </c>
      <c r="H131" s="174">
        <v>5</v>
      </c>
      <c r="I131" s="175"/>
      <c r="J131" s="176">
        <f>ROUND(I131*H131,2)</f>
        <v>0</v>
      </c>
      <c r="K131" s="177"/>
      <c r="L131" s="34"/>
      <c r="M131" s="178" t="s">
        <v>1</v>
      </c>
      <c r="N131" s="179" t="s">
        <v>42</v>
      </c>
      <c r="O131" s="77"/>
      <c r="P131" s="180">
        <f>O131*H131</f>
        <v>0</v>
      </c>
      <c r="Q131" s="180">
        <v>0</v>
      </c>
      <c r="R131" s="180">
        <f>Q131*H131</f>
        <v>0</v>
      </c>
      <c r="S131" s="180">
        <v>0</v>
      </c>
      <c r="T131" s="181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82" t="s">
        <v>138</v>
      </c>
      <c r="AT131" s="182" t="s">
        <v>134</v>
      </c>
      <c r="AU131" s="182" t="s">
        <v>84</v>
      </c>
      <c r="AY131" s="14" t="s">
        <v>133</v>
      </c>
      <c r="BE131" s="183">
        <f>IF(N131="základná",J131,0)</f>
        <v>0</v>
      </c>
      <c r="BF131" s="183">
        <f>IF(N131="znížená",J131,0)</f>
        <v>0</v>
      </c>
      <c r="BG131" s="183">
        <f>IF(N131="zákl. prenesená",J131,0)</f>
        <v>0</v>
      </c>
      <c r="BH131" s="183">
        <f>IF(N131="zníž. prenesená",J131,0)</f>
        <v>0</v>
      </c>
      <c r="BI131" s="183">
        <f>IF(N131="nulová",J131,0)</f>
        <v>0</v>
      </c>
      <c r="BJ131" s="14" t="s">
        <v>139</v>
      </c>
      <c r="BK131" s="183">
        <f>ROUND(I131*H131,2)</f>
        <v>0</v>
      </c>
      <c r="BL131" s="14" t="s">
        <v>138</v>
      </c>
      <c r="BM131" s="182" t="s">
        <v>164</v>
      </c>
    </row>
    <row r="132" s="2" customFormat="1" ht="21.75" customHeight="1">
      <c r="A132" s="33"/>
      <c r="B132" s="169"/>
      <c r="C132" s="170" t="s">
        <v>76</v>
      </c>
      <c r="D132" s="170" t="s">
        <v>134</v>
      </c>
      <c r="E132" s="171" t="s">
        <v>571</v>
      </c>
      <c r="F132" s="172" t="s">
        <v>572</v>
      </c>
      <c r="G132" s="173" t="s">
        <v>1</v>
      </c>
      <c r="H132" s="174">
        <v>51</v>
      </c>
      <c r="I132" s="175"/>
      <c r="J132" s="176">
        <f>ROUND(I132*H132,2)</f>
        <v>0</v>
      </c>
      <c r="K132" s="177"/>
      <c r="L132" s="34"/>
      <c r="M132" s="178" t="s">
        <v>1</v>
      </c>
      <c r="N132" s="179" t="s">
        <v>42</v>
      </c>
      <c r="O132" s="77"/>
      <c r="P132" s="180">
        <f>O132*H132</f>
        <v>0</v>
      </c>
      <c r="Q132" s="180">
        <v>0</v>
      </c>
      <c r="R132" s="180">
        <f>Q132*H132</f>
        <v>0</v>
      </c>
      <c r="S132" s="180">
        <v>0</v>
      </c>
      <c r="T132" s="181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82" t="s">
        <v>138</v>
      </c>
      <c r="AT132" s="182" t="s">
        <v>134</v>
      </c>
      <c r="AU132" s="182" t="s">
        <v>84</v>
      </c>
      <c r="AY132" s="14" t="s">
        <v>133</v>
      </c>
      <c r="BE132" s="183">
        <f>IF(N132="základná",J132,0)</f>
        <v>0</v>
      </c>
      <c r="BF132" s="183">
        <f>IF(N132="znížená",J132,0)</f>
        <v>0</v>
      </c>
      <c r="BG132" s="183">
        <f>IF(N132="zákl. prenesená",J132,0)</f>
        <v>0</v>
      </c>
      <c r="BH132" s="183">
        <f>IF(N132="zníž. prenesená",J132,0)</f>
        <v>0</v>
      </c>
      <c r="BI132" s="183">
        <f>IF(N132="nulová",J132,0)</f>
        <v>0</v>
      </c>
      <c r="BJ132" s="14" t="s">
        <v>139</v>
      </c>
      <c r="BK132" s="183">
        <f>ROUND(I132*H132,2)</f>
        <v>0</v>
      </c>
      <c r="BL132" s="14" t="s">
        <v>138</v>
      </c>
      <c r="BM132" s="182" t="s">
        <v>167</v>
      </c>
    </row>
    <row r="133" s="2" customFormat="1" ht="21.75" customHeight="1">
      <c r="A133" s="33"/>
      <c r="B133" s="169"/>
      <c r="C133" s="170" t="s">
        <v>76</v>
      </c>
      <c r="D133" s="170" t="s">
        <v>134</v>
      </c>
      <c r="E133" s="171" t="s">
        <v>573</v>
      </c>
      <c r="F133" s="172" t="s">
        <v>574</v>
      </c>
      <c r="G133" s="173" t="s">
        <v>1</v>
      </c>
      <c r="H133" s="174">
        <v>45</v>
      </c>
      <c r="I133" s="175"/>
      <c r="J133" s="176">
        <f>ROUND(I133*H133,2)</f>
        <v>0</v>
      </c>
      <c r="K133" s="177"/>
      <c r="L133" s="34"/>
      <c r="M133" s="178" t="s">
        <v>1</v>
      </c>
      <c r="N133" s="179" t="s">
        <v>42</v>
      </c>
      <c r="O133" s="77"/>
      <c r="P133" s="180">
        <f>O133*H133</f>
        <v>0</v>
      </c>
      <c r="Q133" s="180">
        <v>0</v>
      </c>
      <c r="R133" s="180">
        <f>Q133*H133</f>
        <v>0</v>
      </c>
      <c r="S133" s="180">
        <v>0</v>
      </c>
      <c r="T133" s="181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82" t="s">
        <v>138</v>
      </c>
      <c r="AT133" s="182" t="s">
        <v>134</v>
      </c>
      <c r="AU133" s="182" t="s">
        <v>84</v>
      </c>
      <c r="AY133" s="14" t="s">
        <v>133</v>
      </c>
      <c r="BE133" s="183">
        <f>IF(N133="základná",J133,0)</f>
        <v>0</v>
      </c>
      <c r="BF133" s="183">
        <f>IF(N133="znížená",J133,0)</f>
        <v>0</v>
      </c>
      <c r="BG133" s="183">
        <f>IF(N133="zákl. prenesená",J133,0)</f>
        <v>0</v>
      </c>
      <c r="BH133" s="183">
        <f>IF(N133="zníž. prenesená",J133,0)</f>
        <v>0</v>
      </c>
      <c r="BI133" s="183">
        <f>IF(N133="nulová",J133,0)</f>
        <v>0</v>
      </c>
      <c r="BJ133" s="14" t="s">
        <v>139</v>
      </c>
      <c r="BK133" s="183">
        <f>ROUND(I133*H133,2)</f>
        <v>0</v>
      </c>
      <c r="BL133" s="14" t="s">
        <v>138</v>
      </c>
      <c r="BM133" s="182" t="s">
        <v>7</v>
      </c>
    </row>
    <row r="134" s="2" customFormat="1" ht="21.75" customHeight="1">
      <c r="A134" s="33"/>
      <c r="B134" s="169"/>
      <c r="C134" s="170" t="s">
        <v>76</v>
      </c>
      <c r="D134" s="170" t="s">
        <v>134</v>
      </c>
      <c r="E134" s="171" t="s">
        <v>575</v>
      </c>
      <c r="F134" s="172" t="s">
        <v>576</v>
      </c>
      <c r="G134" s="173" t="s">
        <v>1</v>
      </c>
      <c r="H134" s="174">
        <v>8</v>
      </c>
      <c r="I134" s="175"/>
      <c r="J134" s="176">
        <f>ROUND(I134*H134,2)</f>
        <v>0</v>
      </c>
      <c r="K134" s="177"/>
      <c r="L134" s="34"/>
      <c r="M134" s="178" t="s">
        <v>1</v>
      </c>
      <c r="N134" s="179" t="s">
        <v>42</v>
      </c>
      <c r="O134" s="77"/>
      <c r="P134" s="180">
        <f>O134*H134</f>
        <v>0</v>
      </c>
      <c r="Q134" s="180">
        <v>0</v>
      </c>
      <c r="R134" s="180">
        <f>Q134*H134</f>
        <v>0</v>
      </c>
      <c r="S134" s="180">
        <v>0</v>
      </c>
      <c r="T134" s="181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82" t="s">
        <v>138</v>
      </c>
      <c r="AT134" s="182" t="s">
        <v>134</v>
      </c>
      <c r="AU134" s="182" t="s">
        <v>84</v>
      </c>
      <c r="AY134" s="14" t="s">
        <v>133</v>
      </c>
      <c r="BE134" s="183">
        <f>IF(N134="základná",J134,0)</f>
        <v>0</v>
      </c>
      <c r="BF134" s="183">
        <f>IF(N134="znížená",J134,0)</f>
        <v>0</v>
      </c>
      <c r="BG134" s="183">
        <f>IF(N134="zákl. prenesená",J134,0)</f>
        <v>0</v>
      </c>
      <c r="BH134" s="183">
        <f>IF(N134="zníž. prenesená",J134,0)</f>
        <v>0</v>
      </c>
      <c r="BI134" s="183">
        <f>IF(N134="nulová",J134,0)</f>
        <v>0</v>
      </c>
      <c r="BJ134" s="14" t="s">
        <v>139</v>
      </c>
      <c r="BK134" s="183">
        <f>ROUND(I134*H134,2)</f>
        <v>0</v>
      </c>
      <c r="BL134" s="14" t="s">
        <v>138</v>
      </c>
      <c r="BM134" s="182" t="s">
        <v>175</v>
      </c>
    </row>
    <row r="135" s="2" customFormat="1" ht="21.75" customHeight="1">
      <c r="A135" s="33"/>
      <c r="B135" s="169"/>
      <c r="C135" s="170" t="s">
        <v>76</v>
      </c>
      <c r="D135" s="170" t="s">
        <v>134</v>
      </c>
      <c r="E135" s="171" t="s">
        <v>577</v>
      </c>
      <c r="F135" s="172" t="s">
        <v>578</v>
      </c>
      <c r="G135" s="173" t="s">
        <v>1</v>
      </c>
      <c r="H135" s="174">
        <v>5</v>
      </c>
      <c r="I135" s="175"/>
      <c r="J135" s="176">
        <f>ROUND(I135*H135,2)</f>
        <v>0</v>
      </c>
      <c r="K135" s="177"/>
      <c r="L135" s="34"/>
      <c r="M135" s="178" t="s">
        <v>1</v>
      </c>
      <c r="N135" s="179" t="s">
        <v>42</v>
      </c>
      <c r="O135" s="77"/>
      <c r="P135" s="180">
        <f>O135*H135</f>
        <v>0</v>
      </c>
      <c r="Q135" s="180">
        <v>0</v>
      </c>
      <c r="R135" s="180">
        <f>Q135*H135</f>
        <v>0</v>
      </c>
      <c r="S135" s="180">
        <v>0</v>
      </c>
      <c r="T135" s="181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82" t="s">
        <v>138</v>
      </c>
      <c r="AT135" s="182" t="s">
        <v>134</v>
      </c>
      <c r="AU135" s="182" t="s">
        <v>84</v>
      </c>
      <c r="AY135" s="14" t="s">
        <v>133</v>
      </c>
      <c r="BE135" s="183">
        <f>IF(N135="základná",J135,0)</f>
        <v>0</v>
      </c>
      <c r="BF135" s="183">
        <f>IF(N135="znížená",J135,0)</f>
        <v>0</v>
      </c>
      <c r="BG135" s="183">
        <f>IF(N135="zákl. prenesená",J135,0)</f>
        <v>0</v>
      </c>
      <c r="BH135" s="183">
        <f>IF(N135="zníž. prenesená",J135,0)</f>
        <v>0</v>
      </c>
      <c r="BI135" s="183">
        <f>IF(N135="nulová",J135,0)</f>
        <v>0</v>
      </c>
      <c r="BJ135" s="14" t="s">
        <v>139</v>
      </c>
      <c r="BK135" s="183">
        <f>ROUND(I135*H135,2)</f>
        <v>0</v>
      </c>
      <c r="BL135" s="14" t="s">
        <v>138</v>
      </c>
      <c r="BM135" s="182" t="s">
        <v>179</v>
      </c>
    </row>
    <row r="136" s="2" customFormat="1" ht="16.5" customHeight="1">
      <c r="A136" s="33"/>
      <c r="B136" s="169"/>
      <c r="C136" s="170" t="s">
        <v>76</v>
      </c>
      <c r="D136" s="170" t="s">
        <v>134</v>
      </c>
      <c r="E136" s="171" t="s">
        <v>579</v>
      </c>
      <c r="F136" s="172" t="s">
        <v>580</v>
      </c>
      <c r="G136" s="173" t="s">
        <v>1</v>
      </c>
      <c r="H136" s="174">
        <v>5</v>
      </c>
      <c r="I136" s="175"/>
      <c r="J136" s="176">
        <f>ROUND(I136*H136,2)</f>
        <v>0</v>
      </c>
      <c r="K136" s="177"/>
      <c r="L136" s="34"/>
      <c r="M136" s="178" t="s">
        <v>1</v>
      </c>
      <c r="N136" s="179" t="s">
        <v>42</v>
      </c>
      <c r="O136" s="77"/>
      <c r="P136" s="180">
        <f>O136*H136</f>
        <v>0</v>
      </c>
      <c r="Q136" s="180">
        <v>0</v>
      </c>
      <c r="R136" s="180">
        <f>Q136*H136</f>
        <v>0</v>
      </c>
      <c r="S136" s="180">
        <v>0</v>
      </c>
      <c r="T136" s="181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82" t="s">
        <v>138</v>
      </c>
      <c r="AT136" s="182" t="s">
        <v>134</v>
      </c>
      <c r="AU136" s="182" t="s">
        <v>84</v>
      </c>
      <c r="AY136" s="14" t="s">
        <v>133</v>
      </c>
      <c r="BE136" s="183">
        <f>IF(N136="základná",J136,0)</f>
        <v>0</v>
      </c>
      <c r="BF136" s="183">
        <f>IF(N136="znížená",J136,0)</f>
        <v>0</v>
      </c>
      <c r="BG136" s="183">
        <f>IF(N136="zákl. prenesená",J136,0)</f>
        <v>0</v>
      </c>
      <c r="BH136" s="183">
        <f>IF(N136="zníž. prenesená",J136,0)</f>
        <v>0</v>
      </c>
      <c r="BI136" s="183">
        <f>IF(N136="nulová",J136,0)</f>
        <v>0</v>
      </c>
      <c r="BJ136" s="14" t="s">
        <v>139</v>
      </c>
      <c r="BK136" s="183">
        <f>ROUND(I136*H136,2)</f>
        <v>0</v>
      </c>
      <c r="BL136" s="14" t="s">
        <v>138</v>
      </c>
      <c r="BM136" s="182" t="s">
        <v>232</v>
      </c>
    </row>
    <row r="137" s="2" customFormat="1" ht="16.5" customHeight="1">
      <c r="A137" s="33"/>
      <c r="B137" s="169"/>
      <c r="C137" s="170" t="s">
        <v>76</v>
      </c>
      <c r="D137" s="170" t="s">
        <v>134</v>
      </c>
      <c r="E137" s="171" t="s">
        <v>581</v>
      </c>
      <c r="F137" s="172" t="s">
        <v>582</v>
      </c>
      <c r="G137" s="173" t="s">
        <v>1</v>
      </c>
      <c r="H137" s="174">
        <v>2</v>
      </c>
      <c r="I137" s="175"/>
      <c r="J137" s="176">
        <f>ROUND(I137*H137,2)</f>
        <v>0</v>
      </c>
      <c r="K137" s="177"/>
      <c r="L137" s="34"/>
      <c r="M137" s="178" t="s">
        <v>1</v>
      </c>
      <c r="N137" s="179" t="s">
        <v>42</v>
      </c>
      <c r="O137" s="77"/>
      <c r="P137" s="180">
        <f>O137*H137</f>
        <v>0</v>
      </c>
      <c r="Q137" s="180">
        <v>0</v>
      </c>
      <c r="R137" s="180">
        <f>Q137*H137</f>
        <v>0</v>
      </c>
      <c r="S137" s="180">
        <v>0</v>
      </c>
      <c r="T137" s="181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82" t="s">
        <v>138</v>
      </c>
      <c r="AT137" s="182" t="s">
        <v>134</v>
      </c>
      <c r="AU137" s="182" t="s">
        <v>84</v>
      </c>
      <c r="AY137" s="14" t="s">
        <v>133</v>
      </c>
      <c r="BE137" s="183">
        <f>IF(N137="základná",J137,0)</f>
        <v>0</v>
      </c>
      <c r="BF137" s="183">
        <f>IF(N137="znížená",J137,0)</f>
        <v>0</v>
      </c>
      <c r="BG137" s="183">
        <f>IF(N137="zákl. prenesená",J137,0)</f>
        <v>0</v>
      </c>
      <c r="BH137" s="183">
        <f>IF(N137="zníž. prenesená",J137,0)</f>
        <v>0</v>
      </c>
      <c r="BI137" s="183">
        <f>IF(N137="nulová",J137,0)</f>
        <v>0</v>
      </c>
      <c r="BJ137" s="14" t="s">
        <v>139</v>
      </c>
      <c r="BK137" s="183">
        <f>ROUND(I137*H137,2)</f>
        <v>0</v>
      </c>
      <c r="BL137" s="14" t="s">
        <v>138</v>
      </c>
      <c r="BM137" s="182" t="s">
        <v>182</v>
      </c>
    </row>
    <row r="138" s="2" customFormat="1" ht="16.5" customHeight="1">
      <c r="A138" s="33"/>
      <c r="B138" s="169"/>
      <c r="C138" s="170" t="s">
        <v>76</v>
      </c>
      <c r="D138" s="170" t="s">
        <v>134</v>
      </c>
      <c r="E138" s="171" t="s">
        <v>583</v>
      </c>
      <c r="F138" s="172" t="s">
        <v>584</v>
      </c>
      <c r="G138" s="173" t="s">
        <v>1</v>
      </c>
      <c r="H138" s="174">
        <v>10</v>
      </c>
      <c r="I138" s="175"/>
      <c r="J138" s="176">
        <f>ROUND(I138*H138,2)</f>
        <v>0</v>
      </c>
      <c r="K138" s="177"/>
      <c r="L138" s="34"/>
      <c r="M138" s="178" t="s">
        <v>1</v>
      </c>
      <c r="N138" s="179" t="s">
        <v>42</v>
      </c>
      <c r="O138" s="77"/>
      <c r="P138" s="180">
        <f>O138*H138</f>
        <v>0</v>
      </c>
      <c r="Q138" s="180">
        <v>0</v>
      </c>
      <c r="R138" s="180">
        <f>Q138*H138</f>
        <v>0</v>
      </c>
      <c r="S138" s="180">
        <v>0</v>
      </c>
      <c r="T138" s="181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82" t="s">
        <v>138</v>
      </c>
      <c r="AT138" s="182" t="s">
        <v>134</v>
      </c>
      <c r="AU138" s="182" t="s">
        <v>84</v>
      </c>
      <c r="AY138" s="14" t="s">
        <v>133</v>
      </c>
      <c r="BE138" s="183">
        <f>IF(N138="základná",J138,0)</f>
        <v>0</v>
      </c>
      <c r="BF138" s="183">
        <f>IF(N138="znížená",J138,0)</f>
        <v>0</v>
      </c>
      <c r="BG138" s="183">
        <f>IF(N138="zákl. prenesená",J138,0)</f>
        <v>0</v>
      </c>
      <c r="BH138" s="183">
        <f>IF(N138="zníž. prenesená",J138,0)</f>
        <v>0</v>
      </c>
      <c r="BI138" s="183">
        <f>IF(N138="nulová",J138,0)</f>
        <v>0</v>
      </c>
      <c r="BJ138" s="14" t="s">
        <v>139</v>
      </c>
      <c r="BK138" s="183">
        <f>ROUND(I138*H138,2)</f>
        <v>0</v>
      </c>
      <c r="BL138" s="14" t="s">
        <v>138</v>
      </c>
      <c r="BM138" s="182" t="s">
        <v>186</v>
      </c>
    </row>
    <row r="139" s="2" customFormat="1" ht="16.5" customHeight="1">
      <c r="A139" s="33"/>
      <c r="B139" s="169"/>
      <c r="C139" s="170" t="s">
        <v>76</v>
      </c>
      <c r="D139" s="170" t="s">
        <v>134</v>
      </c>
      <c r="E139" s="171" t="s">
        <v>585</v>
      </c>
      <c r="F139" s="172" t="s">
        <v>586</v>
      </c>
      <c r="G139" s="173" t="s">
        <v>1</v>
      </c>
      <c r="H139" s="174">
        <v>51</v>
      </c>
      <c r="I139" s="175"/>
      <c r="J139" s="176">
        <f>ROUND(I139*H139,2)</f>
        <v>0</v>
      </c>
      <c r="K139" s="177"/>
      <c r="L139" s="34"/>
      <c r="M139" s="178" t="s">
        <v>1</v>
      </c>
      <c r="N139" s="179" t="s">
        <v>42</v>
      </c>
      <c r="O139" s="77"/>
      <c r="P139" s="180">
        <f>O139*H139</f>
        <v>0</v>
      </c>
      <c r="Q139" s="180">
        <v>0</v>
      </c>
      <c r="R139" s="180">
        <f>Q139*H139</f>
        <v>0</v>
      </c>
      <c r="S139" s="180">
        <v>0</v>
      </c>
      <c r="T139" s="181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82" t="s">
        <v>138</v>
      </c>
      <c r="AT139" s="182" t="s">
        <v>134</v>
      </c>
      <c r="AU139" s="182" t="s">
        <v>84</v>
      </c>
      <c r="AY139" s="14" t="s">
        <v>133</v>
      </c>
      <c r="BE139" s="183">
        <f>IF(N139="základná",J139,0)</f>
        <v>0</v>
      </c>
      <c r="BF139" s="183">
        <f>IF(N139="znížená",J139,0)</f>
        <v>0</v>
      </c>
      <c r="BG139" s="183">
        <f>IF(N139="zákl. prenesená",J139,0)</f>
        <v>0</v>
      </c>
      <c r="BH139" s="183">
        <f>IF(N139="zníž. prenesená",J139,0)</f>
        <v>0</v>
      </c>
      <c r="BI139" s="183">
        <f>IF(N139="nulová",J139,0)</f>
        <v>0</v>
      </c>
      <c r="BJ139" s="14" t="s">
        <v>139</v>
      </c>
      <c r="BK139" s="183">
        <f>ROUND(I139*H139,2)</f>
        <v>0</v>
      </c>
      <c r="BL139" s="14" t="s">
        <v>138</v>
      </c>
      <c r="BM139" s="182" t="s">
        <v>189</v>
      </c>
    </row>
    <row r="140" s="11" customFormat="1" ht="25.92" customHeight="1">
      <c r="A140" s="11"/>
      <c r="B140" s="158"/>
      <c r="C140" s="11"/>
      <c r="D140" s="159" t="s">
        <v>75</v>
      </c>
      <c r="E140" s="160" t="s">
        <v>587</v>
      </c>
      <c r="F140" s="160" t="s">
        <v>588</v>
      </c>
      <c r="G140" s="11"/>
      <c r="H140" s="11"/>
      <c r="I140" s="161"/>
      <c r="J140" s="162">
        <f>BK140</f>
        <v>0</v>
      </c>
      <c r="K140" s="11"/>
      <c r="L140" s="158"/>
      <c r="M140" s="163"/>
      <c r="N140" s="164"/>
      <c r="O140" s="164"/>
      <c r="P140" s="165">
        <f>SUM(P141:P142)</f>
        <v>0</v>
      </c>
      <c r="Q140" s="164"/>
      <c r="R140" s="165">
        <f>SUM(R141:R142)</f>
        <v>0</v>
      </c>
      <c r="S140" s="164"/>
      <c r="T140" s="166">
        <f>SUM(T141:T142)</f>
        <v>0</v>
      </c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R140" s="159" t="s">
        <v>84</v>
      </c>
      <c r="AT140" s="167" t="s">
        <v>75</v>
      </c>
      <c r="AU140" s="167" t="s">
        <v>76</v>
      </c>
      <c r="AY140" s="159" t="s">
        <v>133</v>
      </c>
      <c r="BK140" s="168">
        <f>SUM(BK141:BK142)</f>
        <v>0</v>
      </c>
    </row>
    <row r="141" s="2" customFormat="1" ht="16.5" customHeight="1">
      <c r="A141" s="33"/>
      <c r="B141" s="169"/>
      <c r="C141" s="170" t="s">
        <v>76</v>
      </c>
      <c r="D141" s="170" t="s">
        <v>134</v>
      </c>
      <c r="E141" s="171" t="s">
        <v>589</v>
      </c>
      <c r="F141" s="172" t="s">
        <v>590</v>
      </c>
      <c r="G141" s="173" t="s">
        <v>1</v>
      </c>
      <c r="H141" s="174">
        <v>5</v>
      </c>
      <c r="I141" s="175"/>
      <c r="J141" s="176">
        <f>ROUND(I141*H141,2)</f>
        <v>0</v>
      </c>
      <c r="K141" s="177"/>
      <c r="L141" s="34"/>
      <c r="M141" s="178" t="s">
        <v>1</v>
      </c>
      <c r="N141" s="179" t="s">
        <v>42</v>
      </c>
      <c r="O141" s="77"/>
      <c r="P141" s="180">
        <f>O141*H141</f>
        <v>0</v>
      </c>
      <c r="Q141" s="180">
        <v>0</v>
      </c>
      <c r="R141" s="180">
        <f>Q141*H141</f>
        <v>0</v>
      </c>
      <c r="S141" s="180">
        <v>0</v>
      </c>
      <c r="T141" s="181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82" t="s">
        <v>138</v>
      </c>
      <c r="AT141" s="182" t="s">
        <v>134</v>
      </c>
      <c r="AU141" s="182" t="s">
        <v>84</v>
      </c>
      <c r="AY141" s="14" t="s">
        <v>133</v>
      </c>
      <c r="BE141" s="183">
        <f>IF(N141="základná",J141,0)</f>
        <v>0</v>
      </c>
      <c r="BF141" s="183">
        <f>IF(N141="znížená",J141,0)</f>
        <v>0</v>
      </c>
      <c r="BG141" s="183">
        <f>IF(N141="zákl. prenesená",J141,0)</f>
        <v>0</v>
      </c>
      <c r="BH141" s="183">
        <f>IF(N141="zníž. prenesená",J141,0)</f>
        <v>0</v>
      </c>
      <c r="BI141" s="183">
        <f>IF(N141="nulová",J141,0)</f>
        <v>0</v>
      </c>
      <c r="BJ141" s="14" t="s">
        <v>139</v>
      </c>
      <c r="BK141" s="183">
        <f>ROUND(I141*H141,2)</f>
        <v>0</v>
      </c>
      <c r="BL141" s="14" t="s">
        <v>138</v>
      </c>
      <c r="BM141" s="182" t="s">
        <v>193</v>
      </c>
    </row>
    <row r="142" s="2" customFormat="1" ht="16.5" customHeight="1">
      <c r="A142" s="33"/>
      <c r="B142" s="169"/>
      <c r="C142" s="170" t="s">
        <v>76</v>
      </c>
      <c r="D142" s="170" t="s">
        <v>134</v>
      </c>
      <c r="E142" s="171" t="s">
        <v>591</v>
      </c>
      <c r="F142" s="172" t="s">
        <v>592</v>
      </c>
      <c r="G142" s="173" t="s">
        <v>1</v>
      </c>
      <c r="H142" s="174">
        <v>1</v>
      </c>
      <c r="I142" s="175"/>
      <c r="J142" s="176">
        <f>ROUND(I142*H142,2)</f>
        <v>0</v>
      </c>
      <c r="K142" s="177"/>
      <c r="L142" s="34"/>
      <c r="M142" s="178" t="s">
        <v>1</v>
      </c>
      <c r="N142" s="179" t="s">
        <v>42</v>
      </c>
      <c r="O142" s="77"/>
      <c r="P142" s="180">
        <f>O142*H142</f>
        <v>0</v>
      </c>
      <c r="Q142" s="180">
        <v>0</v>
      </c>
      <c r="R142" s="180">
        <f>Q142*H142</f>
        <v>0</v>
      </c>
      <c r="S142" s="180">
        <v>0</v>
      </c>
      <c r="T142" s="181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82" t="s">
        <v>138</v>
      </c>
      <c r="AT142" s="182" t="s">
        <v>134</v>
      </c>
      <c r="AU142" s="182" t="s">
        <v>84</v>
      </c>
      <c r="AY142" s="14" t="s">
        <v>133</v>
      </c>
      <c r="BE142" s="183">
        <f>IF(N142="základná",J142,0)</f>
        <v>0</v>
      </c>
      <c r="BF142" s="183">
        <f>IF(N142="znížená",J142,0)</f>
        <v>0</v>
      </c>
      <c r="BG142" s="183">
        <f>IF(N142="zákl. prenesená",J142,0)</f>
        <v>0</v>
      </c>
      <c r="BH142" s="183">
        <f>IF(N142="zníž. prenesená",J142,0)</f>
        <v>0</v>
      </c>
      <c r="BI142" s="183">
        <f>IF(N142="nulová",J142,0)</f>
        <v>0</v>
      </c>
      <c r="BJ142" s="14" t="s">
        <v>139</v>
      </c>
      <c r="BK142" s="183">
        <f>ROUND(I142*H142,2)</f>
        <v>0</v>
      </c>
      <c r="BL142" s="14" t="s">
        <v>138</v>
      </c>
      <c r="BM142" s="182" t="s">
        <v>196</v>
      </c>
    </row>
    <row r="143" s="11" customFormat="1" ht="25.92" customHeight="1">
      <c r="A143" s="11"/>
      <c r="B143" s="158"/>
      <c r="C143" s="11"/>
      <c r="D143" s="159" t="s">
        <v>75</v>
      </c>
      <c r="E143" s="160" t="s">
        <v>593</v>
      </c>
      <c r="F143" s="160" t="s">
        <v>594</v>
      </c>
      <c r="G143" s="11"/>
      <c r="H143" s="11"/>
      <c r="I143" s="161"/>
      <c r="J143" s="162">
        <f>BK143</f>
        <v>0</v>
      </c>
      <c r="K143" s="11"/>
      <c r="L143" s="158"/>
      <c r="M143" s="163"/>
      <c r="N143" s="164"/>
      <c r="O143" s="164"/>
      <c r="P143" s="165">
        <f>SUM(P144:P145)</f>
        <v>0</v>
      </c>
      <c r="Q143" s="164"/>
      <c r="R143" s="165">
        <f>SUM(R144:R145)</f>
        <v>0</v>
      </c>
      <c r="S143" s="164"/>
      <c r="T143" s="166">
        <f>SUM(T144:T145)</f>
        <v>0</v>
      </c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R143" s="159" t="s">
        <v>84</v>
      </c>
      <c r="AT143" s="167" t="s">
        <v>75</v>
      </c>
      <c r="AU143" s="167" t="s">
        <v>76</v>
      </c>
      <c r="AY143" s="159" t="s">
        <v>133</v>
      </c>
      <c r="BK143" s="168">
        <f>SUM(BK144:BK145)</f>
        <v>0</v>
      </c>
    </row>
    <row r="144" s="2" customFormat="1" ht="21.75" customHeight="1">
      <c r="A144" s="33"/>
      <c r="B144" s="169"/>
      <c r="C144" s="170" t="s">
        <v>76</v>
      </c>
      <c r="D144" s="170" t="s">
        <v>134</v>
      </c>
      <c r="E144" s="171" t="s">
        <v>595</v>
      </c>
      <c r="F144" s="172" t="s">
        <v>596</v>
      </c>
      <c r="G144" s="173" t="s">
        <v>1</v>
      </c>
      <c r="H144" s="174">
        <v>250</v>
      </c>
      <c r="I144" s="175"/>
      <c r="J144" s="176">
        <f>ROUND(I144*H144,2)</f>
        <v>0</v>
      </c>
      <c r="K144" s="177"/>
      <c r="L144" s="34"/>
      <c r="M144" s="178" t="s">
        <v>1</v>
      </c>
      <c r="N144" s="179" t="s">
        <v>42</v>
      </c>
      <c r="O144" s="77"/>
      <c r="P144" s="180">
        <f>O144*H144</f>
        <v>0</v>
      </c>
      <c r="Q144" s="180">
        <v>0</v>
      </c>
      <c r="R144" s="180">
        <f>Q144*H144</f>
        <v>0</v>
      </c>
      <c r="S144" s="180">
        <v>0</v>
      </c>
      <c r="T144" s="181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82" t="s">
        <v>138</v>
      </c>
      <c r="AT144" s="182" t="s">
        <v>134</v>
      </c>
      <c r="AU144" s="182" t="s">
        <v>84</v>
      </c>
      <c r="AY144" s="14" t="s">
        <v>133</v>
      </c>
      <c r="BE144" s="183">
        <f>IF(N144="základná",J144,0)</f>
        <v>0</v>
      </c>
      <c r="BF144" s="183">
        <f>IF(N144="znížená",J144,0)</f>
        <v>0</v>
      </c>
      <c r="BG144" s="183">
        <f>IF(N144="zákl. prenesená",J144,0)</f>
        <v>0</v>
      </c>
      <c r="BH144" s="183">
        <f>IF(N144="zníž. prenesená",J144,0)</f>
        <v>0</v>
      </c>
      <c r="BI144" s="183">
        <f>IF(N144="nulová",J144,0)</f>
        <v>0</v>
      </c>
      <c r="BJ144" s="14" t="s">
        <v>139</v>
      </c>
      <c r="BK144" s="183">
        <f>ROUND(I144*H144,2)</f>
        <v>0</v>
      </c>
      <c r="BL144" s="14" t="s">
        <v>138</v>
      </c>
      <c r="BM144" s="182" t="s">
        <v>200</v>
      </c>
    </row>
    <row r="145" s="2" customFormat="1" ht="16.5" customHeight="1">
      <c r="A145" s="33"/>
      <c r="B145" s="169"/>
      <c r="C145" s="170" t="s">
        <v>76</v>
      </c>
      <c r="D145" s="170" t="s">
        <v>134</v>
      </c>
      <c r="E145" s="171" t="s">
        <v>597</v>
      </c>
      <c r="F145" s="172" t="s">
        <v>598</v>
      </c>
      <c r="G145" s="173" t="s">
        <v>1</v>
      </c>
      <c r="H145" s="174">
        <v>1</v>
      </c>
      <c r="I145" s="175"/>
      <c r="J145" s="176">
        <f>ROUND(I145*H145,2)</f>
        <v>0</v>
      </c>
      <c r="K145" s="177"/>
      <c r="L145" s="34"/>
      <c r="M145" s="178" t="s">
        <v>1</v>
      </c>
      <c r="N145" s="179" t="s">
        <v>42</v>
      </c>
      <c r="O145" s="77"/>
      <c r="P145" s="180">
        <f>O145*H145</f>
        <v>0</v>
      </c>
      <c r="Q145" s="180">
        <v>0</v>
      </c>
      <c r="R145" s="180">
        <f>Q145*H145</f>
        <v>0</v>
      </c>
      <c r="S145" s="180">
        <v>0</v>
      </c>
      <c r="T145" s="181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82" t="s">
        <v>138</v>
      </c>
      <c r="AT145" s="182" t="s">
        <v>134</v>
      </c>
      <c r="AU145" s="182" t="s">
        <v>84</v>
      </c>
      <c r="AY145" s="14" t="s">
        <v>133</v>
      </c>
      <c r="BE145" s="183">
        <f>IF(N145="základná",J145,0)</f>
        <v>0</v>
      </c>
      <c r="BF145" s="183">
        <f>IF(N145="znížená",J145,0)</f>
        <v>0</v>
      </c>
      <c r="BG145" s="183">
        <f>IF(N145="zákl. prenesená",J145,0)</f>
        <v>0</v>
      </c>
      <c r="BH145" s="183">
        <f>IF(N145="zníž. prenesená",J145,0)</f>
        <v>0</v>
      </c>
      <c r="BI145" s="183">
        <f>IF(N145="nulová",J145,0)</f>
        <v>0</v>
      </c>
      <c r="BJ145" s="14" t="s">
        <v>139</v>
      </c>
      <c r="BK145" s="183">
        <f>ROUND(I145*H145,2)</f>
        <v>0</v>
      </c>
      <c r="BL145" s="14" t="s">
        <v>138</v>
      </c>
      <c r="BM145" s="182" t="s">
        <v>203</v>
      </c>
    </row>
    <row r="146" s="11" customFormat="1" ht="25.92" customHeight="1">
      <c r="A146" s="11"/>
      <c r="B146" s="158"/>
      <c r="C146" s="11"/>
      <c r="D146" s="159" t="s">
        <v>75</v>
      </c>
      <c r="E146" s="160" t="s">
        <v>599</v>
      </c>
      <c r="F146" s="160" t="s">
        <v>600</v>
      </c>
      <c r="G146" s="11"/>
      <c r="H146" s="11"/>
      <c r="I146" s="161"/>
      <c r="J146" s="162">
        <f>BK146</f>
        <v>0</v>
      </c>
      <c r="K146" s="11"/>
      <c r="L146" s="158"/>
      <c r="M146" s="163"/>
      <c r="N146" s="164"/>
      <c r="O146" s="164"/>
      <c r="P146" s="165">
        <f>SUM(P147:P150)</f>
        <v>0</v>
      </c>
      <c r="Q146" s="164"/>
      <c r="R146" s="165">
        <f>SUM(R147:R150)</f>
        <v>0</v>
      </c>
      <c r="S146" s="164"/>
      <c r="T146" s="166">
        <f>SUM(T147:T150)</f>
        <v>0</v>
      </c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R146" s="159" t="s">
        <v>84</v>
      </c>
      <c r="AT146" s="167" t="s">
        <v>75</v>
      </c>
      <c r="AU146" s="167" t="s">
        <v>76</v>
      </c>
      <c r="AY146" s="159" t="s">
        <v>133</v>
      </c>
      <c r="BK146" s="168">
        <f>SUM(BK147:BK150)</f>
        <v>0</v>
      </c>
    </row>
    <row r="147" s="2" customFormat="1" ht="16.5" customHeight="1">
      <c r="A147" s="33"/>
      <c r="B147" s="169"/>
      <c r="C147" s="170" t="s">
        <v>76</v>
      </c>
      <c r="D147" s="170" t="s">
        <v>134</v>
      </c>
      <c r="E147" s="171" t="s">
        <v>601</v>
      </c>
      <c r="F147" s="172" t="s">
        <v>602</v>
      </c>
      <c r="G147" s="173" t="s">
        <v>1</v>
      </c>
      <c r="H147" s="174">
        <v>3</v>
      </c>
      <c r="I147" s="175"/>
      <c r="J147" s="176">
        <f>ROUND(I147*H147,2)</f>
        <v>0</v>
      </c>
      <c r="K147" s="177"/>
      <c r="L147" s="34"/>
      <c r="M147" s="178" t="s">
        <v>1</v>
      </c>
      <c r="N147" s="179" t="s">
        <v>42</v>
      </c>
      <c r="O147" s="77"/>
      <c r="P147" s="180">
        <f>O147*H147</f>
        <v>0</v>
      </c>
      <c r="Q147" s="180">
        <v>0</v>
      </c>
      <c r="R147" s="180">
        <f>Q147*H147</f>
        <v>0</v>
      </c>
      <c r="S147" s="180">
        <v>0</v>
      </c>
      <c r="T147" s="181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82" t="s">
        <v>138</v>
      </c>
      <c r="AT147" s="182" t="s">
        <v>134</v>
      </c>
      <c r="AU147" s="182" t="s">
        <v>84</v>
      </c>
      <c r="AY147" s="14" t="s">
        <v>133</v>
      </c>
      <c r="BE147" s="183">
        <f>IF(N147="základná",J147,0)</f>
        <v>0</v>
      </c>
      <c r="BF147" s="183">
        <f>IF(N147="znížená",J147,0)</f>
        <v>0</v>
      </c>
      <c r="BG147" s="183">
        <f>IF(N147="zákl. prenesená",J147,0)</f>
        <v>0</v>
      </c>
      <c r="BH147" s="183">
        <f>IF(N147="zníž. prenesená",J147,0)</f>
        <v>0</v>
      </c>
      <c r="BI147" s="183">
        <f>IF(N147="nulová",J147,0)</f>
        <v>0</v>
      </c>
      <c r="BJ147" s="14" t="s">
        <v>139</v>
      </c>
      <c r="BK147" s="183">
        <f>ROUND(I147*H147,2)</f>
        <v>0</v>
      </c>
      <c r="BL147" s="14" t="s">
        <v>138</v>
      </c>
      <c r="BM147" s="182" t="s">
        <v>207</v>
      </c>
    </row>
    <row r="148" s="2" customFormat="1" ht="16.5" customHeight="1">
      <c r="A148" s="33"/>
      <c r="B148" s="169"/>
      <c r="C148" s="170" t="s">
        <v>76</v>
      </c>
      <c r="D148" s="170" t="s">
        <v>134</v>
      </c>
      <c r="E148" s="171" t="s">
        <v>603</v>
      </c>
      <c r="F148" s="172" t="s">
        <v>604</v>
      </c>
      <c r="G148" s="173" t="s">
        <v>1</v>
      </c>
      <c r="H148" s="174">
        <v>3</v>
      </c>
      <c r="I148" s="175"/>
      <c r="J148" s="176">
        <f>ROUND(I148*H148,2)</f>
        <v>0</v>
      </c>
      <c r="K148" s="177"/>
      <c r="L148" s="34"/>
      <c r="M148" s="178" t="s">
        <v>1</v>
      </c>
      <c r="N148" s="179" t="s">
        <v>42</v>
      </c>
      <c r="O148" s="77"/>
      <c r="P148" s="180">
        <f>O148*H148</f>
        <v>0</v>
      </c>
      <c r="Q148" s="180">
        <v>0</v>
      </c>
      <c r="R148" s="180">
        <f>Q148*H148</f>
        <v>0</v>
      </c>
      <c r="S148" s="180">
        <v>0</v>
      </c>
      <c r="T148" s="181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82" t="s">
        <v>138</v>
      </c>
      <c r="AT148" s="182" t="s">
        <v>134</v>
      </c>
      <c r="AU148" s="182" t="s">
        <v>84</v>
      </c>
      <c r="AY148" s="14" t="s">
        <v>133</v>
      </c>
      <c r="BE148" s="183">
        <f>IF(N148="základná",J148,0)</f>
        <v>0</v>
      </c>
      <c r="BF148" s="183">
        <f>IF(N148="znížená",J148,0)</f>
        <v>0</v>
      </c>
      <c r="BG148" s="183">
        <f>IF(N148="zákl. prenesená",J148,0)</f>
        <v>0</v>
      </c>
      <c r="BH148" s="183">
        <f>IF(N148="zníž. prenesená",J148,0)</f>
        <v>0</v>
      </c>
      <c r="BI148" s="183">
        <f>IF(N148="nulová",J148,0)</f>
        <v>0</v>
      </c>
      <c r="BJ148" s="14" t="s">
        <v>139</v>
      </c>
      <c r="BK148" s="183">
        <f>ROUND(I148*H148,2)</f>
        <v>0</v>
      </c>
      <c r="BL148" s="14" t="s">
        <v>138</v>
      </c>
      <c r="BM148" s="182" t="s">
        <v>210</v>
      </c>
    </row>
    <row r="149" s="2" customFormat="1" ht="16.5" customHeight="1">
      <c r="A149" s="33"/>
      <c r="B149" s="169"/>
      <c r="C149" s="170" t="s">
        <v>76</v>
      </c>
      <c r="D149" s="170" t="s">
        <v>134</v>
      </c>
      <c r="E149" s="171" t="s">
        <v>605</v>
      </c>
      <c r="F149" s="172" t="s">
        <v>606</v>
      </c>
      <c r="G149" s="173" t="s">
        <v>1</v>
      </c>
      <c r="H149" s="174">
        <v>0.5</v>
      </c>
      <c r="I149" s="175"/>
      <c r="J149" s="176">
        <f>ROUND(I149*H149,2)</f>
        <v>0</v>
      </c>
      <c r="K149" s="177"/>
      <c r="L149" s="34"/>
      <c r="M149" s="178" t="s">
        <v>1</v>
      </c>
      <c r="N149" s="179" t="s">
        <v>42</v>
      </c>
      <c r="O149" s="77"/>
      <c r="P149" s="180">
        <f>O149*H149</f>
        <v>0</v>
      </c>
      <c r="Q149" s="180">
        <v>0</v>
      </c>
      <c r="R149" s="180">
        <f>Q149*H149</f>
        <v>0</v>
      </c>
      <c r="S149" s="180">
        <v>0</v>
      </c>
      <c r="T149" s="181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82" t="s">
        <v>138</v>
      </c>
      <c r="AT149" s="182" t="s">
        <v>134</v>
      </c>
      <c r="AU149" s="182" t="s">
        <v>84</v>
      </c>
      <c r="AY149" s="14" t="s">
        <v>133</v>
      </c>
      <c r="BE149" s="183">
        <f>IF(N149="základná",J149,0)</f>
        <v>0</v>
      </c>
      <c r="BF149" s="183">
        <f>IF(N149="znížená",J149,0)</f>
        <v>0</v>
      </c>
      <c r="BG149" s="183">
        <f>IF(N149="zákl. prenesená",J149,0)</f>
        <v>0</v>
      </c>
      <c r="BH149" s="183">
        <f>IF(N149="zníž. prenesená",J149,0)</f>
        <v>0</v>
      </c>
      <c r="BI149" s="183">
        <f>IF(N149="nulová",J149,0)</f>
        <v>0</v>
      </c>
      <c r="BJ149" s="14" t="s">
        <v>139</v>
      </c>
      <c r="BK149" s="183">
        <f>ROUND(I149*H149,2)</f>
        <v>0</v>
      </c>
      <c r="BL149" s="14" t="s">
        <v>138</v>
      </c>
      <c r="BM149" s="182" t="s">
        <v>215</v>
      </c>
    </row>
    <row r="150" s="2" customFormat="1" ht="16.5" customHeight="1">
      <c r="A150" s="33"/>
      <c r="B150" s="169"/>
      <c r="C150" s="170" t="s">
        <v>76</v>
      </c>
      <c r="D150" s="170" t="s">
        <v>134</v>
      </c>
      <c r="E150" s="171" t="s">
        <v>607</v>
      </c>
      <c r="F150" s="172" t="s">
        <v>608</v>
      </c>
      <c r="G150" s="173" t="s">
        <v>1</v>
      </c>
      <c r="H150" s="174">
        <v>1</v>
      </c>
      <c r="I150" s="175"/>
      <c r="J150" s="176">
        <f>ROUND(I150*H150,2)</f>
        <v>0</v>
      </c>
      <c r="K150" s="177"/>
      <c r="L150" s="34"/>
      <c r="M150" s="178" t="s">
        <v>1</v>
      </c>
      <c r="N150" s="179" t="s">
        <v>42</v>
      </c>
      <c r="O150" s="77"/>
      <c r="P150" s="180">
        <f>O150*H150</f>
        <v>0</v>
      </c>
      <c r="Q150" s="180">
        <v>0</v>
      </c>
      <c r="R150" s="180">
        <f>Q150*H150</f>
        <v>0</v>
      </c>
      <c r="S150" s="180">
        <v>0</v>
      </c>
      <c r="T150" s="181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82" t="s">
        <v>138</v>
      </c>
      <c r="AT150" s="182" t="s">
        <v>134</v>
      </c>
      <c r="AU150" s="182" t="s">
        <v>84</v>
      </c>
      <c r="AY150" s="14" t="s">
        <v>133</v>
      </c>
      <c r="BE150" s="183">
        <f>IF(N150="základná",J150,0)</f>
        <v>0</v>
      </c>
      <c r="BF150" s="183">
        <f>IF(N150="znížená",J150,0)</f>
        <v>0</v>
      </c>
      <c r="BG150" s="183">
        <f>IF(N150="zákl. prenesená",J150,0)</f>
        <v>0</v>
      </c>
      <c r="BH150" s="183">
        <f>IF(N150="zníž. prenesená",J150,0)</f>
        <v>0</v>
      </c>
      <c r="BI150" s="183">
        <f>IF(N150="nulová",J150,0)</f>
        <v>0</v>
      </c>
      <c r="BJ150" s="14" t="s">
        <v>139</v>
      </c>
      <c r="BK150" s="183">
        <f>ROUND(I150*H150,2)</f>
        <v>0</v>
      </c>
      <c r="BL150" s="14" t="s">
        <v>138</v>
      </c>
      <c r="BM150" s="182" t="s">
        <v>219</v>
      </c>
    </row>
    <row r="151" s="11" customFormat="1" ht="25.92" customHeight="1">
      <c r="A151" s="11"/>
      <c r="B151" s="158"/>
      <c r="C151" s="11"/>
      <c r="D151" s="159" t="s">
        <v>75</v>
      </c>
      <c r="E151" s="160" t="s">
        <v>609</v>
      </c>
      <c r="F151" s="160" t="s">
        <v>610</v>
      </c>
      <c r="G151" s="11"/>
      <c r="H151" s="11"/>
      <c r="I151" s="161"/>
      <c r="J151" s="162">
        <f>BK151</f>
        <v>0</v>
      </c>
      <c r="K151" s="11"/>
      <c r="L151" s="158"/>
      <c r="M151" s="163"/>
      <c r="N151" s="164"/>
      <c r="O151" s="164"/>
      <c r="P151" s="165">
        <f>SUM(P152:P156)</f>
        <v>0</v>
      </c>
      <c r="Q151" s="164"/>
      <c r="R151" s="165">
        <f>SUM(R152:R156)</f>
        <v>0</v>
      </c>
      <c r="S151" s="164"/>
      <c r="T151" s="166">
        <f>SUM(T152:T156)</f>
        <v>0</v>
      </c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R151" s="159" t="s">
        <v>84</v>
      </c>
      <c r="AT151" s="167" t="s">
        <v>75</v>
      </c>
      <c r="AU151" s="167" t="s">
        <v>76</v>
      </c>
      <c r="AY151" s="159" t="s">
        <v>133</v>
      </c>
      <c r="BK151" s="168">
        <f>SUM(BK152:BK156)</f>
        <v>0</v>
      </c>
    </row>
    <row r="152" s="2" customFormat="1" ht="16.5" customHeight="1">
      <c r="A152" s="33"/>
      <c r="B152" s="169"/>
      <c r="C152" s="170" t="s">
        <v>76</v>
      </c>
      <c r="D152" s="170" t="s">
        <v>134</v>
      </c>
      <c r="E152" s="171" t="s">
        <v>611</v>
      </c>
      <c r="F152" s="172" t="s">
        <v>612</v>
      </c>
      <c r="G152" s="173" t="s">
        <v>1</v>
      </c>
      <c r="H152" s="174">
        <v>130</v>
      </c>
      <c r="I152" s="175"/>
      <c r="J152" s="176">
        <f>ROUND(I152*H152,2)</f>
        <v>0</v>
      </c>
      <c r="K152" s="177"/>
      <c r="L152" s="34"/>
      <c r="M152" s="178" t="s">
        <v>1</v>
      </c>
      <c r="N152" s="179" t="s">
        <v>42</v>
      </c>
      <c r="O152" s="77"/>
      <c r="P152" s="180">
        <f>O152*H152</f>
        <v>0</v>
      </c>
      <c r="Q152" s="180">
        <v>0</v>
      </c>
      <c r="R152" s="180">
        <f>Q152*H152</f>
        <v>0</v>
      </c>
      <c r="S152" s="180">
        <v>0</v>
      </c>
      <c r="T152" s="181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82" t="s">
        <v>138</v>
      </c>
      <c r="AT152" s="182" t="s">
        <v>134</v>
      </c>
      <c r="AU152" s="182" t="s">
        <v>84</v>
      </c>
      <c r="AY152" s="14" t="s">
        <v>133</v>
      </c>
      <c r="BE152" s="183">
        <f>IF(N152="základná",J152,0)</f>
        <v>0</v>
      </c>
      <c r="BF152" s="183">
        <f>IF(N152="znížená",J152,0)</f>
        <v>0</v>
      </c>
      <c r="BG152" s="183">
        <f>IF(N152="zákl. prenesená",J152,0)</f>
        <v>0</v>
      </c>
      <c r="BH152" s="183">
        <f>IF(N152="zníž. prenesená",J152,0)</f>
        <v>0</v>
      </c>
      <c r="BI152" s="183">
        <f>IF(N152="nulová",J152,0)</f>
        <v>0</v>
      </c>
      <c r="BJ152" s="14" t="s">
        <v>139</v>
      </c>
      <c r="BK152" s="183">
        <f>ROUND(I152*H152,2)</f>
        <v>0</v>
      </c>
      <c r="BL152" s="14" t="s">
        <v>138</v>
      </c>
      <c r="BM152" s="182" t="s">
        <v>223</v>
      </c>
    </row>
    <row r="153" s="2" customFormat="1" ht="16.5" customHeight="1">
      <c r="A153" s="33"/>
      <c r="B153" s="169"/>
      <c r="C153" s="170" t="s">
        <v>76</v>
      </c>
      <c r="D153" s="170" t="s">
        <v>134</v>
      </c>
      <c r="E153" s="171" t="s">
        <v>613</v>
      </c>
      <c r="F153" s="172" t="s">
        <v>614</v>
      </c>
      <c r="G153" s="173" t="s">
        <v>1</v>
      </c>
      <c r="H153" s="174">
        <v>130</v>
      </c>
      <c r="I153" s="175"/>
      <c r="J153" s="176">
        <f>ROUND(I153*H153,2)</f>
        <v>0</v>
      </c>
      <c r="K153" s="177"/>
      <c r="L153" s="34"/>
      <c r="M153" s="178" t="s">
        <v>1</v>
      </c>
      <c r="N153" s="179" t="s">
        <v>42</v>
      </c>
      <c r="O153" s="77"/>
      <c r="P153" s="180">
        <f>O153*H153</f>
        <v>0</v>
      </c>
      <c r="Q153" s="180">
        <v>0</v>
      </c>
      <c r="R153" s="180">
        <f>Q153*H153</f>
        <v>0</v>
      </c>
      <c r="S153" s="180">
        <v>0</v>
      </c>
      <c r="T153" s="181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82" t="s">
        <v>138</v>
      </c>
      <c r="AT153" s="182" t="s">
        <v>134</v>
      </c>
      <c r="AU153" s="182" t="s">
        <v>84</v>
      </c>
      <c r="AY153" s="14" t="s">
        <v>133</v>
      </c>
      <c r="BE153" s="183">
        <f>IF(N153="základná",J153,0)</f>
        <v>0</v>
      </c>
      <c r="BF153" s="183">
        <f>IF(N153="znížená",J153,0)</f>
        <v>0</v>
      </c>
      <c r="BG153" s="183">
        <f>IF(N153="zákl. prenesená",J153,0)</f>
        <v>0</v>
      </c>
      <c r="BH153" s="183">
        <f>IF(N153="zníž. prenesená",J153,0)</f>
        <v>0</v>
      </c>
      <c r="BI153" s="183">
        <f>IF(N153="nulová",J153,0)</f>
        <v>0</v>
      </c>
      <c r="BJ153" s="14" t="s">
        <v>139</v>
      </c>
      <c r="BK153" s="183">
        <f>ROUND(I153*H153,2)</f>
        <v>0</v>
      </c>
      <c r="BL153" s="14" t="s">
        <v>138</v>
      </c>
      <c r="BM153" s="182" t="s">
        <v>227</v>
      </c>
    </row>
    <row r="154" s="2" customFormat="1" ht="16.5" customHeight="1">
      <c r="A154" s="33"/>
      <c r="B154" s="169"/>
      <c r="C154" s="170" t="s">
        <v>76</v>
      </c>
      <c r="D154" s="170" t="s">
        <v>134</v>
      </c>
      <c r="E154" s="171" t="s">
        <v>615</v>
      </c>
      <c r="F154" s="172" t="s">
        <v>616</v>
      </c>
      <c r="G154" s="173" t="s">
        <v>1</v>
      </c>
      <c r="H154" s="174">
        <v>51</v>
      </c>
      <c r="I154" s="175"/>
      <c r="J154" s="176">
        <f>ROUND(I154*H154,2)</f>
        <v>0</v>
      </c>
      <c r="K154" s="177"/>
      <c r="L154" s="34"/>
      <c r="M154" s="178" t="s">
        <v>1</v>
      </c>
      <c r="N154" s="179" t="s">
        <v>42</v>
      </c>
      <c r="O154" s="77"/>
      <c r="P154" s="180">
        <f>O154*H154</f>
        <v>0</v>
      </c>
      <c r="Q154" s="180">
        <v>0</v>
      </c>
      <c r="R154" s="180">
        <f>Q154*H154</f>
        <v>0</v>
      </c>
      <c r="S154" s="180">
        <v>0</v>
      </c>
      <c r="T154" s="181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82" t="s">
        <v>138</v>
      </c>
      <c r="AT154" s="182" t="s">
        <v>134</v>
      </c>
      <c r="AU154" s="182" t="s">
        <v>84</v>
      </c>
      <c r="AY154" s="14" t="s">
        <v>133</v>
      </c>
      <c r="BE154" s="183">
        <f>IF(N154="základná",J154,0)</f>
        <v>0</v>
      </c>
      <c r="BF154" s="183">
        <f>IF(N154="znížená",J154,0)</f>
        <v>0</v>
      </c>
      <c r="BG154" s="183">
        <f>IF(N154="zákl. prenesená",J154,0)</f>
        <v>0</v>
      </c>
      <c r="BH154" s="183">
        <f>IF(N154="zníž. prenesená",J154,0)</f>
        <v>0</v>
      </c>
      <c r="BI154" s="183">
        <f>IF(N154="nulová",J154,0)</f>
        <v>0</v>
      </c>
      <c r="BJ154" s="14" t="s">
        <v>139</v>
      </c>
      <c r="BK154" s="183">
        <f>ROUND(I154*H154,2)</f>
        <v>0</v>
      </c>
      <c r="BL154" s="14" t="s">
        <v>138</v>
      </c>
      <c r="BM154" s="182" t="s">
        <v>231</v>
      </c>
    </row>
    <row r="155" s="2" customFormat="1" ht="16.5" customHeight="1">
      <c r="A155" s="33"/>
      <c r="B155" s="169"/>
      <c r="C155" s="170" t="s">
        <v>76</v>
      </c>
      <c r="D155" s="170" t="s">
        <v>134</v>
      </c>
      <c r="E155" s="171" t="s">
        <v>617</v>
      </c>
      <c r="F155" s="172" t="s">
        <v>618</v>
      </c>
      <c r="G155" s="173" t="s">
        <v>1</v>
      </c>
      <c r="H155" s="174">
        <v>1</v>
      </c>
      <c r="I155" s="175"/>
      <c r="J155" s="176">
        <f>ROUND(I155*H155,2)</f>
        <v>0</v>
      </c>
      <c r="K155" s="177"/>
      <c r="L155" s="34"/>
      <c r="M155" s="178" t="s">
        <v>1</v>
      </c>
      <c r="N155" s="179" t="s">
        <v>42</v>
      </c>
      <c r="O155" s="77"/>
      <c r="P155" s="180">
        <f>O155*H155</f>
        <v>0</v>
      </c>
      <c r="Q155" s="180">
        <v>0</v>
      </c>
      <c r="R155" s="180">
        <f>Q155*H155</f>
        <v>0</v>
      </c>
      <c r="S155" s="180">
        <v>0</v>
      </c>
      <c r="T155" s="181">
        <f>S155*H155</f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82" t="s">
        <v>138</v>
      </c>
      <c r="AT155" s="182" t="s">
        <v>134</v>
      </c>
      <c r="AU155" s="182" t="s">
        <v>84</v>
      </c>
      <c r="AY155" s="14" t="s">
        <v>133</v>
      </c>
      <c r="BE155" s="183">
        <f>IF(N155="základná",J155,0)</f>
        <v>0</v>
      </c>
      <c r="BF155" s="183">
        <f>IF(N155="znížená",J155,0)</f>
        <v>0</v>
      </c>
      <c r="BG155" s="183">
        <f>IF(N155="zákl. prenesená",J155,0)</f>
        <v>0</v>
      </c>
      <c r="BH155" s="183">
        <f>IF(N155="zníž. prenesená",J155,0)</f>
        <v>0</v>
      </c>
      <c r="BI155" s="183">
        <f>IF(N155="nulová",J155,0)</f>
        <v>0</v>
      </c>
      <c r="BJ155" s="14" t="s">
        <v>139</v>
      </c>
      <c r="BK155" s="183">
        <f>ROUND(I155*H155,2)</f>
        <v>0</v>
      </c>
      <c r="BL155" s="14" t="s">
        <v>138</v>
      </c>
      <c r="BM155" s="182" t="s">
        <v>235</v>
      </c>
    </row>
    <row r="156" s="2" customFormat="1" ht="16.5" customHeight="1">
      <c r="A156" s="33"/>
      <c r="B156" s="169"/>
      <c r="C156" s="170" t="s">
        <v>76</v>
      </c>
      <c r="D156" s="170" t="s">
        <v>134</v>
      </c>
      <c r="E156" s="171" t="s">
        <v>619</v>
      </c>
      <c r="F156" s="172" t="s">
        <v>620</v>
      </c>
      <c r="G156" s="173" t="s">
        <v>1</v>
      </c>
      <c r="H156" s="174">
        <v>1</v>
      </c>
      <c r="I156" s="175"/>
      <c r="J156" s="176">
        <f>ROUND(I156*H156,2)</f>
        <v>0</v>
      </c>
      <c r="K156" s="177"/>
      <c r="L156" s="34"/>
      <c r="M156" s="178" t="s">
        <v>1</v>
      </c>
      <c r="N156" s="179" t="s">
        <v>42</v>
      </c>
      <c r="O156" s="77"/>
      <c r="P156" s="180">
        <f>O156*H156</f>
        <v>0</v>
      </c>
      <c r="Q156" s="180">
        <v>0</v>
      </c>
      <c r="R156" s="180">
        <f>Q156*H156</f>
        <v>0</v>
      </c>
      <c r="S156" s="180">
        <v>0</v>
      </c>
      <c r="T156" s="181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82" t="s">
        <v>138</v>
      </c>
      <c r="AT156" s="182" t="s">
        <v>134</v>
      </c>
      <c r="AU156" s="182" t="s">
        <v>84</v>
      </c>
      <c r="AY156" s="14" t="s">
        <v>133</v>
      </c>
      <c r="BE156" s="183">
        <f>IF(N156="základná",J156,0)</f>
        <v>0</v>
      </c>
      <c r="BF156" s="183">
        <f>IF(N156="znížená",J156,0)</f>
        <v>0</v>
      </c>
      <c r="BG156" s="183">
        <f>IF(N156="zákl. prenesená",J156,0)</f>
        <v>0</v>
      </c>
      <c r="BH156" s="183">
        <f>IF(N156="zníž. prenesená",J156,0)</f>
        <v>0</v>
      </c>
      <c r="BI156" s="183">
        <f>IF(N156="nulová",J156,0)</f>
        <v>0</v>
      </c>
      <c r="BJ156" s="14" t="s">
        <v>139</v>
      </c>
      <c r="BK156" s="183">
        <f>ROUND(I156*H156,2)</f>
        <v>0</v>
      </c>
      <c r="BL156" s="14" t="s">
        <v>138</v>
      </c>
      <c r="BM156" s="182" t="s">
        <v>239</v>
      </c>
    </row>
    <row r="157" s="11" customFormat="1" ht="25.92" customHeight="1">
      <c r="A157" s="11"/>
      <c r="B157" s="158"/>
      <c r="C157" s="11"/>
      <c r="D157" s="159" t="s">
        <v>75</v>
      </c>
      <c r="E157" s="160" t="s">
        <v>621</v>
      </c>
      <c r="F157" s="160" t="s">
        <v>622</v>
      </c>
      <c r="G157" s="11"/>
      <c r="H157" s="11"/>
      <c r="I157" s="161"/>
      <c r="J157" s="162">
        <f>BK157</f>
        <v>0</v>
      </c>
      <c r="K157" s="11"/>
      <c r="L157" s="158"/>
      <c r="M157" s="163"/>
      <c r="N157" s="164"/>
      <c r="O157" s="164"/>
      <c r="P157" s="165">
        <f>SUM(P158:P162)</f>
        <v>0</v>
      </c>
      <c r="Q157" s="164"/>
      <c r="R157" s="165">
        <f>SUM(R158:R162)</f>
        <v>0</v>
      </c>
      <c r="S157" s="164"/>
      <c r="T157" s="166">
        <f>SUM(T158:T162)</f>
        <v>0</v>
      </c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R157" s="159" t="s">
        <v>84</v>
      </c>
      <c r="AT157" s="167" t="s">
        <v>75</v>
      </c>
      <c r="AU157" s="167" t="s">
        <v>76</v>
      </c>
      <c r="AY157" s="159" t="s">
        <v>133</v>
      </c>
      <c r="BK157" s="168">
        <f>SUM(BK158:BK162)</f>
        <v>0</v>
      </c>
    </row>
    <row r="158" s="2" customFormat="1" ht="16.5" customHeight="1">
      <c r="A158" s="33"/>
      <c r="B158" s="169"/>
      <c r="C158" s="170" t="s">
        <v>76</v>
      </c>
      <c r="D158" s="170" t="s">
        <v>134</v>
      </c>
      <c r="E158" s="171" t="s">
        <v>623</v>
      </c>
      <c r="F158" s="172" t="s">
        <v>624</v>
      </c>
      <c r="G158" s="173" t="s">
        <v>1</v>
      </c>
      <c r="H158" s="174">
        <v>0</v>
      </c>
      <c r="I158" s="175"/>
      <c r="J158" s="176">
        <f>ROUND(I158*H158,2)</f>
        <v>0</v>
      </c>
      <c r="K158" s="177"/>
      <c r="L158" s="34"/>
      <c r="M158" s="178" t="s">
        <v>1</v>
      </c>
      <c r="N158" s="179" t="s">
        <v>42</v>
      </c>
      <c r="O158" s="77"/>
      <c r="P158" s="180">
        <f>O158*H158</f>
        <v>0</v>
      </c>
      <c r="Q158" s="180">
        <v>0</v>
      </c>
      <c r="R158" s="180">
        <f>Q158*H158</f>
        <v>0</v>
      </c>
      <c r="S158" s="180">
        <v>0</v>
      </c>
      <c r="T158" s="181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82" t="s">
        <v>138</v>
      </c>
      <c r="AT158" s="182" t="s">
        <v>134</v>
      </c>
      <c r="AU158" s="182" t="s">
        <v>84</v>
      </c>
      <c r="AY158" s="14" t="s">
        <v>133</v>
      </c>
      <c r="BE158" s="183">
        <f>IF(N158="základná",J158,0)</f>
        <v>0</v>
      </c>
      <c r="BF158" s="183">
        <f>IF(N158="znížená",J158,0)</f>
        <v>0</v>
      </c>
      <c r="BG158" s="183">
        <f>IF(N158="zákl. prenesená",J158,0)</f>
        <v>0</v>
      </c>
      <c r="BH158" s="183">
        <f>IF(N158="zníž. prenesená",J158,0)</f>
        <v>0</v>
      </c>
      <c r="BI158" s="183">
        <f>IF(N158="nulová",J158,0)</f>
        <v>0</v>
      </c>
      <c r="BJ158" s="14" t="s">
        <v>139</v>
      </c>
      <c r="BK158" s="183">
        <f>ROUND(I158*H158,2)</f>
        <v>0</v>
      </c>
      <c r="BL158" s="14" t="s">
        <v>138</v>
      </c>
      <c r="BM158" s="182" t="s">
        <v>243</v>
      </c>
    </row>
    <row r="159" s="2" customFormat="1" ht="16.5" customHeight="1">
      <c r="A159" s="33"/>
      <c r="B159" s="169"/>
      <c r="C159" s="170" t="s">
        <v>76</v>
      </c>
      <c r="D159" s="170" t="s">
        <v>134</v>
      </c>
      <c r="E159" s="171" t="s">
        <v>625</v>
      </c>
      <c r="F159" s="172" t="s">
        <v>626</v>
      </c>
      <c r="G159" s="173" t="s">
        <v>1</v>
      </c>
      <c r="H159" s="174">
        <v>0</v>
      </c>
      <c r="I159" s="175"/>
      <c r="J159" s="176">
        <f>ROUND(I159*H159,2)</f>
        <v>0</v>
      </c>
      <c r="K159" s="177"/>
      <c r="L159" s="34"/>
      <c r="M159" s="178" t="s">
        <v>1</v>
      </c>
      <c r="N159" s="179" t="s">
        <v>42</v>
      </c>
      <c r="O159" s="77"/>
      <c r="P159" s="180">
        <f>O159*H159</f>
        <v>0</v>
      </c>
      <c r="Q159" s="180">
        <v>0</v>
      </c>
      <c r="R159" s="180">
        <f>Q159*H159</f>
        <v>0</v>
      </c>
      <c r="S159" s="180">
        <v>0</v>
      </c>
      <c r="T159" s="181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82" t="s">
        <v>138</v>
      </c>
      <c r="AT159" s="182" t="s">
        <v>134</v>
      </c>
      <c r="AU159" s="182" t="s">
        <v>84</v>
      </c>
      <c r="AY159" s="14" t="s">
        <v>133</v>
      </c>
      <c r="BE159" s="183">
        <f>IF(N159="základná",J159,0)</f>
        <v>0</v>
      </c>
      <c r="BF159" s="183">
        <f>IF(N159="znížená",J159,0)</f>
        <v>0</v>
      </c>
      <c r="BG159" s="183">
        <f>IF(N159="zákl. prenesená",J159,0)</f>
        <v>0</v>
      </c>
      <c r="BH159" s="183">
        <f>IF(N159="zníž. prenesená",J159,0)</f>
        <v>0</v>
      </c>
      <c r="BI159" s="183">
        <f>IF(N159="nulová",J159,0)</f>
        <v>0</v>
      </c>
      <c r="BJ159" s="14" t="s">
        <v>139</v>
      </c>
      <c r="BK159" s="183">
        <f>ROUND(I159*H159,2)</f>
        <v>0</v>
      </c>
      <c r="BL159" s="14" t="s">
        <v>138</v>
      </c>
      <c r="BM159" s="182" t="s">
        <v>253</v>
      </c>
    </row>
    <row r="160" s="2" customFormat="1" ht="16.5" customHeight="1">
      <c r="A160" s="33"/>
      <c r="B160" s="169"/>
      <c r="C160" s="170" t="s">
        <v>76</v>
      </c>
      <c r="D160" s="170" t="s">
        <v>134</v>
      </c>
      <c r="E160" s="171" t="s">
        <v>627</v>
      </c>
      <c r="F160" s="172" t="s">
        <v>628</v>
      </c>
      <c r="G160" s="173" t="s">
        <v>1</v>
      </c>
      <c r="H160" s="174">
        <v>0</v>
      </c>
      <c r="I160" s="175"/>
      <c r="J160" s="176">
        <f>ROUND(I160*H160,2)</f>
        <v>0</v>
      </c>
      <c r="K160" s="177"/>
      <c r="L160" s="34"/>
      <c r="M160" s="178" t="s">
        <v>1</v>
      </c>
      <c r="N160" s="179" t="s">
        <v>42</v>
      </c>
      <c r="O160" s="77"/>
      <c r="P160" s="180">
        <f>O160*H160</f>
        <v>0</v>
      </c>
      <c r="Q160" s="180">
        <v>0</v>
      </c>
      <c r="R160" s="180">
        <f>Q160*H160</f>
        <v>0</v>
      </c>
      <c r="S160" s="180">
        <v>0</v>
      </c>
      <c r="T160" s="181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82" t="s">
        <v>138</v>
      </c>
      <c r="AT160" s="182" t="s">
        <v>134</v>
      </c>
      <c r="AU160" s="182" t="s">
        <v>84</v>
      </c>
      <c r="AY160" s="14" t="s">
        <v>133</v>
      </c>
      <c r="BE160" s="183">
        <f>IF(N160="základná",J160,0)</f>
        <v>0</v>
      </c>
      <c r="BF160" s="183">
        <f>IF(N160="znížená",J160,0)</f>
        <v>0</v>
      </c>
      <c r="BG160" s="183">
        <f>IF(N160="zákl. prenesená",J160,0)</f>
        <v>0</v>
      </c>
      <c r="BH160" s="183">
        <f>IF(N160="zníž. prenesená",J160,0)</f>
        <v>0</v>
      </c>
      <c r="BI160" s="183">
        <f>IF(N160="nulová",J160,0)</f>
        <v>0</v>
      </c>
      <c r="BJ160" s="14" t="s">
        <v>139</v>
      </c>
      <c r="BK160" s="183">
        <f>ROUND(I160*H160,2)</f>
        <v>0</v>
      </c>
      <c r="BL160" s="14" t="s">
        <v>138</v>
      </c>
      <c r="BM160" s="182" t="s">
        <v>257</v>
      </c>
    </row>
    <row r="161" s="2" customFormat="1" ht="16.5" customHeight="1">
      <c r="A161" s="33"/>
      <c r="B161" s="169"/>
      <c r="C161" s="170" t="s">
        <v>76</v>
      </c>
      <c r="D161" s="170" t="s">
        <v>134</v>
      </c>
      <c r="E161" s="171" t="s">
        <v>629</v>
      </c>
      <c r="F161" s="172" t="s">
        <v>630</v>
      </c>
      <c r="G161" s="173" t="s">
        <v>1</v>
      </c>
      <c r="H161" s="174">
        <v>0</v>
      </c>
      <c r="I161" s="175"/>
      <c r="J161" s="176">
        <f>ROUND(I161*H161,2)</f>
        <v>0</v>
      </c>
      <c r="K161" s="177"/>
      <c r="L161" s="34"/>
      <c r="M161" s="178" t="s">
        <v>1</v>
      </c>
      <c r="N161" s="179" t="s">
        <v>42</v>
      </c>
      <c r="O161" s="77"/>
      <c r="P161" s="180">
        <f>O161*H161</f>
        <v>0</v>
      </c>
      <c r="Q161" s="180">
        <v>0</v>
      </c>
      <c r="R161" s="180">
        <f>Q161*H161</f>
        <v>0</v>
      </c>
      <c r="S161" s="180">
        <v>0</v>
      </c>
      <c r="T161" s="181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82" t="s">
        <v>138</v>
      </c>
      <c r="AT161" s="182" t="s">
        <v>134</v>
      </c>
      <c r="AU161" s="182" t="s">
        <v>84</v>
      </c>
      <c r="AY161" s="14" t="s">
        <v>133</v>
      </c>
      <c r="BE161" s="183">
        <f>IF(N161="základná",J161,0)</f>
        <v>0</v>
      </c>
      <c r="BF161" s="183">
        <f>IF(N161="znížená",J161,0)</f>
        <v>0</v>
      </c>
      <c r="BG161" s="183">
        <f>IF(N161="zákl. prenesená",J161,0)</f>
        <v>0</v>
      </c>
      <c r="BH161" s="183">
        <f>IF(N161="zníž. prenesená",J161,0)</f>
        <v>0</v>
      </c>
      <c r="BI161" s="183">
        <f>IF(N161="nulová",J161,0)</f>
        <v>0</v>
      </c>
      <c r="BJ161" s="14" t="s">
        <v>139</v>
      </c>
      <c r="BK161" s="183">
        <f>ROUND(I161*H161,2)</f>
        <v>0</v>
      </c>
      <c r="BL161" s="14" t="s">
        <v>138</v>
      </c>
      <c r="BM161" s="182" t="s">
        <v>261</v>
      </c>
    </row>
    <row r="162" s="2" customFormat="1" ht="16.5" customHeight="1">
      <c r="A162" s="33"/>
      <c r="B162" s="169"/>
      <c r="C162" s="170" t="s">
        <v>76</v>
      </c>
      <c r="D162" s="170" t="s">
        <v>134</v>
      </c>
      <c r="E162" s="171" t="s">
        <v>631</v>
      </c>
      <c r="F162" s="172" t="s">
        <v>632</v>
      </c>
      <c r="G162" s="173" t="s">
        <v>1</v>
      </c>
      <c r="H162" s="174">
        <v>0</v>
      </c>
      <c r="I162" s="175"/>
      <c r="J162" s="176">
        <f>ROUND(I162*H162,2)</f>
        <v>0</v>
      </c>
      <c r="K162" s="177"/>
      <c r="L162" s="34"/>
      <c r="M162" s="200" t="s">
        <v>1</v>
      </c>
      <c r="N162" s="201" t="s">
        <v>42</v>
      </c>
      <c r="O162" s="197"/>
      <c r="P162" s="198">
        <f>O162*H162</f>
        <v>0</v>
      </c>
      <c r="Q162" s="198">
        <v>0</v>
      </c>
      <c r="R162" s="198">
        <f>Q162*H162</f>
        <v>0</v>
      </c>
      <c r="S162" s="198">
        <v>0</v>
      </c>
      <c r="T162" s="199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82" t="s">
        <v>138</v>
      </c>
      <c r="AT162" s="182" t="s">
        <v>134</v>
      </c>
      <c r="AU162" s="182" t="s">
        <v>84</v>
      </c>
      <c r="AY162" s="14" t="s">
        <v>133</v>
      </c>
      <c r="BE162" s="183">
        <f>IF(N162="základná",J162,0)</f>
        <v>0</v>
      </c>
      <c r="BF162" s="183">
        <f>IF(N162="znížená",J162,0)</f>
        <v>0</v>
      </c>
      <c r="BG162" s="183">
        <f>IF(N162="zákl. prenesená",J162,0)</f>
        <v>0</v>
      </c>
      <c r="BH162" s="183">
        <f>IF(N162="zníž. prenesená",J162,0)</f>
        <v>0</v>
      </c>
      <c r="BI162" s="183">
        <f>IF(N162="nulová",J162,0)</f>
        <v>0</v>
      </c>
      <c r="BJ162" s="14" t="s">
        <v>139</v>
      </c>
      <c r="BK162" s="183">
        <f>ROUND(I162*H162,2)</f>
        <v>0</v>
      </c>
      <c r="BL162" s="14" t="s">
        <v>138</v>
      </c>
      <c r="BM162" s="182" t="s">
        <v>265</v>
      </c>
    </row>
    <row r="163" s="2" customFormat="1" ht="6.96" customHeight="1">
      <c r="A163" s="33"/>
      <c r="B163" s="60"/>
      <c r="C163" s="61"/>
      <c r="D163" s="61"/>
      <c r="E163" s="61"/>
      <c r="F163" s="61"/>
      <c r="G163" s="61"/>
      <c r="H163" s="61"/>
      <c r="I163" s="61"/>
      <c r="J163" s="61"/>
      <c r="K163" s="61"/>
      <c r="L163" s="34"/>
      <c r="M163" s="33"/>
      <c r="O163" s="33"/>
      <c r="P163" s="33"/>
      <c r="Q163" s="33"/>
      <c r="R163" s="33"/>
      <c r="S163" s="33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</row>
  </sheetData>
  <autoFilter ref="C121:K162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3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97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76</v>
      </c>
    </row>
    <row r="4" s="1" customFormat="1" ht="24.96" customHeight="1">
      <c r="B4" s="17"/>
      <c r="D4" s="18" t="s">
        <v>98</v>
      </c>
      <c r="L4" s="17"/>
      <c r="M4" s="120" t="s">
        <v>9</v>
      </c>
      <c r="AT4" s="14" t="s">
        <v>3</v>
      </c>
    </row>
    <row r="5" s="1" customFormat="1" ht="6.96" customHeight="1">
      <c r="B5" s="17"/>
      <c r="L5" s="17"/>
    </row>
    <row r="6" s="1" customFormat="1" ht="12" customHeight="1">
      <c r="B6" s="17"/>
      <c r="D6" s="27" t="s">
        <v>15</v>
      </c>
      <c r="L6" s="17"/>
    </row>
    <row r="7" s="1" customFormat="1" ht="16.5" customHeight="1">
      <c r="B7" s="17"/>
      <c r="E7" s="121" t="str">
        <f>'Rekapitulácia stavby'!K6</f>
        <v>Revitalizácia vnútrobloku Pádivec - Sadovnícke úpravy</v>
      </c>
      <c r="F7" s="27"/>
      <c r="G7" s="27"/>
      <c r="H7" s="27"/>
      <c r="L7" s="17"/>
    </row>
    <row r="8" s="2" customFormat="1" ht="12" customHeight="1">
      <c r="A8" s="33"/>
      <c r="B8" s="34"/>
      <c r="C8" s="33"/>
      <c r="D8" s="27" t="s">
        <v>99</v>
      </c>
      <c r="E8" s="33"/>
      <c r="F8" s="33"/>
      <c r="G8" s="33"/>
      <c r="H8" s="33"/>
      <c r="I8" s="33"/>
      <c r="J8" s="33"/>
      <c r="K8" s="33"/>
      <c r="L8" s="55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="2" customFormat="1" ht="16.5" customHeight="1">
      <c r="A9" s="33"/>
      <c r="B9" s="34"/>
      <c r="C9" s="33"/>
      <c r="D9" s="33"/>
      <c r="E9" s="67" t="s">
        <v>633</v>
      </c>
      <c r="F9" s="33"/>
      <c r="G9" s="33"/>
      <c r="H9" s="33"/>
      <c r="I9" s="33"/>
      <c r="J9" s="33"/>
      <c r="K9" s="33"/>
      <c r="L9" s="55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="2" customFormat="1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55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="2" customFormat="1" ht="12" customHeight="1">
      <c r="A11" s="33"/>
      <c r="B11" s="34"/>
      <c r="C11" s="33"/>
      <c r="D11" s="27" t="s">
        <v>17</v>
      </c>
      <c r="E11" s="33"/>
      <c r="F11" s="22" t="s">
        <v>1</v>
      </c>
      <c r="G11" s="33"/>
      <c r="H11" s="33"/>
      <c r="I11" s="27" t="s">
        <v>18</v>
      </c>
      <c r="J11" s="22" t="s">
        <v>1</v>
      </c>
      <c r="K11" s="33"/>
      <c r="L11" s="55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="2" customFormat="1" ht="12" customHeight="1">
      <c r="A12" s="33"/>
      <c r="B12" s="34"/>
      <c r="C12" s="33"/>
      <c r="D12" s="27" t="s">
        <v>19</v>
      </c>
      <c r="E12" s="33"/>
      <c r="F12" s="22" t="s">
        <v>20</v>
      </c>
      <c r="G12" s="33"/>
      <c r="H12" s="33"/>
      <c r="I12" s="27" t="s">
        <v>21</v>
      </c>
      <c r="J12" s="69" t="str">
        <f>'Rekapitulácia stavby'!AN8</f>
        <v>10. 2. 2022</v>
      </c>
      <c r="K12" s="33"/>
      <c r="L12" s="55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="2" customFormat="1" ht="10.8" customHeight="1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55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="2" customFormat="1" ht="12" customHeight="1">
      <c r="A14" s="33"/>
      <c r="B14" s="34"/>
      <c r="C14" s="33"/>
      <c r="D14" s="27" t="s">
        <v>23</v>
      </c>
      <c r="E14" s="33"/>
      <c r="F14" s="33"/>
      <c r="G14" s="33"/>
      <c r="H14" s="33"/>
      <c r="I14" s="27" t="s">
        <v>24</v>
      </c>
      <c r="J14" s="22" t="s">
        <v>101</v>
      </c>
      <c r="K14" s="33"/>
      <c r="L14" s="55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="2" customFormat="1" ht="18" customHeight="1">
      <c r="A15" s="33"/>
      <c r="B15" s="34"/>
      <c r="C15" s="33"/>
      <c r="D15" s="33"/>
      <c r="E15" s="22" t="s">
        <v>25</v>
      </c>
      <c r="F15" s="33"/>
      <c r="G15" s="33"/>
      <c r="H15" s="33"/>
      <c r="I15" s="27" t="s">
        <v>26</v>
      </c>
      <c r="J15" s="22" t="s">
        <v>1</v>
      </c>
      <c r="K15" s="33"/>
      <c r="L15" s="55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="2" customFormat="1" ht="6.96" customHeight="1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55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="2" customFormat="1" ht="12" customHeight="1">
      <c r="A17" s="33"/>
      <c r="B17" s="34"/>
      <c r="C17" s="33"/>
      <c r="D17" s="27" t="s">
        <v>27</v>
      </c>
      <c r="E17" s="33"/>
      <c r="F17" s="33"/>
      <c r="G17" s="33"/>
      <c r="H17" s="33"/>
      <c r="I17" s="27" t="s">
        <v>24</v>
      </c>
      <c r="J17" s="28" t="str">
        <f>'Rekapitulácia stavby'!AN13</f>
        <v>Vyplň údaj</v>
      </c>
      <c r="K17" s="33"/>
      <c r="L17" s="55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="2" customFormat="1" ht="18" customHeight="1">
      <c r="A18" s="33"/>
      <c r="B18" s="34"/>
      <c r="C18" s="33"/>
      <c r="D18" s="33"/>
      <c r="E18" s="28" t="str">
        <f>'Rekapitulácia stavby'!E14</f>
        <v>Vyplň údaj</v>
      </c>
      <c r="F18" s="22"/>
      <c r="G18" s="22"/>
      <c r="H18" s="22"/>
      <c r="I18" s="27" t="s">
        <v>26</v>
      </c>
      <c r="J18" s="28" t="str">
        <f>'Rekapitulácia stavby'!AN14</f>
        <v>Vyplň údaj</v>
      </c>
      <c r="K18" s="33"/>
      <c r="L18" s="55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="2" customFormat="1" ht="6.96" customHeight="1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55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="2" customFormat="1" ht="12" customHeight="1">
      <c r="A20" s="33"/>
      <c r="B20" s="34"/>
      <c r="C20" s="33"/>
      <c r="D20" s="27" t="s">
        <v>29</v>
      </c>
      <c r="E20" s="33"/>
      <c r="F20" s="33"/>
      <c r="G20" s="33"/>
      <c r="H20" s="33"/>
      <c r="I20" s="27" t="s">
        <v>24</v>
      </c>
      <c r="J20" s="22" t="s">
        <v>30</v>
      </c>
      <c r="K20" s="33"/>
      <c r="L20" s="55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="2" customFormat="1" ht="18" customHeight="1">
      <c r="A21" s="33"/>
      <c r="B21" s="34"/>
      <c r="C21" s="33"/>
      <c r="D21" s="33"/>
      <c r="E21" s="22" t="s">
        <v>31</v>
      </c>
      <c r="F21" s="33"/>
      <c r="G21" s="33"/>
      <c r="H21" s="33"/>
      <c r="I21" s="27" t="s">
        <v>26</v>
      </c>
      <c r="J21" s="22" t="s">
        <v>102</v>
      </c>
      <c r="K21" s="33"/>
      <c r="L21" s="55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="2" customFormat="1" ht="6.96" customHeight="1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55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="2" customFormat="1" ht="12" customHeight="1">
      <c r="A23" s="33"/>
      <c r="B23" s="34"/>
      <c r="C23" s="33"/>
      <c r="D23" s="27" t="s">
        <v>34</v>
      </c>
      <c r="E23" s="33"/>
      <c r="F23" s="33"/>
      <c r="G23" s="33"/>
      <c r="H23" s="33"/>
      <c r="I23" s="27" t="s">
        <v>24</v>
      </c>
      <c r="J23" s="22" t="str">
        <f>IF('Rekapitulácia stavby'!AN19="","",'Rekapitulácia stavby'!AN19)</f>
        <v>44387954</v>
      </c>
      <c r="K23" s="33"/>
      <c r="L23" s="55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="2" customFormat="1" ht="18" customHeight="1">
      <c r="A24" s="33"/>
      <c r="B24" s="34"/>
      <c r="C24" s="33"/>
      <c r="D24" s="33"/>
      <c r="E24" s="22" t="str">
        <f>IF('Rekapitulácia stavby'!E20="","",'Rekapitulácia stavby'!E20)</f>
        <v>Kvitnúce záhrady s.r.o.</v>
      </c>
      <c r="F24" s="33"/>
      <c r="G24" s="33"/>
      <c r="H24" s="33"/>
      <c r="I24" s="27" t="s">
        <v>26</v>
      </c>
      <c r="J24" s="22" t="str">
        <f>IF('Rekapitulácia stavby'!AN20="","",'Rekapitulácia stavby'!AN20)</f>
        <v>SK2022700306</v>
      </c>
      <c r="K24" s="33"/>
      <c r="L24" s="55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="2" customFormat="1" ht="6.96" customHeight="1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55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="2" customFormat="1" ht="12" customHeight="1">
      <c r="A26" s="33"/>
      <c r="B26" s="34"/>
      <c r="C26" s="33"/>
      <c r="D26" s="27" t="s">
        <v>35</v>
      </c>
      <c r="E26" s="33"/>
      <c r="F26" s="33"/>
      <c r="G26" s="33"/>
      <c r="H26" s="33"/>
      <c r="I26" s="33"/>
      <c r="J26" s="33"/>
      <c r="K26" s="33"/>
      <c r="L26" s="55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="8" customFormat="1" ht="16.5" customHeight="1">
      <c r="A27" s="122"/>
      <c r="B27" s="123"/>
      <c r="C27" s="122"/>
      <c r="D27" s="122"/>
      <c r="E27" s="31" t="s">
        <v>1</v>
      </c>
      <c r="F27" s="31"/>
      <c r="G27" s="31"/>
      <c r="H27" s="31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="2" customFormat="1" ht="6.96" customHeight="1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55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="2" customFormat="1" ht="6.96" customHeight="1">
      <c r="A29" s="33"/>
      <c r="B29" s="34"/>
      <c r="C29" s="33"/>
      <c r="D29" s="90"/>
      <c r="E29" s="90"/>
      <c r="F29" s="90"/>
      <c r="G29" s="90"/>
      <c r="H29" s="90"/>
      <c r="I29" s="90"/>
      <c r="J29" s="90"/>
      <c r="K29" s="90"/>
      <c r="L29" s="55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="2" customFormat="1" ht="25.44" customHeight="1">
      <c r="A30" s="33"/>
      <c r="B30" s="34"/>
      <c r="C30" s="33"/>
      <c r="D30" s="125" t="s">
        <v>36</v>
      </c>
      <c r="E30" s="33"/>
      <c r="F30" s="33"/>
      <c r="G30" s="33"/>
      <c r="H30" s="33"/>
      <c r="I30" s="33"/>
      <c r="J30" s="96">
        <f>ROUND(J123, 2)</f>
        <v>0</v>
      </c>
      <c r="K30" s="33"/>
      <c r="L30" s="55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="2" customFormat="1" ht="6.96" customHeight="1">
      <c r="A31" s="33"/>
      <c r="B31" s="34"/>
      <c r="C31" s="33"/>
      <c r="D31" s="90"/>
      <c r="E31" s="90"/>
      <c r="F31" s="90"/>
      <c r="G31" s="90"/>
      <c r="H31" s="90"/>
      <c r="I31" s="90"/>
      <c r="J31" s="90"/>
      <c r="K31" s="90"/>
      <c r="L31" s="55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="2" customFormat="1" ht="14.4" customHeight="1">
      <c r="A32" s="33"/>
      <c r="B32" s="34"/>
      <c r="C32" s="33"/>
      <c r="D32" s="33"/>
      <c r="E32" s="33"/>
      <c r="F32" s="38" t="s">
        <v>38</v>
      </c>
      <c r="G32" s="33"/>
      <c r="H32" s="33"/>
      <c r="I32" s="38" t="s">
        <v>37</v>
      </c>
      <c r="J32" s="38" t="s">
        <v>39</v>
      </c>
      <c r="K32" s="33"/>
      <c r="L32" s="55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="2" customFormat="1" ht="14.4" customHeight="1">
      <c r="A33" s="33"/>
      <c r="B33" s="34"/>
      <c r="C33" s="33"/>
      <c r="D33" s="126" t="s">
        <v>40</v>
      </c>
      <c r="E33" s="40" t="s">
        <v>41</v>
      </c>
      <c r="F33" s="127">
        <f>ROUND((SUM(BE123:BE192)),  2)</f>
        <v>0</v>
      </c>
      <c r="G33" s="128"/>
      <c r="H33" s="128"/>
      <c r="I33" s="129">
        <v>0.20000000000000001</v>
      </c>
      <c r="J33" s="127">
        <f>ROUND(((SUM(BE123:BE192))*I33),  2)</f>
        <v>0</v>
      </c>
      <c r="K33" s="33"/>
      <c r="L33" s="55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="2" customFormat="1" ht="14.4" customHeight="1">
      <c r="A34" s="33"/>
      <c r="B34" s="34"/>
      <c r="C34" s="33"/>
      <c r="D34" s="33"/>
      <c r="E34" s="40" t="s">
        <v>42</v>
      </c>
      <c r="F34" s="127">
        <f>ROUND((SUM(BF123:BF192)),  2)</f>
        <v>0</v>
      </c>
      <c r="G34" s="128"/>
      <c r="H34" s="128"/>
      <c r="I34" s="129">
        <v>0.20000000000000001</v>
      </c>
      <c r="J34" s="127">
        <f>ROUND(((SUM(BF123:BF192))*I34),  2)</f>
        <v>0</v>
      </c>
      <c r="K34" s="33"/>
      <c r="L34" s="55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hidden="1" s="2" customFormat="1" ht="14.4" customHeight="1">
      <c r="A35" s="33"/>
      <c r="B35" s="34"/>
      <c r="C35" s="33"/>
      <c r="D35" s="33"/>
      <c r="E35" s="27" t="s">
        <v>43</v>
      </c>
      <c r="F35" s="130">
        <f>ROUND((SUM(BG123:BG192)),  2)</f>
        <v>0</v>
      </c>
      <c r="G35" s="33"/>
      <c r="H35" s="33"/>
      <c r="I35" s="131">
        <v>0.20000000000000001</v>
      </c>
      <c r="J35" s="130">
        <f>0</f>
        <v>0</v>
      </c>
      <c r="K35" s="33"/>
      <c r="L35" s="55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hidden="1" s="2" customFormat="1" ht="14.4" customHeight="1">
      <c r="A36" s="33"/>
      <c r="B36" s="34"/>
      <c r="C36" s="33"/>
      <c r="D36" s="33"/>
      <c r="E36" s="27" t="s">
        <v>44</v>
      </c>
      <c r="F36" s="130">
        <f>ROUND((SUM(BH123:BH192)),  2)</f>
        <v>0</v>
      </c>
      <c r="G36" s="33"/>
      <c r="H36" s="33"/>
      <c r="I36" s="131">
        <v>0.20000000000000001</v>
      </c>
      <c r="J36" s="130">
        <f>0</f>
        <v>0</v>
      </c>
      <c r="K36" s="33"/>
      <c r="L36" s="55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hidden="1" s="2" customFormat="1" ht="14.4" customHeight="1">
      <c r="A37" s="33"/>
      <c r="B37" s="34"/>
      <c r="C37" s="33"/>
      <c r="D37" s="33"/>
      <c r="E37" s="40" t="s">
        <v>45</v>
      </c>
      <c r="F37" s="127">
        <f>ROUND((SUM(BI123:BI192)),  2)</f>
        <v>0</v>
      </c>
      <c r="G37" s="128"/>
      <c r="H37" s="128"/>
      <c r="I37" s="129">
        <v>0</v>
      </c>
      <c r="J37" s="127">
        <f>0</f>
        <v>0</v>
      </c>
      <c r="K37" s="33"/>
      <c r="L37" s="55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="2" customFormat="1" ht="6.96" customHeight="1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55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="2" customFormat="1" ht="25.44" customHeight="1">
      <c r="A39" s="33"/>
      <c r="B39" s="34"/>
      <c r="C39" s="132"/>
      <c r="D39" s="133" t="s">
        <v>46</v>
      </c>
      <c r="E39" s="81"/>
      <c r="F39" s="81"/>
      <c r="G39" s="134" t="s">
        <v>47</v>
      </c>
      <c r="H39" s="135" t="s">
        <v>48</v>
      </c>
      <c r="I39" s="81"/>
      <c r="J39" s="136">
        <f>SUM(J30:J37)</f>
        <v>0</v>
      </c>
      <c r="K39" s="137"/>
      <c r="L39" s="55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="2" customFormat="1" ht="14.4" customHeight="1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55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55"/>
      <c r="D50" s="56" t="s">
        <v>49</v>
      </c>
      <c r="E50" s="57"/>
      <c r="F50" s="57"/>
      <c r="G50" s="56" t="s">
        <v>50</v>
      </c>
      <c r="H50" s="57"/>
      <c r="I50" s="57"/>
      <c r="J50" s="57"/>
      <c r="K50" s="57"/>
      <c r="L50" s="55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3"/>
      <c r="B61" s="34"/>
      <c r="C61" s="33"/>
      <c r="D61" s="58" t="s">
        <v>51</v>
      </c>
      <c r="E61" s="36"/>
      <c r="F61" s="138" t="s">
        <v>52</v>
      </c>
      <c r="G61" s="58" t="s">
        <v>51</v>
      </c>
      <c r="H61" s="36"/>
      <c r="I61" s="36"/>
      <c r="J61" s="139" t="s">
        <v>52</v>
      </c>
      <c r="K61" s="36"/>
      <c r="L61" s="55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3"/>
      <c r="B65" s="34"/>
      <c r="C65" s="33"/>
      <c r="D65" s="56" t="s">
        <v>53</v>
      </c>
      <c r="E65" s="59"/>
      <c r="F65" s="59"/>
      <c r="G65" s="56" t="s">
        <v>54</v>
      </c>
      <c r="H65" s="59"/>
      <c r="I65" s="59"/>
      <c r="J65" s="59"/>
      <c r="K65" s="59"/>
      <c r="L65" s="55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3"/>
      <c r="B76" s="34"/>
      <c r="C76" s="33"/>
      <c r="D76" s="58" t="s">
        <v>51</v>
      </c>
      <c r="E76" s="36"/>
      <c r="F76" s="138" t="s">
        <v>52</v>
      </c>
      <c r="G76" s="58" t="s">
        <v>51</v>
      </c>
      <c r="H76" s="36"/>
      <c r="I76" s="36"/>
      <c r="J76" s="139" t="s">
        <v>52</v>
      </c>
      <c r="K76" s="36"/>
      <c r="L76" s="55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="2" customFormat="1" ht="14.4" customHeight="1">
      <c r="A77" s="33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="2" customFormat="1" ht="6.96" customHeight="1">
      <c r="A81" s="33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="2" customFormat="1" ht="24.96" customHeight="1">
      <c r="A82" s="33"/>
      <c r="B82" s="34"/>
      <c r="C82" s="18" t="s">
        <v>103</v>
      </c>
      <c r="D82" s="33"/>
      <c r="E82" s="33"/>
      <c r="F82" s="33"/>
      <c r="G82" s="33"/>
      <c r="H82" s="33"/>
      <c r="I82" s="33"/>
      <c r="J82" s="33"/>
      <c r="K82" s="33"/>
      <c r="L82" s="55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="2" customFormat="1" ht="6.96" customHeight="1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55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="2" customFormat="1" ht="12" customHeight="1">
      <c r="A84" s="33"/>
      <c r="B84" s="34"/>
      <c r="C84" s="27" t="s">
        <v>15</v>
      </c>
      <c r="D84" s="33"/>
      <c r="E84" s="33"/>
      <c r="F84" s="33"/>
      <c r="G84" s="33"/>
      <c r="H84" s="33"/>
      <c r="I84" s="33"/>
      <c r="J84" s="33"/>
      <c r="K84" s="33"/>
      <c r="L84" s="55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="2" customFormat="1" ht="16.5" customHeight="1">
      <c r="A85" s="33"/>
      <c r="B85" s="34"/>
      <c r="C85" s="33"/>
      <c r="D85" s="33"/>
      <c r="E85" s="121" t="str">
        <f>E7</f>
        <v>Revitalizácia vnútrobloku Pádivec - Sadovnícke úpravy</v>
      </c>
      <c r="F85" s="27"/>
      <c r="G85" s="27"/>
      <c r="H85" s="27"/>
      <c r="I85" s="33"/>
      <c r="J85" s="33"/>
      <c r="K85" s="33"/>
      <c r="L85" s="55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="2" customFormat="1" ht="12" customHeight="1">
      <c r="A86" s="33"/>
      <c r="B86" s="34"/>
      <c r="C86" s="27" t="s">
        <v>99</v>
      </c>
      <c r="D86" s="33"/>
      <c r="E86" s="33"/>
      <c r="F86" s="33"/>
      <c r="G86" s="33"/>
      <c r="H86" s="33"/>
      <c r="I86" s="33"/>
      <c r="J86" s="33"/>
      <c r="K86" s="33"/>
      <c r="L86" s="55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="2" customFormat="1" ht="16.5" customHeight="1">
      <c r="A87" s="33"/>
      <c r="B87" s="34"/>
      <c r="C87" s="33"/>
      <c r="D87" s="33"/>
      <c r="E87" s="67" t="str">
        <f>E9</f>
        <v>SO 05.1 - Zavlažovací systém</v>
      </c>
      <c r="F87" s="33"/>
      <c r="G87" s="33"/>
      <c r="H87" s="33"/>
      <c r="I87" s="33"/>
      <c r="J87" s="33"/>
      <c r="K87" s="33"/>
      <c r="L87" s="55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="2" customFormat="1" ht="6.96" customHeight="1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55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="2" customFormat="1" ht="12" customHeight="1">
      <c r="A89" s="33"/>
      <c r="B89" s="34"/>
      <c r="C89" s="27" t="s">
        <v>19</v>
      </c>
      <c r="D89" s="33"/>
      <c r="E89" s="33"/>
      <c r="F89" s="22" t="str">
        <f>F12</f>
        <v>Trenčín</v>
      </c>
      <c r="G89" s="33"/>
      <c r="H89" s="33"/>
      <c r="I89" s="27" t="s">
        <v>21</v>
      </c>
      <c r="J89" s="69" t="str">
        <f>IF(J12="","",J12)</f>
        <v>10. 2. 2022</v>
      </c>
      <c r="K89" s="33"/>
      <c r="L89" s="55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="2" customFormat="1" ht="6.96" customHeight="1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55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="2" customFormat="1" ht="25.65" customHeight="1">
      <c r="A91" s="33"/>
      <c r="B91" s="34"/>
      <c r="C91" s="27" t="s">
        <v>23</v>
      </c>
      <c r="D91" s="33"/>
      <c r="E91" s="33"/>
      <c r="F91" s="22" t="str">
        <f>E15</f>
        <v>Mesto Trenčín</v>
      </c>
      <c r="G91" s="33"/>
      <c r="H91" s="33"/>
      <c r="I91" s="27" t="s">
        <v>29</v>
      </c>
      <c r="J91" s="31" t="str">
        <f>E21</f>
        <v>Kvitnúce záhrady s.r.o.</v>
      </c>
      <c r="K91" s="33"/>
      <c r="L91" s="55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="2" customFormat="1" ht="25.65" customHeight="1">
      <c r="A92" s="33"/>
      <c r="B92" s="34"/>
      <c r="C92" s="27" t="s">
        <v>27</v>
      </c>
      <c r="D92" s="33"/>
      <c r="E92" s="33"/>
      <c r="F92" s="22" t="str">
        <f>IF(E18="","",E18)</f>
        <v>Vyplň údaj</v>
      </c>
      <c r="G92" s="33"/>
      <c r="H92" s="33"/>
      <c r="I92" s="27" t="s">
        <v>34</v>
      </c>
      <c r="J92" s="31" t="str">
        <f>E24</f>
        <v>Kvitnúce záhrady s.r.o.</v>
      </c>
      <c r="K92" s="33"/>
      <c r="L92" s="55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="2" customFormat="1" ht="10.32" customHeight="1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55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="2" customFormat="1" ht="29.28" customHeight="1">
      <c r="A94" s="33"/>
      <c r="B94" s="34"/>
      <c r="C94" s="140" t="s">
        <v>104</v>
      </c>
      <c r="D94" s="132"/>
      <c r="E94" s="132"/>
      <c r="F94" s="132"/>
      <c r="G94" s="132"/>
      <c r="H94" s="132"/>
      <c r="I94" s="132"/>
      <c r="J94" s="141" t="s">
        <v>105</v>
      </c>
      <c r="K94" s="132"/>
      <c r="L94" s="55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="2" customFormat="1" ht="10.32" customHeight="1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55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="2" customFormat="1" ht="22.8" customHeight="1">
      <c r="A96" s="33"/>
      <c r="B96" s="34"/>
      <c r="C96" s="142" t="s">
        <v>106</v>
      </c>
      <c r="D96" s="33"/>
      <c r="E96" s="33"/>
      <c r="F96" s="33"/>
      <c r="G96" s="33"/>
      <c r="H96" s="33"/>
      <c r="I96" s="33"/>
      <c r="J96" s="96">
        <f>J123</f>
        <v>0</v>
      </c>
      <c r="K96" s="33"/>
      <c r="L96" s="55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4" t="s">
        <v>107</v>
      </c>
    </row>
    <row r="97" s="9" customFormat="1" ht="24.96" customHeight="1">
      <c r="A97" s="9"/>
      <c r="B97" s="143"/>
      <c r="C97" s="9"/>
      <c r="D97" s="144" t="s">
        <v>547</v>
      </c>
      <c r="E97" s="145"/>
      <c r="F97" s="145"/>
      <c r="G97" s="145"/>
      <c r="H97" s="145"/>
      <c r="I97" s="145"/>
      <c r="J97" s="146">
        <f>J124</f>
        <v>0</v>
      </c>
      <c r="K97" s="9"/>
      <c r="L97" s="143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43"/>
      <c r="C98" s="9"/>
      <c r="D98" s="144" t="s">
        <v>634</v>
      </c>
      <c r="E98" s="145"/>
      <c r="F98" s="145"/>
      <c r="G98" s="145"/>
      <c r="H98" s="145"/>
      <c r="I98" s="145"/>
      <c r="J98" s="146">
        <f>J146</f>
        <v>0</v>
      </c>
      <c r="K98" s="9"/>
      <c r="L98" s="143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43"/>
      <c r="C99" s="9"/>
      <c r="D99" s="144" t="s">
        <v>635</v>
      </c>
      <c r="E99" s="145"/>
      <c r="F99" s="145"/>
      <c r="G99" s="145"/>
      <c r="H99" s="145"/>
      <c r="I99" s="145"/>
      <c r="J99" s="146">
        <f>J155</f>
        <v>0</v>
      </c>
      <c r="K99" s="9"/>
      <c r="L99" s="143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43"/>
      <c r="C100" s="9"/>
      <c r="D100" s="144" t="s">
        <v>636</v>
      </c>
      <c r="E100" s="145"/>
      <c r="F100" s="145"/>
      <c r="G100" s="145"/>
      <c r="H100" s="145"/>
      <c r="I100" s="145"/>
      <c r="J100" s="146">
        <f>J161</f>
        <v>0</v>
      </c>
      <c r="K100" s="9"/>
      <c r="L100" s="143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43"/>
      <c r="C101" s="9"/>
      <c r="D101" s="144" t="s">
        <v>637</v>
      </c>
      <c r="E101" s="145"/>
      <c r="F101" s="145"/>
      <c r="G101" s="145"/>
      <c r="H101" s="145"/>
      <c r="I101" s="145"/>
      <c r="J101" s="146">
        <f>J170</f>
        <v>0</v>
      </c>
      <c r="K101" s="9"/>
      <c r="L101" s="143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43"/>
      <c r="C102" s="9"/>
      <c r="D102" s="144" t="s">
        <v>638</v>
      </c>
      <c r="E102" s="145"/>
      <c r="F102" s="145"/>
      <c r="G102" s="145"/>
      <c r="H102" s="145"/>
      <c r="I102" s="145"/>
      <c r="J102" s="146">
        <f>J181</f>
        <v>0</v>
      </c>
      <c r="K102" s="9"/>
      <c r="L102" s="143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43"/>
      <c r="C103" s="9"/>
      <c r="D103" s="144" t="s">
        <v>639</v>
      </c>
      <c r="E103" s="145"/>
      <c r="F103" s="145"/>
      <c r="G103" s="145"/>
      <c r="H103" s="145"/>
      <c r="I103" s="145"/>
      <c r="J103" s="146">
        <f>J187</f>
        <v>0</v>
      </c>
      <c r="K103" s="9"/>
      <c r="L103" s="143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3"/>
      <c r="B104" s="34"/>
      <c r="C104" s="33"/>
      <c r="D104" s="33"/>
      <c r="E104" s="33"/>
      <c r="F104" s="33"/>
      <c r="G104" s="33"/>
      <c r="H104" s="33"/>
      <c r="I104" s="33"/>
      <c r="J104" s="33"/>
      <c r="K104" s="33"/>
      <c r="L104" s="55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="2" customFormat="1" ht="6.96" customHeight="1">
      <c r="A105" s="33"/>
      <c r="B105" s="60"/>
      <c r="C105" s="61"/>
      <c r="D105" s="61"/>
      <c r="E105" s="61"/>
      <c r="F105" s="61"/>
      <c r="G105" s="61"/>
      <c r="H105" s="61"/>
      <c r="I105" s="61"/>
      <c r="J105" s="61"/>
      <c r="K105" s="61"/>
      <c r="L105" s="55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9" s="2" customFormat="1" ht="6.96" customHeight="1">
      <c r="A109" s="33"/>
      <c r="B109" s="62"/>
      <c r="C109" s="63"/>
      <c r="D109" s="63"/>
      <c r="E109" s="63"/>
      <c r="F109" s="63"/>
      <c r="G109" s="63"/>
      <c r="H109" s="63"/>
      <c r="I109" s="63"/>
      <c r="J109" s="63"/>
      <c r="K109" s="63"/>
      <c r="L109" s="55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="2" customFormat="1" ht="24.96" customHeight="1">
      <c r="A110" s="33"/>
      <c r="B110" s="34"/>
      <c r="C110" s="18" t="s">
        <v>120</v>
      </c>
      <c r="D110" s="33"/>
      <c r="E110" s="33"/>
      <c r="F110" s="33"/>
      <c r="G110" s="33"/>
      <c r="H110" s="33"/>
      <c r="I110" s="33"/>
      <c r="J110" s="33"/>
      <c r="K110" s="33"/>
      <c r="L110" s="55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="2" customFormat="1" ht="6.96" customHeight="1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55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="2" customFormat="1" ht="12" customHeight="1">
      <c r="A112" s="33"/>
      <c r="B112" s="34"/>
      <c r="C112" s="27" t="s">
        <v>15</v>
      </c>
      <c r="D112" s="33"/>
      <c r="E112" s="33"/>
      <c r="F112" s="33"/>
      <c r="G112" s="33"/>
      <c r="H112" s="33"/>
      <c r="I112" s="33"/>
      <c r="J112" s="33"/>
      <c r="K112" s="33"/>
      <c r="L112" s="55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="2" customFormat="1" ht="16.5" customHeight="1">
      <c r="A113" s="33"/>
      <c r="B113" s="34"/>
      <c r="C113" s="33"/>
      <c r="D113" s="33"/>
      <c r="E113" s="121" t="str">
        <f>E7</f>
        <v>Revitalizácia vnútrobloku Pádivec - Sadovnícke úpravy</v>
      </c>
      <c r="F113" s="27"/>
      <c r="G113" s="27"/>
      <c r="H113" s="27"/>
      <c r="I113" s="33"/>
      <c r="J113" s="33"/>
      <c r="K113" s="33"/>
      <c r="L113" s="55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="2" customFormat="1" ht="12" customHeight="1">
      <c r="A114" s="33"/>
      <c r="B114" s="34"/>
      <c r="C114" s="27" t="s">
        <v>99</v>
      </c>
      <c r="D114" s="33"/>
      <c r="E114" s="33"/>
      <c r="F114" s="33"/>
      <c r="G114" s="33"/>
      <c r="H114" s="33"/>
      <c r="I114" s="33"/>
      <c r="J114" s="33"/>
      <c r="K114" s="33"/>
      <c r="L114" s="55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="2" customFormat="1" ht="16.5" customHeight="1">
      <c r="A115" s="33"/>
      <c r="B115" s="34"/>
      <c r="C115" s="33"/>
      <c r="D115" s="33"/>
      <c r="E115" s="67" t="str">
        <f>E9</f>
        <v>SO 05.1 - Zavlažovací systém</v>
      </c>
      <c r="F115" s="33"/>
      <c r="G115" s="33"/>
      <c r="H115" s="33"/>
      <c r="I115" s="33"/>
      <c r="J115" s="33"/>
      <c r="K115" s="33"/>
      <c r="L115" s="55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="2" customFormat="1" ht="6.96" customHeight="1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55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="2" customFormat="1" ht="12" customHeight="1">
      <c r="A117" s="33"/>
      <c r="B117" s="34"/>
      <c r="C117" s="27" t="s">
        <v>19</v>
      </c>
      <c r="D117" s="33"/>
      <c r="E117" s="33"/>
      <c r="F117" s="22" t="str">
        <f>F12</f>
        <v>Trenčín</v>
      </c>
      <c r="G117" s="33"/>
      <c r="H117" s="33"/>
      <c r="I117" s="27" t="s">
        <v>21</v>
      </c>
      <c r="J117" s="69" t="str">
        <f>IF(J12="","",J12)</f>
        <v>10. 2. 2022</v>
      </c>
      <c r="K117" s="33"/>
      <c r="L117" s="55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="2" customFormat="1" ht="6.96" customHeight="1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55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="2" customFormat="1" ht="25.65" customHeight="1">
      <c r="A119" s="33"/>
      <c r="B119" s="34"/>
      <c r="C119" s="27" t="s">
        <v>23</v>
      </c>
      <c r="D119" s="33"/>
      <c r="E119" s="33"/>
      <c r="F119" s="22" t="str">
        <f>E15</f>
        <v>Mesto Trenčín</v>
      </c>
      <c r="G119" s="33"/>
      <c r="H119" s="33"/>
      <c r="I119" s="27" t="s">
        <v>29</v>
      </c>
      <c r="J119" s="31" t="str">
        <f>E21</f>
        <v>Kvitnúce záhrady s.r.o.</v>
      </c>
      <c r="K119" s="33"/>
      <c r="L119" s="55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="2" customFormat="1" ht="25.65" customHeight="1">
      <c r="A120" s="33"/>
      <c r="B120" s="34"/>
      <c r="C120" s="27" t="s">
        <v>27</v>
      </c>
      <c r="D120" s="33"/>
      <c r="E120" s="33"/>
      <c r="F120" s="22" t="str">
        <f>IF(E18="","",E18)</f>
        <v>Vyplň údaj</v>
      </c>
      <c r="G120" s="33"/>
      <c r="H120" s="33"/>
      <c r="I120" s="27" t="s">
        <v>34</v>
      </c>
      <c r="J120" s="31" t="str">
        <f>E24</f>
        <v>Kvitnúce záhrady s.r.o.</v>
      </c>
      <c r="K120" s="33"/>
      <c r="L120" s="55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="2" customFormat="1" ht="10.32" customHeight="1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55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="10" customFormat="1" ht="29.28" customHeight="1">
      <c r="A122" s="147"/>
      <c r="B122" s="148"/>
      <c r="C122" s="149" t="s">
        <v>121</v>
      </c>
      <c r="D122" s="150" t="s">
        <v>61</v>
      </c>
      <c r="E122" s="150" t="s">
        <v>57</v>
      </c>
      <c r="F122" s="150" t="s">
        <v>58</v>
      </c>
      <c r="G122" s="150" t="s">
        <v>122</v>
      </c>
      <c r="H122" s="150" t="s">
        <v>123</v>
      </c>
      <c r="I122" s="150" t="s">
        <v>124</v>
      </c>
      <c r="J122" s="151" t="s">
        <v>105</v>
      </c>
      <c r="K122" s="152" t="s">
        <v>125</v>
      </c>
      <c r="L122" s="153"/>
      <c r="M122" s="86" t="s">
        <v>1</v>
      </c>
      <c r="N122" s="87" t="s">
        <v>40</v>
      </c>
      <c r="O122" s="87" t="s">
        <v>126</v>
      </c>
      <c r="P122" s="87" t="s">
        <v>127</v>
      </c>
      <c r="Q122" s="87" t="s">
        <v>128</v>
      </c>
      <c r="R122" s="87" t="s">
        <v>129</v>
      </c>
      <c r="S122" s="87" t="s">
        <v>130</v>
      </c>
      <c r="T122" s="88" t="s">
        <v>131</v>
      </c>
      <c r="U122" s="147"/>
      <c r="V122" s="147"/>
      <c r="W122" s="147"/>
      <c r="X122" s="147"/>
      <c r="Y122" s="147"/>
      <c r="Z122" s="147"/>
      <c r="AA122" s="147"/>
      <c r="AB122" s="147"/>
      <c r="AC122" s="147"/>
      <c r="AD122" s="147"/>
      <c r="AE122" s="147"/>
    </row>
    <row r="123" s="2" customFormat="1" ht="22.8" customHeight="1">
      <c r="A123" s="33"/>
      <c r="B123" s="34"/>
      <c r="C123" s="93" t="s">
        <v>106</v>
      </c>
      <c r="D123" s="33"/>
      <c r="E123" s="33"/>
      <c r="F123" s="33"/>
      <c r="G123" s="33"/>
      <c r="H123" s="33"/>
      <c r="I123" s="33"/>
      <c r="J123" s="154">
        <f>BK123</f>
        <v>0</v>
      </c>
      <c r="K123" s="33"/>
      <c r="L123" s="34"/>
      <c r="M123" s="89"/>
      <c r="N123" s="73"/>
      <c r="O123" s="90"/>
      <c r="P123" s="155">
        <f>P124+P146+P155+P161+P170+P181+P187</f>
        <v>0</v>
      </c>
      <c r="Q123" s="90"/>
      <c r="R123" s="155">
        <f>R124+R146+R155+R161+R170+R181+R187</f>
        <v>0</v>
      </c>
      <c r="S123" s="90"/>
      <c r="T123" s="156">
        <f>T124+T146+T155+T161+T170+T181+T187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T123" s="14" t="s">
        <v>75</v>
      </c>
      <c r="AU123" s="14" t="s">
        <v>107</v>
      </c>
      <c r="BK123" s="157">
        <f>BK124+BK146+BK155+BK161+BK170+BK181+BK187</f>
        <v>0</v>
      </c>
    </row>
    <row r="124" s="11" customFormat="1" ht="25.92" customHeight="1">
      <c r="A124" s="11"/>
      <c r="B124" s="158"/>
      <c r="C124" s="11"/>
      <c r="D124" s="159" t="s">
        <v>75</v>
      </c>
      <c r="E124" s="160" t="s">
        <v>553</v>
      </c>
      <c r="F124" s="160" t="s">
        <v>554</v>
      </c>
      <c r="G124" s="11"/>
      <c r="H124" s="11"/>
      <c r="I124" s="161"/>
      <c r="J124" s="162">
        <f>BK124</f>
        <v>0</v>
      </c>
      <c r="K124" s="11"/>
      <c r="L124" s="158"/>
      <c r="M124" s="163"/>
      <c r="N124" s="164"/>
      <c r="O124" s="164"/>
      <c r="P124" s="165">
        <f>SUM(P125:P145)</f>
        <v>0</v>
      </c>
      <c r="Q124" s="164"/>
      <c r="R124" s="165">
        <f>SUM(R125:R145)</f>
        <v>0</v>
      </c>
      <c r="S124" s="164"/>
      <c r="T124" s="166">
        <f>SUM(T125:T145)</f>
        <v>0</v>
      </c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R124" s="159" t="s">
        <v>84</v>
      </c>
      <c r="AT124" s="167" t="s">
        <v>75</v>
      </c>
      <c r="AU124" s="167" t="s">
        <v>76</v>
      </c>
      <c r="AY124" s="159" t="s">
        <v>133</v>
      </c>
      <c r="BK124" s="168">
        <f>SUM(BK125:BK145)</f>
        <v>0</v>
      </c>
    </row>
    <row r="125" s="2" customFormat="1" ht="24.15" customHeight="1">
      <c r="A125" s="33"/>
      <c r="B125" s="169"/>
      <c r="C125" s="170" t="s">
        <v>76</v>
      </c>
      <c r="D125" s="170" t="s">
        <v>134</v>
      </c>
      <c r="E125" s="171" t="s">
        <v>640</v>
      </c>
      <c r="F125" s="172" t="s">
        <v>556</v>
      </c>
      <c r="G125" s="173" t="s">
        <v>174</v>
      </c>
      <c r="H125" s="174">
        <v>137</v>
      </c>
      <c r="I125" s="175"/>
      <c r="J125" s="176">
        <f>ROUND(I125*H125,2)</f>
        <v>0</v>
      </c>
      <c r="K125" s="177"/>
      <c r="L125" s="34"/>
      <c r="M125" s="178" t="s">
        <v>1</v>
      </c>
      <c r="N125" s="179" t="s">
        <v>42</v>
      </c>
      <c r="O125" s="77"/>
      <c r="P125" s="180">
        <f>O125*H125</f>
        <v>0</v>
      </c>
      <c r="Q125" s="180">
        <v>0</v>
      </c>
      <c r="R125" s="180">
        <f>Q125*H125</f>
        <v>0</v>
      </c>
      <c r="S125" s="180">
        <v>0</v>
      </c>
      <c r="T125" s="181">
        <f>S125*H125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R125" s="182" t="s">
        <v>138</v>
      </c>
      <c r="AT125" s="182" t="s">
        <v>134</v>
      </c>
      <c r="AU125" s="182" t="s">
        <v>84</v>
      </c>
      <c r="AY125" s="14" t="s">
        <v>133</v>
      </c>
      <c r="BE125" s="183">
        <f>IF(N125="základná",J125,0)</f>
        <v>0</v>
      </c>
      <c r="BF125" s="183">
        <f>IF(N125="znížená",J125,0)</f>
        <v>0</v>
      </c>
      <c r="BG125" s="183">
        <f>IF(N125="zákl. prenesená",J125,0)</f>
        <v>0</v>
      </c>
      <c r="BH125" s="183">
        <f>IF(N125="zníž. prenesená",J125,0)</f>
        <v>0</v>
      </c>
      <c r="BI125" s="183">
        <f>IF(N125="nulová",J125,0)</f>
        <v>0</v>
      </c>
      <c r="BJ125" s="14" t="s">
        <v>139</v>
      </c>
      <c r="BK125" s="183">
        <f>ROUND(I125*H125,2)</f>
        <v>0</v>
      </c>
      <c r="BL125" s="14" t="s">
        <v>138</v>
      </c>
      <c r="BM125" s="182" t="s">
        <v>139</v>
      </c>
    </row>
    <row r="126" s="2" customFormat="1" ht="21.75" customHeight="1">
      <c r="A126" s="33"/>
      <c r="B126" s="169"/>
      <c r="C126" s="170" t="s">
        <v>76</v>
      </c>
      <c r="D126" s="170" t="s">
        <v>134</v>
      </c>
      <c r="E126" s="171" t="s">
        <v>641</v>
      </c>
      <c r="F126" s="172" t="s">
        <v>558</v>
      </c>
      <c r="G126" s="173" t="s">
        <v>174</v>
      </c>
      <c r="H126" s="174">
        <v>29</v>
      </c>
      <c r="I126" s="175"/>
      <c r="J126" s="176">
        <f>ROUND(I126*H126,2)</f>
        <v>0</v>
      </c>
      <c r="K126" s="177"/>
      <c r="L126" s="34"/>
      <c r="M126" s="178" t="s">
        <v>1</v>
      </c>
      <c r="N126" s="179" t="s">
        <v>42</v>
      </c>
      <c r="O126" s="77"/>
      <c r="P126" s="180">
        <f>O126*H126</f>
        <v>0</v>
      </c>
      <c r="Q126" s="180">
        <v>0</v>
      </c>
      <c r="R126" s="180">
        <f>Q126*H126</f>
        <v>0</v>
      </c>
      <c r="S126" s="180">
        <v>0</v>
      </c>
      <c r="T126" s="181">
        <f>S126*H126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82" t="s">
        <v>138</v>
      </c>
      <c r="AT126" s="182" t="s">
        <v>134</v>
      </c>
      <c r="AU126" s="182" t="s">
        <v>84</v>
      </c>
      <c r="AY126" s="14" t="s">
        <v>133</v>
      </c>
      <c r="BE126" s="183">
        <f>IF(N126="základná",J126,0)</f>
        <v>0</v>
      </c>
      <c r="BF126" s="183">
        <f>IF(N126="znížená",J126,0)</f>
        <v>0</v>
      </c>
      <c r="BG126" s="183">
        <f>IF(N126="zákl. prenesená",J126,0)</f>
        <v>0</v>
      </c>
      <c r="BH126" s="183">
        <f>IF(N126="zníž. prenesená",J126,0)</f>
        <v>0</v>
      </c>
      <c r="BI126" s="183">
        <f>IF(N126="nulová",J126,0)</f>
        <v>0</v>
      </c>
      <c r="BJ126" s="14" t="s">
        <v>139</v>
      </c>
      <c r="BK126" s="183">
        <f>ROUND(I126*H126,2)</f>
        <v>0</v>
      </c>
      <c r="BL126" s="14" t="s">
        <v>138</v>
      </c>
      <c r="BM126" s="182" t="s">
        <v>138</v>
      </c>
    </row>
    <row r="127" s="2" customFormat="1" ht="21.75" customHeight="1">
      <c r="A127" s="33"/>
      <c r="B127" s="169"/>
      <c r="C127" s="170" t="s">
        <v>76</v>
      </c>
      <c r="D127" s="170" t="s">
        <v>134</v>
      </c>
      <c r="E127" s="171" t="s">
        <v>642</v>
      </c>
      <c r="F127" s="172" t="s">
        <v>560</v>
      </c>
      <c r="G127" s="173" t="s">
        <v>174</v>
      </c>
      <c r="H127" s="174">
        <v>31</v>
      </c>
      <c r="I127" s="175"/>
      <c r="J127" s="176">
        <f>ROUND(I127*H127,2)</f>
        <v>0</v>
      </c>
      <c r="K127" s="177"/>
      <c r="L127" s="34"/>
      <c r="M127" s="178" t="s">
        <v>1</v>
      </c>
      <c r="N127" s="179" t="s">
        <v>42</v>
      </c>
      <c r="O127" s="77"/>
      <c r="P127" s="180">
        <f>O127*H127</f>
        <v>0</v>
      </c>
      <c r="Q127" s="180">
        <v>0</v>
      </c>
      <c r="R127" s="180">
        <f>Q127*H127</f>
        <v>0</v>
      </c>
      <c r="S127" s="180">
        <v>0</v>
      </c>
      <c r="T127" s="181">
        <f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82" t="s">
        <v>138</v>
      </c>
      <c r="AT127" s="182" t="s">
        <v>134</v>
      </c>
      <c r="AU127" s="182" t="s">
        <v>84</v>
      </c>
      <c r="AY127" s="14" t="s">
        <v>133</v>
      </c>
      <c r="BE127" s="183">
        <f>IF(N127="základná",J127,0)</f>
        <v>0</v>
      </c>
      <c r="BF127" s="183">
        <f>IF(N127="znížená",J127,0)</f>
        <v>0</v>
      </c>
      <c r="BG127" s="183">
        <f>IF(N127="zákl. prenesená",J127,0)</f>
        <v>0</v>
      </c>
      <c r="BH127" s="183">
        <f>IF(N127="zníž. prenesená",J127,0)</f>
        <v>0</v>
      </c>
      <c r="BI127" s="183">
        <f>IF(N127="nulová",J127,0)</f>
        <v>0</v>
      </c>
      <c r="BJ127" s="14" t="s">
        <v>139</v>
      </c>
      <c r="BK127" s="183">
        <f>ROUND(I127*H127,2)</f>
        <v>0</v>
      </c>
      <c r="BL127" s="14" t="s">
        <v>138</v>
      </c>
      <c r="BM127" s="182" t="s">
        <v>144</v>
      </c>
    </row>
    <row r="128" s="2" customFormat="1" ht="21.75" customHeight="1">
      <c r="A128" s="33"/>
      <c r="B128" s="169"/>
      <c r="C128" s="170" t="s">
        <v>76</v>
      </c>
      <c r="D128" s="170" t="s">
        <v>134</v>
      </c>
      <c r="E128" s="171" t="s">
        <v>643</v>
      </c>
      <c r="F128" s="172" t="s">
        <v>562</v>
      </c>
      <c r="G128" s="173" t="s">
        <v>174</v>
      </c>
      <c r="H128" s="174">
        <v>48</v>
      </c>
      <c r="I128" s="175"/>
      <c r="J128" s="176">
        <f>ROUND(I128*H128,2)</f>
        <v>0</v>
      </c>
      <c r="K128" s="177"/>
      <c r="L128" s="34"/>
      <c r="M128" s="178" t="s">
        <v>1</v>
      </c>
      <c r="N128" s="179" t="s">
        <v>42</v>
      </c>
      <c r="O128" s="77"/>
      <c r="P128" s="180">
        <f>O128*H128</f>
        <v>0</v>
      </c>
      <c r="Q128" s="180">
        <v>0</v>
      </c>
      <c r="R128" s="180">
        <f>Q128*H128</f>
        <v>0</v>
      </c>
      <c r="S128" s="180">
        <v>0</v>
      </c>
      <c r="T128" s="181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82" t="s">
        <v>138</v>
      </c>
      <c r="AT128" s="182" t="s">
        <v>134</v>
      </c>
      <c r="AU128" s="182" t="s">
        <v>84</v>
      </c>
      <c r="AY128" s="14" t="s">
        <v>133</v>
      </c>
      <c r="BE128" s="183">
        <f>IF(N128="základná",J128,0)</f>
        <v>0</v>
      </c>
      <c r="BF128" s="183">
        <f>IF(N128="znížená",J128,0)</f>
        <v>0</v>
      </c>
      <c r="BG128" s="183">
        <f>IF(N128="zákl. prenesená",J128,0)</f>
        <v>0</v>
      </c>
      <c r="BH128" s="183">
        <f>IF(N128="zníž. prenesená",J128,0)</f>
        <v>0</v>
      </c>
      <c r="BI128" s="183">
        <f>IF(N128="nulová",J128,0)</f>
        <v>0</v>
      </c>
      <c r="BJ128" s="14" t="s">
        <v>139</v>
      </c>
      <c r="BK128" s="183">
        <f>ROUND(I128*H128,2)</f>
        <v>0</v>
      </c>
      <c r="BL128" s="14" t="s">
        <v>138</v>
      </c>
      <c r="BM128" s="182" t="s">
        <v>148</v>
      </c>
    </row>
    <row r="129" s="2" customFormat="1" ht="21.75" customHeight="1">
      <c r="A129" s="33"/>
      <c r="B129" s="169"/>
      <c r="C129" s="170" t="s">
        <v>76</v>
      </c>
      <c r="D129" s="170" t="s">
        <v>134</v>
      </c>
      <c r="E129" s="171" t="s">
        <v>644</v>
      </c>
      <c r="F129" s="172" t="s">
        <v>645</v>
      </c>
      <c r="G129" s="173" t="s">
        <v>174</v>
      </c>
      <c r="H129" s="174">
        <v>1</v>
      </c>
      <c r="I129" s="175"/>
      <c r="J129" s="176">
        <f>ROUND(I129*H129,2)</f>
        <v>0</v>
      </c>
      <c r="K129" s="177"/>
      <c r="L129" s="34"/>
      <c r="M129" s="178" t="s">
        <v>1</v>
      </c>
      <c r="N129" s="179" t="s">
        <v>42</v>
      </c>
      <c r="O129" s="77"/>
      <c r="P129" s="180">
        <f>O129*H129</f>
        <v>0</v>
      </c>
      <c r="Q129" s="180">
        <v>0</v>
      </c>
      <c r="R129" s="180">
        <f>Q129*H129</f>
        <v>0</v>
      </c>
      <c r="S129" s="180">
        <v>0</v>
      </c>
      <c r="T129" s="181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82" t="s">
        <v>138</v>
      </c>
      <c r="AT129" s="182" t="s">
        <v>134</v>
      </c>
      <c r="AU129" s="182" t="s">
        <v>84</v>
      </c>
      <c r="AY129" s="14" t="s">
        <v>133</v>
      </c>
      <c r="BE129" s="183">
        <f>IF(N129="základná",J129,0)</f>
        <v>0</v>
      </c>
      <c r="BF129" s="183">
        <f>IF(N129="znížená",J129,0)</f>
        <v>0</v>
      </c>
      <c r="BG129" s="183">
        <f>IF(N129="zákl. prenesená",J129,0)</f>
        <v>0</v>
      </c>
      <c r="BH129" s="183">
        <f>IF(N129="zníž. prenesená",J129,0)</f>
        <v>0</v>
      </c>
      <c r="BI129" s="183">
        <f>IF(N129="nulová",J129,0)</f>
        <v>0</v>
      </c>
      <c r="BJ129" s="14" t="s">
        <v>139</v>
      </c>
      <c r="BK129" s="183">
        <f>ROUND(I129*H129,2)</f>
        <v>0</v>
      </c>
      <c r="BL129" s="14" t="s">
        <v>138</v>
      </c>
      <c r="BM129" s="182" t="s">
        <v>151</v>
      </c>
    </row>
    <row r="130" s="2" customFormat="1" ht="21.75" customHeight="1">
      <c r="A130" s="33"/>
      <c r="B130" s="169"/>
      <c r="C130" s="170" t="s">
        <v>76</v>
      </c>
      <c r="D130" s="170" t="s">
        <v>134</v>
      </c>
      <c r="E130" s="171" t="s">
        <v>646</v>
      </c>
      <c r="F130" s="172" t="s">
        <v>564</v>
      </c>
      <c r="G130" s="173" t="s">
        <v>174</v>
      </c>
      <c r="H130" s="174">
        <v>6</v>
      </c>
      <c r="I130" s="175"/>
      <c r="J130" s="176">
        <f>ROUND(I130*H130,2)</f>
        <v>0</v>
      </c>
      <c r="K130" s="177"/>
      <c r="L130" s="34"/>
      <c r="M130" s="178" t="s">
        <v>1</v>
      </c>
      <c r="N130" s="179" t="s">
        <v>42</v>
      </c>
      <c r="O130" s="77"/>
      <c r="P130" s="180">
        <f>O130*H130</f>
        <v>0</v>
      </c>
      <c r="Q130" s="180">
        <v>0</v>
      </c>
      <c r="R130" s="180">
        <f>Q130*H130</f>
        <v>0</v>
      </c>
      <c r="S130" s="180">
        <v>0</v>
      </c>
      <c r="T130" s="181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82" t="s">
        <v>138</v>
      </c>
      <c r="AT130" s="182" t="s">
        <v>134</v>
      </c>
      <c r="AU130" s="182" t="s">
        <v>84</v>
      </c>
      <c r="AY130" s="14" t="s">
        <v>133</v>
      </c>
      <c r="BE130" s="183">
        <f>IF(N130="základná",J130,0)</f>
        <v>0</v>
      </c>
      <c r="BF130" s="183">
        <f>IF(N130="znížená",J130,0)</f>
        <v>0</v>
      </c>
      <c r="BG130" s="183">
        <f>IF(N130="zákl. prenesená",J130,0)</f>
        <v>0</v>
      </c>
      <c r="BH130" s="183">
        <f>IF(N130="zníž. prenesená",J130,0)</f>
        <v>0</v>
      </c>
      <c r="BI130" s="183">
        <f>IF(N130="nulová",J130,0)</f>
        <v>0</v>
      </c>
      <c r="BJ130" s="14" t="s">
        <v>139</v>
      </c>
      <c r="BK130" s="183">
        <f>ROUND(I130*H130,2)</f>
        <v>0</v>
      </c>
      <c r="BL130" s="14" t="s">
        <v>138</v>
      </c>
      <c r="BM130" s="182" t="s">
        <v>157</v>
      </c>
    </row>
    <row r="131" s="2" customFormat="1" ht="21.75" customHeight="1">
      <c r="A131" s="33"/>
      <c r="B131" s="169"/>
      <c r="C131" s="170" t="s">
        <v>76</v>
      </c>
      <c r="D131" s="170" t="s">
        <v>134</v>
      </c>
      <c r="E131" s="171" t="s">
        <v>647</v>
      </c>
      <c r="F131" s="172" t="s">
        <v>566</v>
      </c>
      <c r="G131" s="173" t="s">
        <v>174</v>
      </c>
      <c r="H131" s="174">
        <v>10</v>
      </c>
      <c r="I131" s="175"/>
      <c r="J131" s="176">
        <f>ROUND(I131*H131,2)</f>
        <v>0</v>
      </c>
      <c r="K131" s="177"/>
      <c r="L131" s="34"/>
      <c r="M131" s="178" t="s">
        <v>1</v>
      </c>
      <c r="N131" s="179" t="s">
        <v>42</v>
      </c>
      <c r="O131" s="77"/>
      <c r="P131" s="180">
        <f>O131*H131</f>
        <v>0</v>
      </c>
      <c r="Q131" s="180">
        <v>0</v>
      </c>
      <c r="R131" s="180">
        <f>Q131*H131</f>
        <v>0</v>
      </c>
      <c r="S131" s="180">
        <v>0</v>
      </c>
      <c r="T131" s="181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82" t="s">
        <v>138</v>
      </c>
      <c r="AT131" s="182" t="s">
        <v>134</v>
      </c>
      <c r="AU131" s="182" t="s">
        <v>84</v>
      </c>
      <c r="AY131" s="14" t="s">
        <v>133</v>
      </c>
      <c r="BE131" s="183">
        <f>IF(N131="základná",J131,0)</f>
        <v>0</v>
      </c>
      <c r="BF131" s="183">
        <f>IF(N131="znížená",J131,0)</f>
        <v>0</v>
      </c>
      <c r="BG131" s="183">
        <f>IF(N131="zákl. prenesená",J131,0)</f>
        <v>0</v>
      </c>
      <c r="BH131" s="183">
        <f>IF(N131="zníž. prenesená",J131,0)</f>
        <v>0</v>
      </c>
      <c r="BI131" s="183">
        <f>IF(N131="nulová",J131,0)</f>
        <v>0</v>
      </c>
      <c r="BJ131" s="14" t="s">
        <v>139</v>
      </c>
      <c r="BK131" s="183">
        <f>ROUND(I131*H131,2)</f>
        <v>0</v>
      </c>
      <c r="BL131" s="14" t="s">
        <v>138</v>
      </c>
      <c r="BM131" s="182" t="s">
        <v>160</v>
      </c>
    </row>
    <row r="132" s="2" customFormat="1" ht="21.75" customHeight="1">
      <c r="A132" s="33"/>
      <c r="B132" s="169"/>
      <c r="C132" s="170" t="s">
        <v>76</v>
      </c>
      <c r="D132" s="170" t="s">
        <v>134</v>
      </c>
      <c r="E132" s="171" t="s">
        <v>648</v>
      </c>
      <c r="F132" s="172" t="s">
        <v>568</v>
      </c>
      <c r="G132" s="173" t="s">
        <v>174</v>
      </c>
      <c r="H132" s="174">
        <v>4</v>
      </c>
      <c r="I132" s="175"/>
      <c r="J132" s="176">
        <f>ROUND(I132*H132,2)</f>
        <v>0</v>
      </c>
      <c r="K132" s="177"/>
      <c r="L132" s="34"/>
      <c r="M132" s="178" t="s">
        <v>1</v>
      </c>
      <c r="N132" s="179" t="s">
        <v>42</v>
      </c>
      <c r="O132" s="77"/>
      <c r="P132" s="180">
        <f>O132*H132</f>
        <v>0</v>
      </c>
      <c r="Q132" s="180">
        <v>0</v>
      </c>
      <c r="R132" s="180">
        <f>Q132*H132</f>
        <v>0</v>
      </c>
      <c r="S132" s="180">
        <v>0</v>
      </c>
      <c r="T132" s="181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82" t="s">
        <v>138</v>
      </c>
      <c r="AT132" s="182" t="s">
        <v>134</v>
      </c>
      <c r="AU132" s="182" t="s">
        <v>84</v>
      </c>
      <c r="AY132" s="14" t="s">
        <v>133</v>
      </c>
      <c r="BE132" s="183">
        <f>IF(N132="základná",J132,0)</f>
        <v>0</v>
      </c>
      <c r="BF132" s="183">
        <f>IF(N132="znížená",J132,0)</f>
        <v>0</v>
      </c>
      <c r="BG132" s="183">
        <f>IF(N132="zákl. prenesená",J132,0)</f>
        <v>0</v>
      </c>
      <c r="BH132" s="183">
        <f>IF(N132="zníž. prenesená",J132,0)</f>
        <v>0</v>
      </c>
      <c r="BI132" s="183">
        <f>IF(N132="nulová",J132,0)</f>
        <v>0</v>
      </c>
      <c r="BJ132" s="14" t="s">
        <v>139</v>
      </c>
      <c r="BK132" s="183">
        <f>ROUND(I132*H132,2)</f>
        <v>0</v>
      </c>
      <c r="BL132" s="14" t="s">
        <v>138</v>
      </c>
      <c r="BM132" s="182" t="s">
        <v>164</v>
      </c>
    </row>
    <row r="133" s="2" customFormat="1" ht="21.75" customHeight="1">
      <c r="A133" s="33"/>
      <c r="B133" s="169"/>
      <c r="C133" s="170" t="s">
        <v>76</v>
      </c>
      <c r="D133" s="170" t="s">
        <v>134</v>
      </c>
      <c r="E133" s="171" t="s">
        <v>649</v>
      </c>
      <c r="F133" s="172" t="s">
        <v>650</v>
      </c>
      <c r="G133" s="173" t="s">
        <v>174</v>
      </c>
      <c r="H133" s="174">
        <v>3</v>
      </c>
      <c r="I133" s="175"/>
      <c r="J133" s="176">
        <f>ROUND(I133*H133,2)</f>
        <v>0</v>
      </c>
      <c r="K133" s="177"/>
      <c r="L133" s="34"/>
      <c r="M133" s="178" t="s">
        <v>1</v>
      </c>
      <c r="N133" s="179" t="s">
        <v>42</v>
      </c>
      <c r="O133" s="77"/>
      <c r="P133" s="180">
        <f>O133*H133</f>
        <v>0</v>
      </c>
      <c r="Q133" s="180">
        <v>0</v>
      </c>
      <c r="R133" s="180">
        <f>Q133*H133</f>
        <v>0</v>
      </c>
      <c r="S133" s="180">
        <v>0</v>
      </c>
      <c r="T133" s="181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82" t="s">
        <v>138</v>
      </c>
      <c r="AT133" s="182" t="s">
        <v>134</v>
      </c>
      <c r="AU133" s="182" t="s">
        <v>84</v>
      </c>
      <c r="AY133" s="14" t="s">
        <v>133</v>
      </c>
      <c r="BE133" s="183">
        <f>IF(N133="základná",J133,0)</f>
        <v>0</v>
      </c>
      <c r="BF133" s="183">
        <f>IF(N133="znížená",J133,0)</f>
        <v>0</v>
      </c>
      <c r="BG133" s="183">
        <f>IF(N133="zákl. prenesená",J133,0)</f>
        <v>0</v>
      </c>
      <c r="BH133" s="183">
        <f>IF(N133="zníž. prenesená",J133,0)</f>
        <v>0</v>
      </c>
      <c r="BI133" s="183">
        <f>IF(N133="nulová",J133,0)</f>
        <v>0</v>
      </c>
      <c r="BJ133" s="14" t="s">
        <v>139</v>
      </c>
      <c r="BK133" s="183">
        <f>ROUND(I133*H133,2)</f>
        <v>0</v>
      </c>
      <c r="BL133" s="14" t="s">
        <v>138</v>
      </c>
      <c r="BM133" s="182" t="s">
        <v>167</v>
      </c>
    </row>
    <row r="134" s="2" customFormat="1" ht="21.75" customHeight="1">
      <c r="A134" s="33"/>
      <c r="B134" s="169"/>
      <c r="C134" s="170" t="s">
        <v>76</v>
      </c>
      <c r="D134" s="170" t="s">
        <v>134</v>
      </c>
      <c r="E134" s="171" t="s">
        <v>651</v>
      </c>
      <c r="F134" s="172" t="s">
        <v>570</v>
      </c>
      <c r="G134" s="173" t="s">
        <v>174</v>
      </c>
      <c r="H134" s="174">
        <v>5</v>
      </c>
      <c r="I134" s="175"/>
      <c r="J134" s="176">
        <f>ROUND(I134*H134,2)</f>
        <v>0</v>
      </c>
      <c r="K134" s="177"/>
      <c r="L134" s="34"/>
      <c r="M134" s="178" t="s">
        <v>1</v>
      </c>
      <c r="N134" s="179" t="s">
        <v>42</v>
      </c>
      <c r="O134" s="77"/>
      <c r="P134" s="180">
        <f>O134*H134</f>
        <v>0</v>
      </c>
      <c r="Q134" s="180">
        <v>0</v>
      </c>
      <c r="R134" s="180">
        <f>Q134*H134</f>
        <v>0</v>
      </c>
      <c r="S134" s="180">
        <v>0</v>
      </c>
      <c r="T134" s="181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82" t="s">
        <v>138</v>
      </c>
      <c r="AT134" s="182" t="s">
        <v>134</v>
      </c>
      <c r="AU134" s="182" t="s">
        <v>84</v>
      </c>
      <c r="AY134" s="14" t="s">
        <v>133</v>
      </c>
      <c r="BE134" s="183">
        <f>IF(N134="základná",J134,0)</f>
        <v>0</v>
      </c>
      <c r="BF134" s="183">
        <f>IF(N134="znížená",J134,0)</f>
        <v>0</v>
      </c>
      <c r="BG134" s="183">
        <f>IF(N134="zákl. prenesená",J134,0)</f>
        <v>0</v>
      </c>
      <c r="BH134" s="183">
        <f>IF(N134="zníž. prenesená",J134,0)</f>
        <v>0</v>
      </c>
      <c r="BI134" s="183">
        <f>IF(N134="nulová",J134,0)</f>
        <v>0</v>
      </c>
      <c r="BJ134" s="14" t="s">
        <v>139</v>
      </c>
      <c r="BK134" s="183">
        <f>ROUND(I134*H134,2)</f>
        <v>0</v>
      </c>
      <c r="BL134" s="14" t="s">
        <v>138</v>
      </c>
      <c r="BM134" s="182" t="s">
        <v>7</v>
      </c>
    </row>
    <row r="135" s="2" customFormat="1" ht="21.75" customHeight="1">
      <c r="A135" s="33"/>
      <c r="B135" s="169"/>
      <c r="C135" s="170" t="s">
        <v>76</v>
      </c>
      <c r="D135" s="170" t="s">
        <v>134</v>
      </c>
      <c r="E135" s="171" t="s">
        <v>652</v>
      </c>
      <c r="F135" s="172" t="s">
        <v>653</v>
      </c>
      <c r="G135" s="173" t="s">
        <v>174</v>
      </c>
      <c r="H135" s="174">
        <v>19</v>
      </c>
      <c r="I135" s="175"/>
      <c r="J135" s="176">
        <f>ROUND(I135*H135,2)</f>
        <v>0</v>
      </c>
      <c r="K135" s="177"/>
      <c r="L135" s="34"/>
      <c r="M135" s="178" t="s">
        <v>1</v>
      </c>
      <c r="N135" s="179" t="s">
        <v>42</v>
      </c>
      <c r="O135" s="77"/>
      <c r="P135" s="180">
        <f>O135*H135</f>
        <v>0</v>
      </c>
      <c r="Q135" s="180">
        <v>0</v>
      </c>
      <c r="R135" s="180">
        <f>Q135*H135</f>
        <v>0</v>
      </c>
      <c r="S135" s="180">
        <v>0</v>
      </c>
      <c r="T135" s="181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82" t="s">
        <v>138</v>
      </c>
      <c r="AT135" s="182" t="s">
        <v>134</v>
      </c>
      <c r="AU135" s="182" t="s">
        <v>84</v>
      </c>
      <c r="AY135" s="14" t="s">
        <v>133</v>
      </c>
      <c r="BE135" s="183">
        <f>IF(N135="základná",J135,0)</f>
        <v>0</v>
      </c>
      <c r="BF135" s="183">
        <f>IF(N135="znížená",J135,0)</f>
        <v>0</v>
      </c>
      <c r="BG135" s="183">
        <f>IF(N135="zákl. prenesená",J135,0)</f>
        <v>0</v>
      </c>
      <c r="BH135" s="183">
        <f>IF(N135="zníž. prenesená",J135,0)</f>
        <v>0</v>
      </c>
      <c r="BI135" s="183">
        <f>IF(N135="nulová",J135,0)</f>
        <v>0</v>
      </c>
      <c r="BJ135" s="14" t="s">
        <v>139</v>
      </c>
      <c r="BK135" s="183">
        <f>ROUND(I135*H135,2)</f>
        <v>0</v>
      </c>
      <c r="BL135" s="14" t="s">
        <v>138</v>
      </c>
      <c r="BM135" s="182" t="s">
        <v>175</v>
      </c>
    </row>
    <row r="136" s="2" customFormat="1" ht="24.15" customHeight="1">
      <c r="A136" s="33"/>
      <c r="B136" s="169"/>
      <c r="C136" s="170" t="s">
        <v>76</v>
      </c>
      <c r="D136" s="170" t="s">
        <v>134</v>
      </c>
      <c r="E136" s="171" t="s">
        <v>654</v>
      </c>
      <c r="F136" s="172" t="s">
        <v>655</v>
      </c>
      <c r="G136" s="173" t="s">
        <v>174</v>
      </c>
      <c r="H136" s="174">
        <v>6</v>
      </c>
      <c r="I136" s="175"/>
      <c r="J136" s="176">
        <f>ROUND(I136*H136,2)</f>
        <v>0</v>
      </c>
      <c r="K136" s="177"/>
      <c r="L136" s="34"/>
      <c r="M136" s="178" t="s">
        <v>1</v>
      </c>
      <c r="N136" s="179" t="s">
        <v>42</v>
      </c>
      <c r="O136" s="77"/>
      <c r="P136" s="180">
        <f>O136*H136</f>
        <v>0</v>
      </c>
      <c r="Q136" s="180">
        <v>0</v>
      </c>
      <c r="R136" s="180">
        <f>Q136*H136</f>
        <v>0</v>
      </c>
      <c r="S136" s="180">
        <v>0</v>
      </c>
      <c r="T136" s="181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82" t="s">
        <v>138</v>
      </c>
      <c r="AT136" s="182" t="s">
        <v>134</v>
      </c>
      <c r="AU136" s="182" t="s">
        <v>84</v>
      </c>
      <c r="AY136" s="14" t="s">
        <v>133</v>
      </c>
      <c r="BE136" s="183">
        <f>IF(N136="základná",J136,0)</f>
        <v>0</v>
      </c>
      <c r="BF136" s="183">
        <f>IF(N136="znížená",J136,0)</f>
        <v>0</v>
      </c>
      <c r="BG136" s="183">
        <f>IF(N136="zákl. prenesená",J136,0)</f>
        <v>0</v>
      </c>
      <c r="BH136" s="183">
        <f>IF(N136="zníž. prenesená",J136,0)</f>
        <v>0</v>
      </c>
      <c r="BI136" s="183">
        <f>IF(N136="nulová",J136,0)</f>
        <v>0</v>
      </c>
      <c r="BJ136" s="14" t="s">
        <v>139</v>
      </c>
      <c r="BK136" s="183">
        <f>ROUND(I136*H136,2)</f>
        <v>0</v>
      </c>
      <c r="BL136" s="14" t="s">
        <v>138</v>
      </c>
      <c r="BM136" s="182" t="s">
        <v>179</v>
      </c>
    </row>
    <row r="137" s="2" customFormat="1" ht="24.15" customHeight="1">
      <c r="A137" s="33"/>
      <c r="B137" s="169"/>
      <c r="C137" s="170" t="s">
        <v>76</v>
      </c>
      <c r="D137" s="170" t="s">
        <v>134</v>
      </c>
      <c r="E137" s="171" t="s">
        <v>656</v>
      </c>
      <c r="F137" s="172" t="s">
        <v>657</v>
      </c>
      <c r="G137" s="173" t="s">
        <v>174</v>
      </c>
      <c r="H137" s="174">
        <v>13</v>
      </c>
      <c r="I137" s="175"/>
      <c r="J137" s="176">
        <f>ROUND(I137*H137,2)</f>
        <v>0</v>
      </c>
      <c r="K137" s="177"/>
      <c r="L137" s="34"/>
      <c r="M137" s="178" t="s">
        <v>1</v>
      </c>
      <c r="N137" s="179" t="s">
        <v>42</v>
      </c>
      <c r="O137" s="77"/>
      <c r="P137" s="180">
        <f>O137*H137</f>
        <v>0</v>
      </c>
      <c r="Q137" s="180">
        <v>0</v>
      </c>
      <c r="R137" s="180">
        <f>Q137*H137</f>
        <v>0</v>
      </c>
      <c r="S137" s="180">
        <v>0</v>
      </c>
      <c r="T137" s="181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82" t="s">
        <v>138</v>
      </c>
      <c r="AT137" s="182" t="s">
        <v>134</v>
      </c>
      <c r="AU137" s="182" t="s">
        <v>84</v>
      </c>
      <c r="AY137" s="14" t="s">
        <v>133</v>
      </c>
      <c r="BE137" s="183">
        <f>IF(N137="základná",J137,0)</f>
        <v>0</v>
      </c>
      <c r="BF137" s="183">
        <f>IF(N137="znížená",J137,0)</f>
        <v>0</v>
      </c>
      <c r="BG137" s="183">
        <f>IF(N137="zákl. prenesená",J137,0)</f>
        <v>0</v>
      </c>
      <c r="BH137" s="183">
        <f>IF(N137="zníž. prenesená",J137,0)</f>
        <v>0</v>
      </c>
      <c r="BI137" s="183">
        <f>IF(N137="nulová",J137,0)</f>
        <v>0</v>
      </c>
      <c r="BJ137" s="14" t="s">
        <v>139</v>
      </c>
      <c r="BK137" s="183">
        <f>ROUND(I137*H137,2)</f>
        <v>0</v>
      </c>
      <c r="BL137" s="14" t="s">
        <v>138</v>
      </c>
      <c r="BM137" s="182" t="s">
        <v>232</v>
      </c>
    </row>
    <row r="138" s="2" customFormat="1" ht="21.75" customHeight="1">
      <c r="A138" s="33"/>
      <c r="B138" s="169"/>
      <c r="C138" s="170" t="s">
        <v>76</v>
      </c>
      <c r="D138" s="170" t="s">
        <v>134</v>
      </c>
      <c r="E138" s="171" t="s">
        <v>658</v>
      </c>
      <c r="F138" s="172" t="s">
        <v>572</v>
      </c>
      <c r="G138" s="173" t="s">
        <v>174</v>
      </c>
      <c r="H138" s="174">
        <v>137</v>
      </c>
      <c r="I138" s="175"/>
      <c r="J138" s="176">
        <f>ROUND(I138*H138,2)</f>
        <v>0</v>
      </c>
      <c r="K138" s="177"/>
      <c r="L138" s="34"/>
      <c r="M138" s="178" t="s">
        <v>1</v>
      </c>
      <c r="N138" s="179" t="s">
        <v>42</v>
      </c>
      <c r="O138" s="77"/>
      <c r="P138" s="180">
        <f>O138*H138</f>
        <v>0</v>
      </c>
      <c r="Q138" s="180">
        <v>0</v>
      </c>
      <c r="R138" s="180">
        <f>Q138*H138</f>
        <v>0</v>
      </c>
      <c r="S138" s="180">
        <v>0</v>
      </c>
      <c r="T138" s="181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82" t="s">
        <v>138</v>
      </c>
      <c r="AT138" s="182" t="s">
        <v>134</v>
      </c>
      <c r="AU138" s="182" t="s">
        <v>84</v>
      </c>
      <c r="AY138" s="14" t="s">
        <v>133</v>
      </c>
      <c r="BE138" s="183">
        <f>IF(N138="základná",J138,0)</f>
        <v>0</v>
      </c>
      <c r="BF138" s="183">
        <f>IF(N138="znížená",J138,0)</f>
        <v>0</v>
      </c>
      <c r="BG138" s="183">
        <f>IF(N138="zákl. prenesená",J138,0)</f>
        <v>0</v>
      </c>
      <c r="BH138" s="183">
        <f>IF(N138="zníž. prenesená",J138,0)</f>
        <v>0</v>
      </c>
      <c r="BI138" s="183">
        <f>IF(N138="nulová",J138,0)</f>
        <v>0</v>
      </c>
      <c r="BJ138" s="14" t="s">
        <v>139</v>
      </c>
      <c r="BK138" s="183">
        <f>ROUND(I138*H138,2)</f>
        <v>0</v>
      </c>
      <c r="BL138" s="14" t="s">
        <v>138</v>
      </c>
      <c r="BM138" s="182" t="s">
        <v>182</v>
      </c>
    </row>
    <row r="139" s="2" customFormat="1" ht="21.75" customHeight="1">
      <c r="A139" s="33"/>
      <c r="B139" s="169"/>
      <c r="C139" s="170" t="s">
        <v>76</v>
      </c>
      <c r="D139" s="170" t="s">
        <v>134</v>
      </c>
      <c r="E139" s="171" t="s">
        <v>659</v>
      </c>
      <c r="F139" s="172" t="s">
        <v>574</v>
      </c>
      <c r="G139" s="173" t="s">
        <v>174</v>
      </c>
      <c r="H139" s="174">
        <v>150</v>
      </c>
      <c r="I139" s="175"/>
      <c r="J139" s="176">
        <f>ROUND(I139*H139,2)</f>
        <v>0</v>
      </c>
      <c r="K139" s="177"/>
      <c r="L139" s="34"/>
      <c r="M139" s="178" t="s">
        <v>1</v>
      </c>
      <c r="N139" s="179" t="s">
        <v>42</v>
      </c>
      <c r="O139" s="77"/>
      <c r="P139" s="180">
        <f>O139*H139</f>
        <v>0</v>
      </c>
      <c r="Q139" s="180">
        <v>0</v>
      </c>
      <c r="R139" s="180">
        <f>Q139*H139</f>
        <v>0</v>
      </c>
      <c r="S139" s="180">
        <v>0</v>
      </c>
      <c r="T139" s="181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82" t="s">
        <v>138</v>
      </c>
      <c r="AT139" s="182" t="s">
        <v>134</v>
      </c>
      <c r="AU139" s="182" t="s">
        <v>84</v>
      </c>
      <c r="AY139" s="14" t="s">
        <v>133</v>
      </c>
      <c r="BE139" s="183">
        <f>IF(N139="základná",J139,0)</f>
        <v>0</v>
      </c>
      <c r="BF139" s="183">
        <f>IF(N139="znížená",J139,0)</f>
        <v>0</v>
      </c>
      <c r="BG139" s="183">
        <f>IF(N139="zákl. prenesená",J139,0)</f>
        <v>0</v>
      </c>
      <c r="BH139" s="183">
        <f>IF(N139="zníž. prenesená",J139,0)</f>
        <v>0</v>
      </c>
      <c r="BI139" s="183">
        <f>IF(N139="nulová",J139,0)</f>
        <v>0</v>
      </c>
      <c r="BJ139" s="14" t="s">
        <v>139</v>
      </c>
      <c r="BK139" s="183">
        <f>ROUND(I139*H139,2)</f>
        <v>0</v>
      </c>
      <c r="BL139" s="14" t="s">
        <v>138</v>
      </c>
      <c r="BM139" s="182" t="s">
        <v>186</v>
      </c>
    </row>
    <row r="140" s="2" customFormat="1" ht="21.75" customHeight="1">
      <c r="A140" s="33"/>
      <c r="B140" s="169"/>
      <c r="C140" s="170" t="s">
        <v>76</v>
      </c>
      <c r="D140" s="170" t="s">
        <v>134</v>
      </c>
      <c r="E140" s="171" t="s">
        <v>660</v>
      </c>
      <c r="F140" s="172" t="s">
        <v>576</v>
      </c>
      <c r="G140" s="173" t="s">
        <v>174</v>
      </c>
      <c r="H140" s="174">
        <v>35</v>
      </c>
      <c r="I140" s="175"/>
      <c r="J140" s="176">
        <f>ROUND(I140*H140,2)</f>
        <v>0</v>
      </c>
      <c r="K140" s="177"/>
      <c r="L140" s="34"/>
      <c r="M140" s="178" t="s">
        <v>1</v>
      </c>
      <c r="N140" s="179" t="s">
        <v>42</v>
      </c>
      <c r="O140" s="77"/>
      <c r="P140" s="180">
        <f>O140*H140</f>
        <v>0</v>
      </c>
      <c r="Q140" s="180">
        <v>0</v>
      </c>
      <c r="R140" s="180">
        <f>Q140*H140</f>
        <v>0</v>
      </c>
      <c r="S140" s="180">
        <v>0</v>
      </c>
      <c r="T140" s="181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82" t="s">
        <v>138</v>
      </c>
      <c r="AT140" s="182" t="s">
        <v>134</v>
      </c>
      <c r="AU140" s="182" t="s">
        <v>84</v>
      </c>
      <c r="AY140" s="14" t="s">
        <v>133</v>
      </c>
      <c r="BE140" s="183">
        <f>IF(N140="základná",J140,0)</f>
        <v>0</v>
      </c>
      <c r="BF140" s="183">
        <f>IF(N140="znížená",J140,0)</f>
        <v>0</v>
      </c>
      <c r="BG140" s="183">
        <f>IF(N140="zákl. prenesená",J140,0)</f>
        <v>0</v>
      </c>
      <c r="BH140" s="183">
        <f>IF(N140="zníž. prenesená",J140,0)</f>
        <v>0</v>
      </c>
      <c r="BI140" s="183">
        <f>IF(N140="nulová",J140,0)</f>
        <v>0</v>
      </c>
      <c r="BJ140" s="14" t="s">
        <v>139</v>
      </c>
      <c r="BK140" s="183">
        <f>ROUND(I140*H140,2)</f>
        <v>0</v>
      </c>
      <c r="BL140" s="14" t="s">
        <v>138</v>
      </c>
      <c r="BM140" s="182" t="s">
        <v>189</v>
      </c>
    </row>
    <row r="141" s="2" customFormat="1" ht="21.75" customHeight="1">
      <c r="A141" s="33"/>
      <c r="B141" s="169"/>
      <c r="C141" s="170" t="s">
        <v>76</v>
      </c>
      <c r="D141" s="170" t="s">
        <v>134</v>
      </c>
      <c r="E141" s="171" t="s">
        <v>661</v>
      </c>
      <c r="F141" s="172" t="s">
        <v>578</v>
      </c>
      <c r="G141" s="173" t="s">
        <v>174</v>
      </c>
      <c r="H141" s="174">
        <v>5</v>
      </c>
      <c r="I141" s="175"/>
      <c r="J141" s="176">
        <f>ROUND(I141*H141,2)</f>
        <v>0</v>
      </c>
      <c r="K141" s="177"/>
      <c r="L141" s="34"/>
      <c r="M141" s="178" t="s">
        <v>1</v>
      </c>
      <c r="N141" s="179" t="s">
        <v>42</v>
      </c>
      <c r="O141" s="77"/>
      <c r="P141" s="180">
        <f>O141*H141</f>
        <v>0</v>
      </c>
      <c r="Q141" s="180">
        <v>0</v>
      </c>
      <c r="R141" s="180">
        <f>Q141*H141</f>
        <v>0</v>
      </c>
      <c r="S141" s="180">
        <v>0</v>
      </c>
      <c r="T141" s="181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82" t="s">
        <v>138</v>
      </c>
      <c r="AT141" s="182" t="s">
        <v>134</v>
      </c>
      <c r="AU141" s="182" t="s">
        <v>84</v>
      </c>
      <c r="AY141" s="14" t="s">
        <v>133</v>
      </c>
      <c r="BE141" s="183">
        <f>IF(N141="základná",J141,0)</f>
        <v>0</v>
      </c>
      <c r="BF141" s="183">
        <f>IF(N141="znížená",J141,0)</f>
        <v>0</v>
      </c>
      <c r="BG141" s="183">
        <f>IF(N141="zákl. prenesená",J141,0)</f>
        <v>0</v>
      </c>
      <c r="BH141" s="183">
        <f>IF(N141="zníž. prenesená",J141,0)</f>
        <v>0</v>
      </c>
      <c r="BI141" s="183">
        <f>IF(N141="nulová",J141,0)</f>
        <v>0</v>
      </c>
      <c r="BJ141" s="14" t="s">
        <v>139</v>
      </c>
      <c r="BK141" s="183">
        <f>ROUND(I141*H141,2)</f>
        <v>0</v>
      </c>
      <c r="BL141" s="14" t="s">
        <v>138</v>
      </c>
      <c r="BM141" s="182" t="s">
        <v>193</v>
      </c>
    </row>
    <row r="142" s="2" customFormat="1" ht="16.5" customHeight="1">
      <c r="A142" s="33"/>
      <c r="B142" s="169"/>
      <c r="C142" s="170" t="s">
        <v>76</v>
      </c>
      <c r="D142" s="170" t="s">
        <v>134</v>
      </c>
      <c r="E142" s="171" t="s">
        <v>662</v>
      </c>
      <c r="F142" s="172" t="s">
        <v>580</v>
      </c>
      <c r="G142" s="173" t="s">
        <v>174</v>
      </c>
      <c r="H142" s="174">
        <v>5</v>
      </c>
      <c r="I142" s="175"/>
      <c r="J142" s="176">
        <f>ROUND(I142*H142,2)</f>
        <v>0</v>
      </c>
      <c r="K142" s="177"/>
      <c r="L142" s="34"/>
      <c r="M142" s="178" t="s">
        <v>1</v>
      </c>
      <c r="N142" s="179" t="s">
        <v>42</v>
      </c>
      <c r="O142" s="77"/>
      <c r="P142" s="180">
        <f>O142*H142</f>
        <v>0</v>
      </c>
      <c r="Q142" s="180">
        <v>0</v>
      </c>
      <c r="R142" s="180">
        <f>Q142*H142</f>
        <v>0</v>
      </c>
      <c r="S142" s="180">
        <v>0</v>
      </c>
      <c r="T142" s="181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82" t="s">
        <v>138</v>
      </c>
      <c r="AT142" s="182" t="s">
        <v>134</v>
      </c>
      <c r="AU142" s="182" t="s">
        <v>84</v>
      </c>
      <c r="AY142" s="14" t="s">
        <v>133</v>
      </c>
      <c r="BE142" s="183">
        <f>IF(N142="základná",J142,0)</f>
        <v>0</v>
      </c>
      <c r="BF142" s="183">
        <f>IF(N142="znížená",J142,0)</f>
        <v>0</v>
      </c>
      <c r="BG142" s="183">
        <f>IF(N142="zákl. prenesená",J142,0)</f>
        <v>0</v>
      </c>
      <c r="BH142" s="183">
        <f>IF(N142="zníž. prenesená",J142,0)</f>
        <v>0</v>
      </c>
      <c r="BI142" s="183">
        <f>IF(N142="nulová",J142,0)</f>
        <v>0</v>
      </c>
      <c r="BJ142" s="14" t="s">
        <v>139</v>
      </c>
      <c r="BK142" s="183">
        <f>ROUND(I142*H142,2)</f>
        <v>0</v>
      </c>
      <c r="BL142" s="14" t="s">
        <v>138</v>
      </c>
      <c r="BM142" s="182" t="s">
        <v>196</v>
      </c>
    </row>
    <row r="143" s="2" customFormat="1" ht="16.5" customHeight="1">
      <c r="A143" s="33"/>
      <c r="B143" s="169"/>
      <c r="C143" s="170" t="s">
        <v>76</v>
      </c>
      <c r="D143" s="170" t="s">
        <v>134</v>
      </c>
      <c r="E143" s="171" t="s">
        <v>663</v>
      </c>
      <c r="F143" s="172" t="s">
        <v>582</v>
      </c>
      <c r="G143" s="173" t="s">
        <v>174</v>
      </c>
      <c r="H143" s="174">
        <v>5</v>
      </c>
      <c r="I143" s="175"/>
      <c r="J143" s="176">
        <f>ROUND(I143*H143,2)</f>
        <v>0</v>
      </c>
      <c r="K143" s="177"/>
      <c r="L143" s="34"/>
      <c r="M143" s="178" t="s">
        <v>1</v>
      </c>
      <c r="N143" s="179" t="s">
        <v>42</v>
      </c>
      <c r="O143" s="77"/>
      <c r="P143" s="180">
        <f>O143*H143</f>
        <v>0</v>
      </c>
      <c r="Q143" s="180">
        <v>0</v>
      </c>
      <c r="R143" s="180">
        <f>Q143*H143</f>
        <v>0</v>
      </c>
      <c r="S143" s="180">
        <v>0</v>
      </c>
      <c r="T143" s="181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82" t="s">
        <v>138</v>
      </c>
      <c r="AT143" s="182" t="s">
        <v>134</v>
      </c>
      <c r="AU143" s="182" t="s">
        <v>84</v>
      </c>
      <c r="AY143" s="14" t="s">
        <v>133</v>
      </c>
      <c r="BE143" s="183">
        <f>IF(N143="základná",J143,0)</f>
        <v>0</v>
      </c>
      <c r="BF143" s="183">
        <f>IF(N143="znížená",J143,0)</f>
        <v>0</v>
      </c>
      <c r="BG143" s="183">
        <f>IF(N143="zákl. prenesená",J143,0)</f>
        <v>0</v>
      </c>
      <c r="BH143" s="183">
        <f>IF(N143="zníž. prenesená",J143,0)</f>
        <v>0</v>
      </c>
      <c r="BI143" s="183">
        <f>IF(N143="nulová",J143,0)</f>
        <v>0</v>
      </c>
      <c r="BJ143" s="14" t="s">
        <v>139</v>
      </c>
      <c r="BK143" s="183">
        <f>ROUND(I143*H143,2)</f>
        <v>0</v>
      </c>
      <c r="BL143" s="14" t="s">
        <v>138</v>
      </c>
      <c r="BM143" s="182" t="s">
        <v>200</v>
      </c>
    </row>
    <row r="144" s="2" customFormat="1" ht="16.5" customHeight="1">
      <c r="A144" s="33"/>
      <c r="B144" s="169"/>
      <c r="C144" s="170" t="s">
        <v>76</v>
      </c>
      <c r="D144" s="170" t="s">
        <v>134</v>
      </c>
      <c r="E144" s="171" t="s">
        <v>664</v>
      </c>
      <c r="F144" s="172" t="s">
        <v>584</v>
      </c>
      <c r="G144" s="173" t="s">
        <v>174</v>
      </c>
      <c r="H144" s="174">
        <v>30</v>
      </c>
      <c r="I144" s="175"/>
      <c r="J144" s="176">
        <f>ROUND(I144*H144,2)</f>
        <v>0</v>
      </c>
      <c r="K144" s="177"/>
      <c r="L144" s="34"/>
      <c r="M144" s="178" t="s">
        <v>1</v>
      </c>
      <c r="N144" s="179" t="s">
        <v>42</v>
      </c>
      <c r="O144" s="77"/>
      <c r="P144" s="180">
        <f>O144*H144</f>
        <v>0</v>
      </c>
      <c r="Q144" s="180">
        <v>0</v>
      </c>
      <c r="R144" s="180">
        <f>Q144*H144</f>
        <v>0</v>
      </c>
      <c r="S144" s="180">
        <v>0</v>
      </c>
      <c r="T144" s="181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82" t="s">
        <v>138</v>
      </c>
      <c r="AT144" s="182" t="s">
        <v>134</v>
      </c>
      <c r="AU144" s="182" t="s">
        <v>84</v>
      </c>
      <c r="AY144" s="14" t="s">
        <v>133</v>
      </c>
      <c r="BE144" s="183">
        <f>IF(N144="základná",J144,0)</f>
        <v>0</v>
      </c>
      <c r="BF144" s="183">
        <f>IF(N144="znížená",J144,0)</f>
        <v>0</v>
      </c>
      <c r="BG144" s="183">
        <f>IF(N144="zákl. prenesená",J144,0)</f>
        <v>0</v>
      </c>
      <c r="BH144" s="183">
        <f>IF(N144="zníž. prenesená",J144,0)</f>
        <v>0</v>
      </c>
      <c r="BI144" s="183">
        <f>IF(N144="nulová",J144,0)</f>
        <v>0</v>
      </c>
      <c r="BJ144" s="14" t="s">
        <v>139</v>
      </c>
      <c r="BK144" s="183">
        <f>ROUND(I144*H144,2)</f>
        <v>0</v>
      </c>
      <c r="BL144" s="14" t="s">
        <v>138</v>
      </c>
      <c r="BM144" s="182" t="s">
        <v>203</v>
      </c>
    </row>
    <row r="145" s="2" customFormat="1" ht="16.5" customHeight="1">
      <c r="A145" s="33"/>
      <c r="B145" s="169"/>
      <c r="C145" s="170" t="s">
        <v>76</v>
      </c>
      <c r="D145" s="170" t="s">
        <v>134</v>
      </c>
      <c r="E145" s="171" t="s">
        <v>665</v>
      </c>
      <c r="F145" s="172" t="s">
        <v>586</v>
      </c>
      <c r="G145" s="173" t="s">
        <v>174</v>
      </c>
      <c r="H145" s="174">
        <v>125</v>
      </c>
      <c r="I145" s="175"/>
      <c r="J145" s="176">
        <f>ROUND(I145*H145,2)</f>
        <v>0</v>
      </c>
      <c r="K145" s="177"/>
      <c r="L145" s="34"/>
      <c r="M145" s="178" t="s">
        <v>1</v>
      </c>
      <c r="N145" s="179" t="s">
        <v>42</v>
      </c>
      <c r="O145" s="77"/>
      <c r="P145" s="180">
        <f>O145*H145</f>
        <v>0</v>
      </c>
      <c r="Q145" s="180">
        <v>0</v>
      </c>
      <c r="R145" s="180">
        <f>Q145*H145</f>
        <v>0</v>
      </c>
      <c r="S145" s="180">
        <v>0</v>
      </c>
      <c r="T145" s="181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82" t="s">
        <v>138</v>
      </c>
      <c r="AT145" s="182" t="s">
        <v>134</v>
      </c>
      <c r="AU145" s="182" t="s">
        <v>84</v>
      </c>
      <c r="AY145" s="14" t="s">
        <v>133</v>
      </c>
      <c r="BE145" s="183">
        <f>IF(N145="základná",J145,0)</f>
        <v>0</v>
      </c>
      <c r="BF145" s="183">
        <f>IF(N145="znížená",J145,0)</f>
        <v>0</v>
      </c>
      <c r="BG145" s="183">
        <f>IF(N145="zákl. prenesená",J145,0)</f>
        <v>0</v>
      </c>
      <c r="BH145" s="183">
        <f>IF(N145="zníž. prenesená",J145,0)</f>
        <v>0</v>
      </c>
      <c r="BI145" s="183">
        <f>IF(N145="nulová",J145,0)</f>
        <v>0</v>
      </c>
      <c r="BJ145" s="14" t="s">
        <v>139</v>
      </c>
      <c r="BK145" s="183">
        <f>ROUND(I145*H145,2)</f>
        <v>0</v>
      </c>
      <c r="BL145" s="14" t="s">
        <v>138</v>
      </c>
      <c r="BM145" s="182" t="s">
        <v>207</v>
      </c>
    </row>
    <row r="146" s="11" customFormat="1" ht="25.92" customHeight="1">
      <c r="A146" s="11"/>
      <c r="B146" s="158"/>
      <c r="C146" s="11"/>
      <c r="D146" s="159" t="s">
        <v>75</v>
      </c>
      <c r="E146" s="160" t="s">
        <v>666</v>
      </c>
      <c r="F146" s="160" t="s">
        <v>588</v>
      </c>
      <c r="G146" s="11"/>
      <c r="H146" s="11"/>
      <c r="I146" s="161"/>
      <c r="J146" s="162">
        <f>BK146</f>
        <v>0</v>
      </c>
      <c r="K146" s="11"/>
      <c r="L146" s="158"/>
      <c r="M146" s="163"/>
      <c r="N146" s="164"/>
      <c r="O146" s="164"/>
      <c r="P146" s="165">
        <f>SUM(P147:P154)</f>
        <v>0</v>
      </c>
      <c r="Q146" s="164"/>
      <c r="R146" s="165">
        <f>SUM(R147:R154)</f>
        <v>0</v>
      </c>
      <c r="S146" s="164"/>
      <c r="T146" s="166">
        <f>SUM(T147:T154)</f>
        <v>0</v>
      </c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R146" s="159" t="s">
        <v>84</v>
      </c>
      <c r="AT146" s="167" t="s">
        <v>75</v>
      </c>
      <c r="AU146" s="167" t="s">
        <v>76</v>
      </c>
      <c r="AY146" s="159" t="s">
        <v>133</v>
      </c>
      <c r="BK146" s="168">
        <f>SUM(BK147:BK154)</f>
        <v>0</v>
      </c>
    </row>
    <row r="147" s="2" customFormat="1" ht="24.15" customHeight="1">
      <c r="A147" s="33"/>
      <c r="B147" s="169"/>
      <c r="C147" s="170" t="s">
        <v>76</v>
      </c>
      <c r="D147" s="170" t="s">
        <v>134</v>
      </c>
      <c r="E147" s="171" t="s">
        <v>667</v>
      </c>
      <c r="F147" s="172" t="s">
        <v>668</v>
      </c>
      <c r="G147" s="173" t="s">
        <v>174</v>
      </c>
      <c r="H147" s="174">
        <v>1</v>
      </c>
      <c r="I147" s="175"/>
      <c r="J147" s="176">
        <f>ROUND(I147*H147,2)</f>
        <v>0</v>
      </c>
      <c r="K147" s="177"/>
      <c r="L147" s="34"/>
      <c r="M147" s="178" t="s">
        <v>1</v>
      </c>
      <c r="N147" s="179" t="s">
        <v>42</v>
      </c>
      <c r="O147" s="77"/>
      <c r="P147" s="180">
        <f>O147*H147</f>
        <v>0</v>
      </c>
      <c r="Q147" s="180">
        <v>0</v>
      </c>
      <c r="R147" s="180">
        <f>Q147*H147</f>
        <v>0</v>
      </c>
      <c r="S147" s="180">
        <v>0</v>
      </c>
      <c r="T147" s="181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82" t="s">
        <v>138</v>
      </c>
      <c r="AT147" s="182" t="s">
        <v>134</v>
      </c>
      <c r="AU147" s="182" t="s">
        <v>84</v>
      </c>
      <c r="AY147" s="14" t="s">
        <v>133</v>
      </c>
      <c r="BE147" s="183">
        <f>IF(N147="základná",J147,0)</f>
        <v>0</v>
      </c>
      <c r="BF147" s="183">
        <f>IF(N147="znížená",J147,0)</f>
        <v>0</v>
      </c>
      <c r="BG147" s="183">
        <f>IF(N147="zákl. prenesená",J147,0)</f>
        <v>0</v>
      </c>
      <c r="BH147" s="183">
        <f>IF(N147="zníž. prenesená",J147,0)</f>
        <v>0</v>
      </c>
      <c r="BI147" s="183">
        <f>IF(N147="nulová",J147,0)</f>
        <v>0</v>
      </c>
      <c r="BJ147" s="14" t="s">
        <v>139</v>
      </c>
      <c r="BK147" s="183">
        <f>ROUND(I147*H147,2)</f>
        <v>0</v>
      </c>
      <c r="BL147" s="14" t="s">
        <v>138</v>
      </c>
      <c r="BM147" s="182" t="s">
        <v>210</v>
      </c>
    </row>
    <row r="148" s="2" customFormat="1" ht="16.5" customHeight="1">
      <c r="A148" s="33"/>
      <c r="B148" s="169"/>
      <c r="C148" s="170" t="s">
        <v>76</v>
      </c>
      <c r="D148" s="170" t="s">
        <v>134</v>
      </c>
      <c r="E148" s="171" t="s">
        <v>669</v>
      </c>
      <c r="F148" s="172" t="s">
        <v>670</v>
      </c>
      <c r="G148" s="173" t="s">
        <v>174</v>
      </c>
      <c r="H148" s="174">
        <v>2</v>
      </c>
      <c r="I148" s="175"/>
      <c r="J148" s="176">
        <f>ROUND(I148*H148,2)</f>
        <v>0</v>
      </c>
      <c r="K148" s="177"/>
      <c r="L148" s="34"/>
      <c r="M148" s="178" t="s">
        <v>1</v>
      </c>
      <c r="N148" s="179" t="s">
        <v>42</v>
      </c>
      <c r="O148" s="77"/>
      <c r="P148" s="180">
        <f>O148*H148</f>
        <v>0</v>
      </c>
      <c r="Q148" s="180">
        <v>0</v>
      </c>
      <c r="R148" s="180">
        <f>Q148*H148</f>
        <v>0</v>
      </c>
      <c r="S148" s="180">
        <v>0</v>
      </c>
      <c r="T148" s="181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82" t="s">
        <v>138</v>
      </c>
      <c r="AT148" s="182" t="s">
        <v>134</v>
      </c>
      <c r="AU148" s="182" t="s">
        <v>84</v>
      </c>
      <c r="AY148" s="14" t="s">
        <v>133</v>
      </c>
      <c r="BE148" s="183">
        <f>IF(N148="základná",J148,0)</f>
        <v>0</v>
      </c>
      <c r="BF148" s="183">
        <f>IF(N148="znížená",J148,0)</f>
        <v>0</v>
      </c>
      <c r="BG148" s="183">
        <f>IF(N148="zákl. prenesená",J148,0)</f>
        <v>0</v>
      </c>
      <c r="BH148" s="183">
        <f>IF(N148="zníž. prenesená",J148,0)</f>
        <v>0</v>
      </c>
      <c r="BI148" s="183">
        <f>IF(N148="nulová",J148,0)</f>
        <v>0</v>
      </c>
      <c r="BJ148" s="14" t="s">
        <v>139</v>
      </c>
      <c r="BK148" s="183">
        <f>ROUND(I148*H148,2)</f>
        <v>0</v>
      </c>
      <c r="BL148" s="14" t="s">
        <v>138</v>
      </c>
      <c r="BM148" s="182" t="s">
        <v>215</v>
      </c>
    </row>
    <row r="149" s="2" customFormat="1" ht="24.15" customHeight="1">
      <c r="A149" s="33"/>
      <c r="B149" s="169"/>
      <c r="C149" s="170" t="s">
        <v>76</v>
      </c>
      <c r="D149" s="170" t="s">
        <v>134</v>
      </c>
      <c r="E149" s="171" t="s">
        <v>671</v>
      </c>
      <c r="F149" s="172" t="s">
        <v>672</v>
      </c>
      <c r="G149" s="173" t="s">
        <v>174</v>
      </c>
      <c r="H149" s="174">
        <v>1</v>
      </c>
      <c r="I149" s="175"/>
      <c r="J149" s="176">
        <f>ROUND(I149*H149,2)</f>
        <v>0</v>
      </c>
      <c r="K149" s="177"/>
      <c r="L149" s="34"/>
      <c r="M149" s="178" t="s">
        <v>1</v>
      </c>
      <c r="N149" s="179" t="s">
        <v>42</v>
      </c>
      <c r="O149" s="77"/>
      <c r="P149" s="180">
        <f>O149*H149</f>
        <v>0</v>
      </c>
      <c r="Q149" s="180">
        <v>0</v>
      </c>
      <c r="R149" s="180">
        <f>Q149*H149</f>
        <v>0</v>
      </c>
      <c r="S149" s="180">
        <v>0</v>
      </c>
      <c r="T149" s="181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82" t="s">
        <v>138</v>
      </c>
      <c r="AT149" s="182" t="s">
        <v>134</v>
      </c>
      <c r="AU149" s="182" t="s">
        <v>84</v>
      </c>
      <c r="AY149" s="14" t="s">
        <v>133</v>
      </c>
      <c r="BE149" s="183">
        <f>IF(N149="základná",J149,0)</f>
        <v>0</v>
      </c>
      <c r="BF149" s="183">
        <f>IF(N149="znížená",J149,0)</f>
        <v>0</v>
      </c>
      <c r="BG149" s="183">
        <f>IF(N149="zákl. prenesená",J149,0)</f>
        <v>0</v>
      </c>
      <c r="BH149" s="183">
        <f>IF(N149="zníž. prenesená",J149,0)</f>
        <v>0</v>
      </c>
      <c r="BI149" s="183">
        <f>IF(N149="nulová",J149,0)</f>
        <v>0</v>
      </c>
      <c r="BJ149" s="14" t="s">
        <v>139</v>
      </c>
      <c r="BK149" s="183">
        <f>ROUND(I149*H149,2)</f>
        <v>0</v>
      </c>
      <c r="BL149" s="14" t="s">
        <v>138</v>
      </c>
      <c r="BM149" s="182" t="s">
        <v>219</v>
      </c>
    </row>
    <row r="150" s="2" customFormat="1" ht="16.5" customHeight="1">
      <c r="A150" s="33"/>
      <c r="B150" s="169"/>
      <c r="C150" s="170" t="s">
        <v>76</v>
      </c>
      <c r="D150" s="170" t="s">
        <v>134</v>
      </c>
      <c r="E150" s="171" t="s">
        <v>673</v>
      </c>
      <c r="F150" s="172" t="s">
        <v>674</v>
      </c>
      <c r="G150" s="173" t="s">
        <v>675</v>
      </c>
      <c r="H150" s="174">
        <v>1</v>
      </c>
      <c r="I150" s="175"/>
      <c r="J150" s="176">
        <f>ROUND(I150*H150,2)</f>
        <v>0</v>
      </c>
      <c r="K150" s="177"/>
      <c r="L150" s="34"/>
      <c r="M150" s="178" t="s">
        <v>1</v>
      </c>
      <c r="N150" s="179" t="s">
        <v>42</v>
      </c>
      <c r="O150" s="77"/>
      <c r="P150" s="180">
        <f>O150*H150</f>
        <v>0</v>
      </c>
      <c r="Q150" s="180">
        <v>0</v>
      </c>
      <c r="R150" s="180">
        <f>Q150*H150</f>
        <v>0</v>
      </c>
      <c r="S150" s="180">
        <v>0</v>
      </c>
      <c r="T150" s="181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82" t="s">
        <v>138</v>
      </c>
      <c r="AT150" s="182" t="s">
        <v>134</v>
      </c>
      <c r="AU150" s="182" t="s">
        <v>84</v>
      </c>
      <c r="AY150" s="14" t="s">
        <v>133</v>
      </c>
      <c r="BE150" s="183">
        <f>IF(N150="základná",J150,0)</f>
        <v>0</v>
      </c>
      <c r="BF150" s="183">
        <f>IF(N150="znížená",J150,0)</f>
        <v>0</v>
      </c>
      <c r="BG150" s="183">
        <f>IF(N150="zákl. prenesená",J150,0)</f>
        <v>0</v>
      </c>
      <c r="BH150" s="183">
        <f>IF(N150="zníž. prenesená",J150,0)</f>
        <v>0</v>
      </c>
      <c r="BI150" s="183">
        <f>IF(N150="nulová",J150,0)</f>
        <v>0</v>
      </c>
      <c r="BJ150" s="14" t="s">
        <v>139</v>
      </c>
      <c r="BK150" s="183">
        <f>ROUND(I150*H150,2)</f>
        <v>0</v>
      </c>
      <c r="BL150" s="14" t="s">
        <v>138</v>
      </c>
      <c r="BM150" s="182" t="s">
        <v>223</v>
      </c>
    </row>
    <row r="151" s="2" customFormat="1" ht="16.5" customHeight="1">
      <c r="A151" s="33"/>
      <c r="B151" s="169"/>
      <c r="C151" s="170" t="s">
        <v>76</v>
      </c>
      <c r="D151" s="170" t="s">
        <v>134</v>
      </c>
      <c r="E151" s="171" t="s">
        <v>676</v>
      </c>
      <c r="F151" s="172" t="s">
        <v>590</v>
      </c>
      <c r="G151" s="173" t="s">
        <v>174</v>
      </c>
      <c r="H151" s="174">
        <v>25</v>
      </c>
      <c r="I151" s="175"/>
      <c r="J151" s="176">
        <f>ROUND(I151*H151,2)</f>
        <v>0</v>
      </c>
      <c r="K151" s="177"/>
      <c r="L151" s="34"/>
      <c r="M151" s="178" t="s">
        <v>1</v>
      </c>
      <c r="N151" s="179" t="s">
        <v>42</v>
      </c>
      <c r="O151" s="77"/>
      <c r="P151" s="180">
        <f>O151*H151</f>
        <v>0</v>
      </c>
      <c r="Q151" s="180">
        <v>0</v>
      </c>
      <c r="R151" s="180">
        <f>Q151*H151</f>
        <v>0</v>
      </c>
      <c r="S151" s="180">
        <v>0</v>
      </c>
      <c r="T151" s="181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82" t="s">
        <v>138</v>
      </c>
      <c r="AT151" s="182" t="s">
        <v>134</v>
      </c>
      <c r="AU151" s="182" t="s">
        <v>84</v>
      </c>
      <c r="AY151" s="14" t="s">
        <v>133</v>
      </c>
      <c r="BE151" s="183">
        <f>IF(N151="základná",J151,0)</f>
        <v>0</v>
      </c>
      <c r="BF151" s="183">
        <f>IF(N151="znížená",J151,0)</f>
        <v>0</v>
      </c>
      <c r="BG151" s="183">
        <f>IF(N151="zákl. prenesená",J151,0)</f>
        <v>0</v>
      </c>
      <c r="BH151" s="183">
        <f>IF(N151="zníž. prenesená",J151,0)</f>
        <v>0</v>
      </c>
      <c r="BI151" s="183">
        <f>IF(N151="nulová",J151,0)</f>
        <v>0</v>
      </c>
      <c r="BJ151" s="14" t="s">
        <v>139</v>
      </c>
      <c r="BK151" s="183">
        <f>ROUND(I151*H151,2)</f>
        <v>0</v>
      </c>
      <c r="BL151" s="14" t="s">
        <v>138</v>
      </c>
      <c r="BM151" s="182" t="s">
        <v>227</v>
      </c>
    </row>
    <row r="152" s="2" customFormat="1" ht="16.5" customHeight="1">
      <c r="A152" s="33"/>
      <c r="B152" s="169"/>
      <c r="C152" s="170" t="s">
        <v>76</v>
      </c>
      <c r="D152" s="170" t="s">
        <v>134</v>
      </c>
      <c r="E152" s="171" t="s">
        <v>677</v>
      </c>
      <c r="F152" s="172" t="s">
        <v>592</v>
      </c>
      <c r="G152" s="173" t="s">
        <v>174</v>
      </c>
      <c r="H152" s="174">
        <v>4</v>
      </c>
      <c r="I152" s="175"/>
      <c r="J152" s="176">
        <f>ROUND(I152*H152,2)</f>
        <v>0</v>
      </c>
      <c r="K152" s="177"/>
      <c r="L152" s="34"/>
      <c r="M152" s="178" t="s">
        <v>1</v>
      </c>
      <c r="N152" s="179" t="s">
        <v>42</v>
      </c>
      <c r="O152" s="77"/>
      <c r="P152" s="180">
        <f>O152*H152</f>
        <v>0</v>
      </c>
      <c r="Q152" s="180">
        <v>0</v>
      </c>
      <c r="R152" s="180">
        <f>Q152*H152</f>
        <v>0</v>
      </c>
      <c r="S152" s="180">
        <v>0</v>
      </c>
      <c r="T152" s="181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82" t="s">
        <v>138</v>
      </c>
      <c r="AT152" s="182" t="s">
        <v>134</v>
      </c>
      <c r="AU152" s="182" t="s">
        <v>84</v>
      </c>
      <c r="AY152" s="14" t="s">
        <v>133</v>
      </c>
      <c r="BE152" s="183">
        <f>IF(N152="základná",J152,0)</f>
        <v>0</v>
      </c>
      <c r="BF152" s="183">
        <f>IF(N152="znížená",J152,0)</f>
        <v>0</v>
      </c>
      <c r="BG152" s="183">
        <f>IF(N152="zákl. prenesená",J152,0)</f>
        <v>0</v>
      </c>
      <c r="BH152" s="183">
        <f>IF(N152="zníž. prenesená",J152,0)</f>
        <v>0</v>
      </c>
      <c r="BI152" s="183">
        <f>IF(N152="nulová",J152,0)</f>
        <v>0</v>
      </c>
      <c r="BJ152" s="14" t="s">
        <v>139</v>
      </c>
      <c r="BK152" s="183">
        <f>ROUND(I152*H152,2)</f>
        <v>0</v>
      </c>
      <c r="BL152" s="14" t="s">
        <v>138</v>
      </c>
      <c r="BM152" s="182" t="s">
        <v>231</v>
      </c>
    </row>
    <row r="153" s="2" customFormat="1" ht="16.5" customHeight="1">
      <c r="A153" s="33"/>
      <c r="B153" s="169"/>
      <c r="C153" s="170" t="s">
        <v>76</v>
      </c>
      <c r="D153" s="170" t="s">
        <v>134</v>
      </c>
      <c r="E153" s="171" t="s">
        <v>678</v>
      </c>
      <c r="F153" s="172" t="s">
        <v>679</v>
      </c>
      <c r="G153" s="173" t="s">
        <v>174</v>
      </c>
      <c r="H153" s="174">
        <v>1</v>
      </c>
      <c r="I153" s="175"/>
      <c r="J153" s="176">
        <f>ROUND(I153*H153,2)</f>
        <v>0</v>
      </c>
      <c r="K153" s="177"/>
      <c r="L153" s="34"/>
      <c r="M153" s="178" t="s">
        <v>1</v>
      </c>
      <c r="N153" s="179" t="s">
        <v>42</v>
      </c>
      <c r="O153" s="77"/>
      <c r="P153" s="180">
        <f>O153*H153</f>
        <v>0</v>
      </c>
      <c r="Q153" s="180">
        <v>0</v>
      </c>
      <c r="R153" s="180">
        <f>Q153*H153</f>
        <v>0</v>
      </c>
      <c r="S153" s="180">
        <v>0</v>
      </c>
      <c r="T153" s="181">
        <f>S153*H153</f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82" t="s">
        <v>138</v>
      </c>
      <c r="AT153" s="182" t="s">
        <v>134</v>
      </c>
      <c r="AU153" s="182" t="s">
        <v>84</v>
      </c>
      <c r="AY153" s="14" t="s">
        <v>133</v>
      </c>
      <c r="BE153" s="183">
        <f>IF(N153="základná",J153,0)</f>
        <v>0</v>
      </c>
      <c r="BF153" s="183">
        <f>IF(N153="znížená",J153,0)</f>
        <v>0</v>
      </c>
      <c r="BG153" s="183">
        <f>IF(N153="zákl. prenesená",J153,0)</f>
        <v>0</v>
      </c>
      <c r="BH153" s="183">
        <f>IF(N153="zníž. prenesená",J153,0)</f>
        <v>0</v>
      </c>
      <c r="BI153" s="183">
        <f>IF(N153="nulová",J153,0)</f>
        <v>0</v>
      </c>
      <c r="BJ153" s="14" t="s">
        <v>139</v>
      </c>
      <c r="BK153" s="183">
        <f>ROUND(I153*H153,2)</f>
        <v>0</v>
      </c>
      <c r="BL153" s="14" t="s">
        <v>138</v>
      </c>
      <c r="BM153" s="182" t="s">
        <v>235</v>
      </c>
    </row>
    <row r="154" s="2" customFormat="1" ht="16.5" customHeight="1">
      <c r="A154" s="33"/>
      <c r="B154" s="169"/>
      <c r="C154" s="170" t="s">
        <v>76</v>
      </c>
      <c r="D154" s="170" t="s">
        <v>134</v>
      </c>
      <c r="E154" s="171" t="s">
        <v>680</v>
      </c>
      <c r="F154" s="172" t="s">
        <v>681</v>
      </c>
      <c r="G154" s="173" t="s">
        <v>174</v>
      </c>
      <c r="H154" s="174">
        <v>0.5</v>
      </c>
      <c r="I154" s="175"/>
      <c r="J154" s="176">
        <f>ROUND(I154*H154,2)</f>
        <v>0</v>
      </c>
      <c r="K154" s="177"/>
      <c r="L154" s="34"/>
      <c r="M154" s="178" t="s">
        <v>1</v>
      </c>
      <c r="N154" s="179" t="s">
        <v>42</v>
      </c>
      <c r="O154" s="77"/>
      <c r="P154" s="180">
        <f>O154*H154</f>
        <v>0</v>
      </c>
      <c r="Q154" s="180">
        <v>0</v>
      </c>
      <c r="R154" s="180">
        <f>Q154*H154</f>
        <v>0</v>
      </c>
      <c r="S154" s="180">
        <v>0</v>
      </c>
      <c r="T154" s="181">
        <f>S154*H154</f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82" t="s">
        <v>138</v>
      </c>
      <c r="AT154" s="182" t="s">
        <v>134</v>
      </c>
      <c r="AU154" s="182" t="s">
        <v>84</v>
      </c>
      <c r="AY154" s="14" t="s">
        <v>133</v>
      </c>
      <c r="BE154" s="183">
        <f>IF(N154="základná",J154,0)</f>
        <v>0</v>
      </c>
      <c r="BF154" s="183">
        <f>IF(N154="znížená",J154,0)</f>
        <v>0</v>
      </c>
      <c r="BG154" s="183">
        <f>IF(N154="zákl. prenesená",J154,0)</f>
        <v>0</v>
      </c>
      <c r="BH154" s="183">
        <f>IF(N154="zníž. prenesená",J154,0)</f>
        <v>0</v>
      </c>
      <c r="BI154" s="183">
        <f>IF(N154="nulová",J154,0)</f>
        <v>0</v>
      </c>
      <c r="BJ154" s="14" t="s">
        <v>139</v>
      </c>
      <c r="BK154" s="183">
        <f>ROUND(I154*H154,2)</f>
        <v>0</v>
      </c>
      <c r="BL154" s="14" t="s">
        <v>138</v>
      </c>
      <c r="BM154" s="182" t="s">
        <v>239</v>
      </c>
    </row>
    <row r="155" s="11" customFormat="1" ht="25.92" customHeight="1">
      <c r="A155" s="11"/>
      <c r="B155" s="158"/>
      <c r="C155" s="11"/>
      <c r="D155" s="159" t="s">
        <v>75</v>
      </c>
      <c r="E155" s="160" t="s">
        <v>682</v>
      </c>
      <c r="F155" s="160" t="s">
        <v>594</v>
      </c>
      <c r="G155" s="11"/>
      <c r="H155" s="11"/>
      <c r="I155" s="161"/>
      <c r="J155" s="162">
        <f>BK155</f>
        <v>0</v>
      </c>
      <c r="K155" s="11"/>
      <c r="L155" s="158"/>
      <c r="M155" s="163"/>
      <c r="N155" s="164"/>
      <c r="O155" s="164"/>
      <c r="P155" s="165">
        <f>SUM(P156:P160)</f>
        <v>0</v>
      </c>
      <c r="Q155" s="164"/>
      <c r="R155" s="165">
        <f>SUM(R156:R160)</f>
        <v>0</v>
      </c>
      <c r="S155" s="164"/>
      <c r="T155" s="166">
        <f>SUM(T156:T160)</f>
        <v>0</v>
      </c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R155" s="159" t="s">
        <v>84</v>
      </c>
      <c r="AT155" s="167" t="s">
        <v>75</v>
      </c>
      <c r="AU155" s="167" t="s">
        <v>76</v>
      </c>
      <c r="AY155" s="159" t="s">
        <v>133</v>
      </c>
      <c r="BK155" s="168">
        <f>SUM(BK156:BK160)</f>
        <v>0</v>
      </c>
    </row>
    <row r="156" s="2" customFormat="1" ht="21.75" customHeight="1">
      <c r="A156" s="33"/>
      <c r="B156" s="169"/>
      <c r="C156" s="170" t="s">
        <v>76</v>
      </c>
      <c r="D156" s="170" t="s">
        <v>134</v>
      </c>
      <c r="E156" s="171" t="s">
        <v>683</v>
      </c>
      <c r="F156" s="172" t="s">
        <v>684</v>
      </c>
      <c r="G156" s="173" t="s">
        <v>214</v>
      </c>
      <c r="H156" s="174">
        <v>150</v>
      </c>
      <c r="I156" s="175"/>
      <c r="J156" s="176">
        <f>ROUND(I156*H156,2)</f>
        <v>0</v>
      </c>
      <c r="K156" s="177"/>
      <c r="L156" s="34"/>
      <c r="M156" s="178" t="s">
        <v>1</v>
      </c>
      <c r="N156" s="179" t="s">
        <v>42</v>
      </c>
      <c r="O156" s="77"/>
      <c r="P156" s="180">
        <f>O156*H156</f>
        <v>0</v>
      </c>
      <c r="Q156" s="180">
        <v>0</v>
      </c>
      <c r="R156" s="180">
        <f>Q156*H156</f>
        <v>0</v>
      </c>
      <c r="S156" s="180">
        <v>0</v>
      </c>
      <c r="T156" s="181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82" t="s">
        <v>138</v>
      </c>
      <c r="AT156" s="182" t="s">
        <v>134</v>
      </c>
      <c r="AU156" s="182" t="s">
        <v>84</v>
      </c>
      <c r="AY156" s="14" t="s">
        <v>133</v>
      </c>
      <c r="BE156" s="183">
        <f>IF(N156="základná",J156,0)</f>
        <v>0</v>
      </c>
      <c r="BF156" s="183">
        <f>IF(N156="znížená",J156,0)</f>
        <v>0</v>
      </c>
      <c r="BG156" s="183">
        <f>IF(N156="zákl. prenesená",J156,0)</f>
        <v>0</v>
      </c>
      <c r="BH156" s="183">
        <f>IF(N156="zníž. prenesená",J156,0)</f>
        <v>0</v>
      </c>
      <c r="BI156" s="183">
        <f>IF(N156="nulová",J156,0)</f>
        <v>0</v>
      </c>
      <c r="BJ156" s="14" t="s">
        <v>139</v>
      </c>
      <c r="BK156" s="183">
        <f>ROUND(I156*H156,2)</f>
        <v>0</v>
      </c>
      <c r="BL156" s="14" t="s">
        <v>138</v>
      </c>
      <c r="BM156" s="182" t="s">
        <v>243</v>
      </c>
    </row>
    <row r="157" s="2" customFormat="1" ht="16.5" customHeight="1">
      <c r="A157" s="33"/>
      <c r="B157" s="169"/>
      <c r="C157" s="170" t="s">
        <v>76</v>
      </c>
      <c r="D157" s="170" t="s">
        <v>134</v>
      </c>
      <c r="E157" s="171" t="s">
        <v>685</v>
      </c>
      <c r="F157" s="172" t="s">
        <v>598</v>
      </c>
      <c r="G157" s="173" t="s">
        <v>675</v>
      </c>
      <c r="H157" s="174">
        <v>1</v>
      </c>
      <c r="I157" s="175"/>
      <c r="J157" s="176">
        <f>ROUND(I157*H157,2)</f>
        <v>0</v>
      </c>
      <c r="K157" s="177"/>
      <c r="L157" s="34"/>
      <c r="M157" s="178" t="s">
        <v>1</v>
      </c>
      <c r="N157" s="179" t="s">
        <v>42</v>
      </c>
      <c r="O157" s="77"/>
      <c r="P157" s="180">
        <f>O157*H157</f>
        <v>0</v>
      </c>
      <c r="Q157" s="180">
        <v>0</v>
      </c>
      <c r="R157" s="180">
        <f>Q157*H157</f>
        <v>0</v>
      </c>
      <c r="S157" s="180">
        <v>0</v>
      </c>
      <c r="T157" s="181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82" t="s">
        <v>138</v>
      </c>
      <c r="AT157" s="182" t="s">
        <v>134</v>
      </c>
      <c r="AU157" s="182" t="s">
        <v>84</v>
      </c>
      <c r="AY157" s="14" t="s">
        <v>133</v>
      </c>
      <c r="BE157" s="183">
        <f>IF(N157="základná",J157,0)</f>
        <v>0</v>
      </c>
      <c r="BF157" s="183">
        <f>IF(N157="znížená",J157,0)</f>
        <v>0</v>
      </c>
      <c r="BG157" s="183">
        <f>IF(N157="zákl. prenesená",J157,0)</f>
        <v>0</v>
      </c>
      <c r="BH157" s="183">
        <f>IF(N157="zníž. prenesená",J157,0)</f>
        <v>0</v>
      </c>
      <c r="BI157" s="183">
        <f>IF(N157="nulová",J157,0)</f>
        <v>0</v>
      </c>
      <c r="BJ157" s="14" t="s">
        <v>139</v>
      </c>
      <c r="BK157" s="183">
        <f>ROUND(I157*H157,2)</f>
        <v>0</v>
      </c>
      <c r="BL157" s="14" t="s">
        <v>138</v>
      </c>
      <c r="BM157" s="182" t="s">
        <v>253</v>
      </c>
    </row>
    <row r="158" s="2" customFormat="1" ht="21.75" customHeight="1">
      <c r="A158" s="33"/>
      <c r="B158" s="169"/>
      <c r="C158" s="170" t="s">
        <v>76</v>
      </c>
      <c r="D158" s="170" t="s">
        <v>134</v>
      </c>
      <c r="E158" s="171" t="s">
        <v>686</v>
      </c>
      <c r="F158" s="172" t="s">
        <v>596</v>
      </c>
      <c r="G158" s="173" t="s">
        <v>214</v>
      </c>
      <c r="H158" s="174">
        <v>850</v>
      </c>
      <c r="I158" s="175"/>
      <c r="J158" s="176">
        <f>ROUND(I158*H158,2)</f>
        <v>0</v>
      </c>
      <c r="K158" s="177"/>
      <c r="L158" s="34"/>
      <c r="M158" s="178" t="s">
        <v>1</v>
      </c>
      <c r="N158" s="179" t="s">
        <v>42</v>
      </c>
      <c r="O158" s="77"/>
      <c r="P158" s="180">
        <f>O158*H158</f>
        <v>0</v>
      </c>
      <c r="Q158" s="180">
        <v>0</v>
      </c>
      <c r="R158" s="180">
        <f>Q158*H158</f>
        <v>0</v>
      </c>
      <c r="S158" s="180">
        <v>0</v>
      </c>
      <c r="T158" s="181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82" t="s">
        <v>138</v>
      </c>
      <c r="AT158" s="182" t="s">
        <v>134</v>
      </c>
      <c r="AU158" s="182" t="s">
        <v>84</v>
      </c>
      <c r="AY158" s="14" t="s">
        <v>133</v>
      </c>
      <c r="BE158" s="183">
        <f>IF(N158="základná",J158,0)</f>
        <v>0</v>
      </c>
      <c r="BF158" s="183">
        <f>IF(N158="znížená",J158,0)</f>
        <v>0</v>
      </c>
      <c r="BG158" s="183">
        <f>IF(N158="zákl. prenesená",J158,0)</f>
        <v>0</v>
      </c>
      <c r="BH158" s="183">
        <f>IF(N158="zníž. prenesená",J158,0)</f>
        <v>0</v>
      </c>
      <c r="BI158" s="183">
        <f>IF(N158="nulová",J158,0)</f>
        <v>0</v>
      </c>
      <c r="BJ158" s="14" t="s">
        <v>139</v>
      </c>
      <c r="BK158" s="183">
        <f>ROUND(I158*H158,2)</f>
        <v>0</v>
      </c>
      <c r="BL158" s="14" t="s">
        <v>138</v>
      </c>
      <c r="BM158" s="182" t="s">
        <v>257</v>
      </c>
    </row>
    <row r="159" s="2" customFormat="1" ht="16.5" customHeight="1">
      <c r="A159" s="33"/>
      <c r="B159" s="169"/>
      <c r="C159" s="170" t="s">
        <v>76</v>
      </c>
      <c r="D159" s="170" t="s">
        <v>134</v>
      </c>
      <c r="E159" s="171" t="s">
        <v>687</v>
      </c>
      <c r="F159" s="172" t="s">
        <v>598</v>
      </c>
      <c r="G159" s="173" t="s">
        <v>675</v>
      </c>
      <c r="H159" s="174">
        <v>1</v>
      </c>
      <c r="I159" s="175"/>
      <c r="J159" s="176">
        <f>ROUND(I159*H159,2)</f>
        <v>0</v>
      </c>
      <c r="K159" s="177"/>
      <c r="L159" s="34"/>
      <c r="M159" s="178" t="s">
        <v>1</v>
      </c>
      <c r="N159" s="179" t="s">
        <v>42</v>
      </c>
      <c r="O159" s="77"/>
      <c r="P159" s="180">
        <f>O159*H159</f>
        <v>0</v>
      </c>
      <c r="Q159" s="180">
        <v>0</v>
      </c>
      <c r="R159" s="180">
        <f>Q159*H159</f>
        <v>0</v>
      </c>
      <c r="S159" s="180">
        <v>0</v>
      </c>
      <c r="T159" s="181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82" t="s">
        <v>138</v>
      </c>
      <c r="AT159" s="182" t="s">
        <v>134</v>
      </c>
      <c r="AU159" s="182" t="s">
        <v>84</v>
      </c>
      <c r="AY159" s="14" t="s">
        <v>133</v>
      </c>
      <c r="BE159" s="183">
        <f>IF(N159="základná",J159,0)</f>
        <v>0</v>
      </c>
      <c r="BF159" s="183">
        <f>IF(N159="znížená",J159,0)</f>
        <v>0</v>
      </c>
      <c r="BG159" s="183">
        <f>IF(N159="zákl. prenesená",J159,0)</f>
        <v>0</v>
      </c>
      <c r="BH159" s="183">
        <f>IF(N159="zníž. prenesená",J159,0)</f>
        <v>0</v>
      </c>
      <c r="BI159" s="183">
        <f>IF(N159="nulová",J159,0)</f>
        <v>0</v>
      </c>
      <c r="BJ159" s="14" t="s">
        <v>139</v>
      </c>
      <c r="BK159" s="183">
        <f>ROUND(I159*H159,2)</f>
        <v>0</v>
      </c>
      <c r="BL159" s="14" t="s">
        <v>138</v>
      </c>
      <c r="BM159" s="182" t="s">
        <v>261</v>
      </c>
    </row>
    <row r="160" s="2" customFormat="1" ht="16.5" customHeight="1">
      <c r="A160" s="33"/>
      <c r="B160" s="169"/>
      <c r="C160" s="170" t="s">
        <v>76</v>
      </c>
      <c r="D160" s="170" t="s">
        <v>134</v>
      </c>
      <c r="E160" s="171" t="s">
        <v>688</v>
      </c>
      <c r="F160" s="172" t="s">
        <v>689</v>
      </c>
      <c r="G160" s="173" t="s">
        <v>214</v>
      </c>
      <c r="H160" s="174">
        <v>10</v>
      </c>
      <c r="I160" s="175"/>
      <c r="J160" s="176">
        <f>ROUND(I160*H160,2)</f>
        <v>0</v>
      </c>
      <c r="K160" s="177"/>
      <c r="L160" s="34"/>
      <c r="M160" s="178" t="s">
        <v>1</v>
      </c>
      <c r="N160" s="179" t="s">
        <v>42</v>
      </c>
      <c r="O160" s="77"/>
      <c r="P160" s="180">
        <f>O160*H160</f>
        <v>0</v>
      </c>
      <c r="Q160" s="180">
        <v>0</v>
      </c>
      <c r="R160" s="180">
        <f>Q160*H160</f>
        <v>0</v>
      </c>
      <c r="S160" s="180">
        <v>0</v>
      </c>
      <c r="T160" s="181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82" t="s">
        <v>138</v>
      </c>
      <c r="AT160" s="182" t="s">
        <v>134</v>
      </c>
      <c r="AU160" s="182" t="s">
        <v>84</v>
      </c>
      <c r="AY160" s="14" t="s">
        <v>133</v>
      </c>
      <c r="BE160" s="183">
        <f>IF(N160="základná",J160,0)</f>
        <v>0</v>
      </c>
      <c r="BF160" s="183">
        <f>IF(N160="znížená",J160,0)</f>
        <v>0</v>
      </c>
      <c r="BG160" s="183">
        <f>IF(N160="zákl. prenesená",J160,0)</f>
        <v>0</v>
      </c>
      <c r="BH160" s="183">
        <f>IF(N160="zníž. prenesená",J160,0)</f>
        <v>0</v>
      </c>
      <c r="BI160" s="183">
        <f>IF(N160="nulová",J160,0)</f>
        <v>0</v>
      </c>
      <c r="BJ160" s="14" t="s">
        <v>139</v>
      </c>
      <c r="BK160" s="183">
        <f>ROUND(I160*H160,2)</f>
        <v>0</v>
      </c>
      <c r="BL160" s="14" t="s">
        <v>138</v>
      </c>
      <c r="BM160" s="182" t="s">
        <v>265</v>
      </c>
    </row>
    <row r="161" s="11" customFormat="1" ht="25.92" customHeight="1">
      <c r="A161" s="11"/>
      <c r="B161" s="158"/>
      <c r="C161" s="11"/>
      <c r="D161" s="159" t="s">
        <v>75</v>
      </c>
      <c r="E161" s="160" t="s">
        <v>690</v>
      </c>
      <c r="F161" s="160" t="s">
        <v>600</v>
      </c>
      <c r="G161" s="11"/>
      <c r="H161" s="11"/>
      <c r="I161" s="161"/>
      <c r="J161" s="162">
        <f>BK161</f>
        <v>0</v>
      </c>
      <c r="K161" s="11"/>
      <c r="L161" s="158"/>
      <c r="M161" s="163"/>
      <c r="N161" s="164"/>
      <c r="O161" s="164"/>
      <c r="P161" s="165">
        <f>SUM(P162:P169)</f>
        <v>0</v>
      </c>
      <c r="Q161" s="164"/>
      <c r="R161" s="165">
        <f>SUM(R162:R169)</f>
        <v>0</v>
      </c>
      <c r="S161" s="164"/>
      <c r="T161" s="166">
        <f>SUM(T162:T169)</f>
        <v>0</v>
      </c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R161" s="159" t="s">
        <v>84</v>
      </c>
      <c r="AT161" s="167" t="s">
        <v>75</v>
      </c>
      <c r="AU161" s="167" t="s">
        <v>76</v>
      </c>
      <c r="AY161" s="159" t="s">
        <v>133</v>
      </c>
      <c r="BK161" s="168">
        <f>SUM(BK162:BK169)</f>
        <v>0</v>
      </c>
    </row>
    <row r="162" s="2" customFormat="1" ht="16.5" customHeight="1">
      <c r="A162" s="33"/>
      <c r="B162" s="169"/>
      <c r="C162" s="170" t="s">
        <v>76</v>
      </c>
      <c r="D162" s="170" t="s">
        <v>134</v>
      </c>
      <c r="E162" s="171" t="s">
        <v>691</v>
      </c>
      <c r="F162" s="172" t="s">
        <v>602</v>
      </c>
      <c r="G162" s="173" t="s">
        <v>174</v>
      </c>
      <c r="H162" s="174">
        <v>14</v>
      </c>
      <c r="I162" s="175"/>
      <c r="J162" s="176">
        <f>ROUND(I162*H162,2)</f>
        <v>0</v>
      </c>
      <c r="K162" s="177"/>
      <c r="L162" s="34"/>
      <c r="M162" s="178" t="s">
        <v>1</v>
      </c>
      <c r="N162" s="179" t="s">
        <v>42</v>
      </c>
      <c r="O162" s="77"/>
      <c r="P162" s="180">
        <f>O162*H162</f>
        <v>0</v>
      </c>
      <c r="Q162" s="180">
        <v>0</v>
      </c>
      <c r="R162" s="180">
        <f>Q162*H162</f>
        <v>0</v>
      </c>
      <c r="S162" s="180">
        <v>0</v>
      </c>
      <c r="T162" s="181">
        <f>S162*H162</f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82" t="s">
        <v>138</v>
      </c>
      <c r="AT162" s="182" t="s">
        <v>134</v>
      </c>
      <c r="AU162" s="182" t="s">
        <v>84</v>
      </c>
      <c r="AY162" s="14" t="s">
        <v>133</v>
      </c>
      <c r="BE162" s="183">
        <f>IF(N162="základná",J162,0)</f>
        <v>0</v>
      </c>
      <c r="BF162" s="183">
        <f>IF(N162="znížená",J162,0)</f>
        <v>0</v>
      </c>
      <c r="BG162" s="183">
        <f>IF(N162="zákl. prenesená",J162,0)</f>
        <v>0</v>
      </c>
      <c r="BH162" s="183">
        <f>IF(N162="zníž. prenesená",J162,0)</f>
        <v>0</v>
      </c>
      <c r="BI162" s="183">
        <f>IF(N162="nulová",J162,0)</f>
        <v>0</v>
      </c>
      <c r="BJ162" s="14" t="s">
        <v>139</v>
      </c>
      <c r="BK162" s="183">
        <f>ROUND(I162*H162,2)</f>
        <v>0</v>
      </c>
      <c r="BL162" s="14" t="s">
        <v>138</v>
      </c>
      <c r="BM162" s="182" t="s">
        <v>268</v>
      </c>
    </row>
    <row r="163" s="2" customFormat="1" ht="16.5" customHeight="1">
      <c r="A163" s="33"/>
      <c r="B163" s="169"/>
      <c r="C163" s="170" t="s">
        <v>76</v>
      </c>
      <c r="D163" s="170" t="s">
        <v>134</v>
      </c>
      <c r="E163" s="171" t="s">
        <v>692</v>
      </c>
      <c r="F163" s="172" t="s">
        <v>604</v>
      </c>
      <c r="G163" s="173" t="s">
        <v>174</v>
      </c>
      <c r="H163" s="174">
        <v>14</v>
      </c>
      <c r="I163" s="175"/>
      <c r="J163" s="176">
        <f>ROUND(I163*H163,2)</f>
        <v>0</v>
      </c>
      <c r="K163" s="177"/>
      <c r="L163" s="34"/>
      <c r="M163" s="178" t="s">
        <v>1</v>
      </c>
      <c r="N163" s="179" t="s">
        <v>42</v>
      </c>
      <c r="O163" s="77"/>
      <c r="P163" s="180">
        <f>O163*H163</f>
        <v>0</v>
      </c>
      <c r="Q163" s="180">
        <v>0</v>
      </c>
      <c r="R163" s="180">
        <f>Q163*H163</f>
        <v>0</v>
      </c>
      <c r="S163" s="180">
        <v>0</v>
      </c>
      <c r="T163" s="181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82" t="s">
        <v>138</v>
      </c>
      <c r="AT163" s="182" t="s">
        <v>134</v>
      </c>
      <c r="AU163" s="182" t="s">
        <v>84</v>
      </c>
      <c r="AY163" s="14" t="s">
        <v>133</v>
      </c>
      <c r="BE163" s="183">
        <f>IF(N163="základná",J163,0)</f>
        <v>0</v>
      </c>
      <c r="BF163" s="183">
        <f>IF(N163="znížená",J163,0)</f>
        <v>0</v>
      </c>
      <c r="BG163" s="183">
        <f>IF(N163="zákl. prenesená",J163,0)</f>
        <v>0</v>
      </c>
      <c r="BH163" s="183">
        <f>IF(N163="zníž. prenesená",J163,0)</f>
        <v>0</v>
      </c>
      <c r="BI163" s="183">
        <f>IF(N163="nulová",J163,0)</f>
        <v>0</v>
      </c>
      <c r="BJ163" s="14" t="s">
        <v>139</v>
      </c>
      <c r="BK163" s="183">
        <f>ROUND(I163*H163,2)</f>
        <v>0</v>
      </c>
      <c r="BL163" s="14" t="s">
        <v>138</v>
      </c>
      <c r="BM163" s="182" t="s">
        <v>272</v>
      </c>
    </row>
    <row r="164" s="2" customFormat="1" ht="16.5" customHeight="1">
      <c r="A164" s="33"/>
      <c r="B164" s="169"/>
      <c r="C164" s="170" t="s">
        <v>76</v>
      </c>
      <c r="D164" s="170" t="s">
        <v>134</v>
      </c>
      <c r="E164" s="171" t="s">
        <v>693</v>
      </c>
      <c r="F164" s="172" t="s">
        <v>606</v>
      </c>
      <c r="G164" s="173" t="s">
        <v>174</v>
      </c>
      <c r="H164" s="174">
        <v>2</v>
      </c>
      <c r="I164" s="175"/>
      <c r="J164" s="176">
        <f>ROUND(I164*H164,2)</f>
        <v>0</v>
      </c>
      <c r="K164" s="177"/>
      <c r="L164" s="34"/>
      <c r="M164" s="178" t="s">
        <v>1</v>
      </c>
      <c r="N164" s="179" t="s">
        <v>42</v>
      </c>
      <c r="O164" s="77"/>
      <c r="P164" s="180">
        <f>O164*H164</f>
        <v>0</v>
      </c>
      <c r="Q164" s="180">
        <v>0</v>
      </c>
      <c r="R164" s="180">
        <f>Q164*H164</f>
        <v>0</v>
      </c>
      <c r="S164" s="180">
        <v>0</v>
      </c>
      <c r="T164" s="181">
        <f>S164*H164</f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82" t="s">
        <v>138</v>
      </c>
      <c r="AT164" s="182" t="s">
        <v>134</v>
      </c>
      <c r="AU164" s="182" t="s">
        <v>84</v>
      </c>
      <c r="AY164" s="14" t="s">
        <v>133</v>
      </c>
      <c r="BE164" s="183">
        <f>IF(N164="základná",J164,0)</f>
        <v>0</v>
      </c>
      <c r="BF164" s="183">
        <f>IF(N164="znížená",J164,0)</f>
        <v>0</v>
      </c>
      <c r="BG164" s="183">
        <f>IF(N164="zákl. prenesená",J164,0)</f>
        <v>0</v>
      </c>
      <c r="BH164" s="183">
        <f>IF(N164="zníž. prenesená",J164,0)</f>
        <v>0</v>
      </c>
      <c r="BI164" s="183">
        <f>IF(N164="nulová",J164,0)</f>
        <v>0</v>
      </c>
      <c r="BJ164" s="14" t="s">
        <v>139</v>
      </c>
      <c r="BK164" s="183">
        <f>ROUND(I164*H164,2)</f>
        <v>0</v>
      </c>
      <c r="BL164" s="14" t="s">
        <v>138</v>
      </c>
      <c r="BM164" s="182" t="s">
        <v>275</v>
      </c>
    </row>
    <row r="165" s="2" customFormat="1" ht="16.5" customHeight="1">
      <c r="A165" s="33"/>
      <c r="B165" s="169"/>
      <c r="C165" s="170" t="s">
        <v>76</v>
      </c>
      <c r="D165" s="170" t="s">
        <v>134</v>
      </c>
      <c r="E165" s="171" t="s">
        <v>694</v>
      </c>
      <c r="F165" s="172" t="s">
        <v>695</v>
      </c>
      <c r="G165" s="173" t="s">
        <v>174</v>
      </c>
      <c r="H165" s="174">
        <v>3</v>
      </c>
      <c r="I165" s="175"/>
      <c r="J165" s="176">
        <f>ROUND(I165*H165,2)</f>
        <v>0</v>
      </c>
      <c r="K165" s="177"/>
      <c r="L165" s="34"/>
      <c r="M165" s="178" t="s">
        <v>1</v>
      </c>
      <c r="N165" s="179" t="s">
        <v>42</v>
      </c>
      <c r="O165" s="77"/>
      <c r="P165" s="180">
        <f>O165*H165</f>
        <v>0</v>
      </c>
      <c r="Q165" s="180">
        <v>0</v>
      </c>
      <c r="R165" s="180">
        <f>Q165*H165</f>
        <v>0</v>
      </c>
      <c r="S165" s="180">
        <v>0</v>
      </c>
      <c r="T165" s="181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82" t="s">
        <v>138</v>
      </c>
      <c r="AT165" s="182" t="s">
        <v>134</v>
      </c>
      <c r="AU165" s="182" t="s">
        <v>84</v>
      </c>
      <c r="AY165" s="14" t="s">
        <v>133</v>
      </c>
      <c r="BE165" s="183">
        <f>IF(N165="základná",J165,0)</f>
        <v>0</v>
      </c>
      <c r="BF165" s="183">
        <f>IF(N165="znížená",J165,0)</f>
        <v>0</v>
      </c>
      <c r="BG165" s="183">
        <f>IF(N165="zákl. prenesená",J165,0)</f>
        <v>0</v>
      </c>
      <c r="BH165" s="183">
        <f>IF(N165="zníž. prenesená",J165,0)</f>
        <v>0</v>
      </c>
      <c r="BI165" s="183">
        <f>IF(N165="nulová",J165,0)</f>
        <v>0</v>
      </c>
      <c r="BJ165" s="14" t="s">
        <v>139</v>
      </c>
      <c r="BK165" s="183">
        <f>ROUND(I165*H165,2)</f>
        <v>0</v>
      </c>
      <c r="BL165" s="14" t="s">
        <v>138</v>
      </c>
      <c r="BM165" s="182" t="s">
        <v>279</v>
      </c>
    </row>
    <row r="166" s="2" customFormat="1" ht="16.5" customHeight="1">
      <c r="A166" s="33"/>
      <c r="B166" s="169"/>
      <c r="C166" s="170" t="s">
        <v>76</v>
      </c>
      <c r="D166" s="170" t="s">
        <v>134</v>
      </c>
      <c r="E166" s="171" t="s">
        <v>696</v>
      </c>
      <c r="F166" s="172" t="s">
        <v>697</v>
      </c>
      <c r="G166" s="173" t="s">
        <v>174</v>
      </c>
      <c r="H166" s="174">
        <v>2</v>
      </c>
      <c r="I166" s="175"/>
      <c r="J166" s="176">
        <f>ROUND(I166*H166,2)</f>
        <v>0</v>
      </c>
      <c r="K166" s="177"/>
      <c r="L166" s="34"/>
      <c r="M166" s="178" t="s">
        <v>1</v>
      </c>
      <c r="N166" s="179" t="s">
        <v>42</v>
      </c>
      <c r="O166" s="77"/>
      <c r="P166" s="180">
        <f>O166*H166</f>
        <v>0</v>
      </c>
      <c r="Q166" s="180">
        <v>0</v>
      </c>
      <c r="R166" s="180">
        <f>Q166*H166</f>
        <v>0</v>
      </c>
      <c r="S166" s="180">
        <v>0</v>
      </c>
      <c r="T166" s="181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82" t="s">
        <v>138</v>
      </c>
      <c r="AT166" s="182" t="s">
        <v>134</v>
      </c>
      <c r="AU166" s="182" t="s">
        <v>84</v>
      </c>
      <c r="AY166" s="14" t="s">
        <v>133</v>
      </c>
      <c r="BE166" s="183">
        <f>IF(N166="základná",J166,0)</f>
        <v>0</v>
      </c>
      <c r="BF166" s="183">
        <f>IF(N166="znížená",J166,0)</f>
        <v>0</v>
      </c>
      <c r="BG166" s="183">
        <f>IF(N166="zákl. prenesená",J166,0)</f>
        <v>0</v>
      </c>
      <c r="BH166" s="183">
        <f>IF(N166="zníž. prenesená",J166,0)</f>
        <v>0</v>
      </c>
      <c r="BI166" s="183">
        <f>IF(N166="nulová",J166,0)</f>
        <v>0</v>
      </c>
      <c r="BJ166" s="14" t="s">
        <v>139</v>
      </c>
      <c r="BK166" s="183">
        <f>ROUND(I166*H166,2)</f>
        <v>0</v>
      </c>
      <c r="BL166" s="14" t="s">
        <v>138</v>
      </c>
      <c r="BM166" s="182" t="s">
        <v>280</v>
      </c>
    </row>
    <row r="167" s="2" customFormat="1" ht="21.75" customHeight="1">
      <c r="A167" s="33"/>
      <c r="B167" s="169"/>
      <c r="C167" s="170" t="s">
        <v>76</v>
      </c>
      <c r="D167" s="170" t="s">
        <v>134</v>
      </c>
      <c r="E167" s="171" t="s">
        <v>698</v>
      </c>
      <c r="F167" s="172" t="s">
        <v>699</v>
      </c>
      <c r="G167" s="173" t="s">
        <v>174</v>
      </c>
      <c r="H167" s="174">
        <v>3</v>
      </c>
      <c r="I167" s="175"/>
      <c r="J167" s="176">
        <f>ROUND(I167*H167,2)</f>
        <v>0</v>
      </c>
      <c r="K167" s="177"/>
      <c r="L167" s="34"/>
      <c r="M167" s="178" t="s">
        <v>1</v>
      </c>
      <c r="N167" s="179" t="s">
        <v>42</v>
      </c>
      <c r="O167" s="77"/>
      <c r="P167" s="180">
        <f>O167*H167</f>
        <v>0</v>
      </c>
      <c r="Q167" s="180">
        <v>0</v>
      </c>
      <c r="R167" s="180">
        <f>Q167*H167</f>
        <v>0</v>
      </c>
      <c r="S167" s="180">
        <v>0</v>
      </c>
      <c r="T167" s="181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82" t="s">
        <v>138</v>
      </c>
      <c r="AT167" s="182" t="s">
        <v>134</v>
      </c>
      <c r="AU167" s="182" t="s">
        <v>84</v>
      </c>
      <c r="AY167" s="14" t="s">
        <v>133</v>
      </c>
      <c r="BE167" s="183">
        <f>IF(N167="základná",J167,0)</f>
        <v>0</v>
      </c>
      <c r="BF167" s="183">
        <f>IF(N167="znížená",J167,0)</f>
        <v>0</v>
      </c>
      <c r="BG167" s="183">
        <f>IF(N167="zákl. prenesená",J167,0)</f>
        <v>0</v>
      </c>
      <c r="BH167" s="183">
        <f>IF(N167="zníž. prenesená",J167,0)</f>
        <v>0</v>
      </c>
      <c r="BI167" s="183">
        <f>IF(N167="nulová",J167,0)</f>
        <v>0</v>
      </c>
      <c r="BJ167" s="14" t="s">
        <v>139</v>
      </c>
      <c r="BK167" s="183">
        <f>ROUND(I167*H167,2)</f>
        <v>0</v>
      </c>
      <c r="BL167" s="14" t="s">
        <v>138</v>
      </c>
      <c r="BM167" s="182" t="s">
        <v>284</v>
      </c>
    </row>
    <row r="168" s="2" customFormat="1" ht="16.5" customHeight="1">
      <c r="A168" s="33"/>
      <c r="B168" s="169"/>
      <c r="C168" s="170" t="s">
        <v>76</v>
      </c>
      <c r="D168" s="170" t="s">
        <v>134</v>
      </c>
      <c r="E168" s="171" t="s">
        <v>700</v>
      </c>
      <c r="F168" s="172" t="s">
        <v>701</v>
      </c>
      <c r="G168" s="173" t="s">
        <v>174</v>
      </c>
      <c r="H168" s="174">
        <v>1</v>
      </c>
      <c r="I168" s="175"/>
      <c r="J168" s="176">
        <f>ROUND(I168*H168,2)</f>
        <v>0</v>
      </c>
      <c r="K168" s="177"/>
      <c r="L168" s="34"/>
      <c r="M168" s="178" t="s">
        <v>1</v>
      </c>
      <c r="N168" s="179" t="s">
        <v>42</v>
      </c>
      <c r="O168" s="77"/>
      <c r="P168" s="180">
        <f>O168*H168</f>
        <v>0</v>
      </c>
      <c r="Q168" s="180">
        <v>0</v>
      </c>
      <c r="R168" s="180">
        <f>Q168*H168</f>
        <v>0</v>
      </c>
      <c r="S168" s="180">
        <v>0</v>
      </c>
      <c r="T168" s="181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82" t="s">
        <v>138</v>
      </c>
      <c r="AT168" s="182" t="s">
        <v>134</v>
      </c>
      <c r="AU168" s="182" t="s">
        <v>84</v>
      </c>
      <c r="AY168" s="14" t="s">
        <v>133</v>
      </c>
      <c r="BE168" s="183">
        <f>IF(N168="základná",J168,0)</f>
        <v>0</v>
      </c>
      <c r="BF168" s="183">
        <f>IF(N168="znížená",J168,0)</f>
        <v>0</v>
      </c>
      <c r="BG168" s="183">
        <f>IF(N168="zákl. prenesená",J168,0)</f>
        <v>0</v>
      </c>
      <c r="BH168" s="183">
        <f>IF(N168="zníž. prenesená",J168,0)</f>
        <v>0</v>
      </c>
      <c r="BI168" s="183">
        <f>IF(N168="nulová",J168,0)</f>
        <v>0</v>
      </c>
      <c r="BJ168" s="14" t="s">
        <v>139</v>
      </c>
      <c r="BK168" s="183">
        <f>ROUND(I168*H168,2)</f>
        <v>0</v>
      </c>
      <c r="BL168" s="14" t="s">
        <v>138</v>
      </c>
      <c r="BM168" s="182" t="s">
        <v>286</v>
      </c>
    </row>
    <row r="169" s="2" customFormat="1" ht="16.5" customHeight="1">
      <c r="A169" s="33"/>
      <c r="B169" s="169"/>
      <c r="C169" s="170" t="s">
        <v>76</v>
      </c>
      <c r="D169" s="170" t="s">
        <v>134</v>
      </c>
      <c r="E169" s="171" t="s">
        <v>702</v>
      </c>
      <c r="F169" s="172" t="s">
        <v>608</v>
      </c>
      <c r="G169" s="173" t="s">
        <v>174</v>
      </c>
      <c r="H169" s="174">
        <v>3</v>
      </c>
      <c r="I169" s="175"/>
      <c r="J169" s="176">
        <f>ROUND(I169*H169,2)</f>
        <v>0</v>
      </c>
      <c r="K169" s="177"/>
      <c r="L169" s="34"/>
      <c r="M169" s="178" t="s">
        <v>1</v>
      </c>
      <c r="N169" s="179" t="s">
        <v>42</v>
      </c>
      <c r="O169" s="77"/>
      <c r="P169" s="180">
        <f>O169*H169</f>
        <v>0</v>
      </c>
      <c r="Q169" s="180">
        <v>0</v>
      </c>
      <c r="R169" s="180">
        <f>Q169*H169</f>
        <v>0</v>
      </c>
      <c r="S169" s="180">
        <v>0</v>
      </c>
      <c r="T169" s="181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82" t="s">
        <v>138</v>
      </c>
      <c r="AT169" s="182" t="s">
        <v>134</v>
      </c>
      <c r="AU169" s="182" t="s">
        <v>84</v>
      </c>
      <c r="AY169" s="14" t="s">
        <v>133</v>
      </c>
      <c r="BE169" s="183">
        <f>IF(N169="základná",J169,0)</f>
        <v>0</v>
      </c>
      <c r="BF169" s="183">
        <f>IF(N169="znížená",J169,0)</f>
        <v>0</v>
      </c>
      <c r="BG169" s="183">
        <f>IF(N169="zákl. prenesená",J169,0)</f>
        <v>0</v>
      </c>
      <c r="BH169" s="183">
        <f>IF(N169="zníž. prenesená",J169,0)</f>
        <v>0</v>
      </c>
      <c r="BI169" s="183">
        <f>IF(N169="nulová",J169,0)</f>
        <v>0</v>
      </c>
      <c r="BJ169" s="14" t="s">
        <v>139</v>
      </c>
      <c r="BK169" s="183">
        <f>ROUND(I169*H169,2)</f>
        <v>0</v>
      </c>
      <c r="BL169" s="14" t="s">
        <v>138</v>
      </c>
      <c r="BM169" s="182" t="s">
        <v>290</v>
      </c>
    </row>
    <row r="170" s="11" customFormat="1" ht="25.92" customHeight="1">
      <c r="A170" s="11"/>
      <c r="B170" s="158"/>
      <c r="C170" s="11"/>
      <c r="D170" s="159" t="s">
        <v>75</v>
      </c>
      <c r="E170" s="160" t="s">
        <v>703</v>
      </c>
      <c r="F170" s="160" t="s">
        <v>610</v>
      </c>
      <c r="G170" s="11"/>
      <c r="H170" s="11"/>
      <c r="I170" s="161"/>
      <c r="J170" s="162">
        <f>BK170</f>
        <v>0</v>
      </c>
      <c r="K170" s="11"/>
      <c r="L170" s="158"/>
      <c r="M170" s="163"/>
      <c r="N170" s="164"/>
      <c r="O170" s="164"/>
      <c r="P170" s="165">
        <f>SUM(P171:P180)</f>
        <v>0</v>
      </c>
      <c r="Q170" s="164"/>
      <c r="R170" s="165">
        <f>SUM(R171:R180)</f>
        <v>0</v>
      </c>
      <c r="S170" s="164"/>
      <c r="T170" s="166">
        <f>SUM(T171:T180)</f>
        <v>0</v>
      </c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R170" s="159" t="s">
        <v>84</v>
      </c>
      <c r="AT170" s="167" t="s">
        <v>75</v>
      </c>
      <c r="AU170" s="167" t="s">
        <v>76</v>
      </c>
      <c r="AY170" s="159" t="s">
        <v>133</v>
      </c>
      <c r="BK170" s="168">
        <f>SUM(BK171:BK180)</f>
        <v>0</v>
      </c>
    </row>
    <row r="171" s="2" customFormat="1" ht="16.5" customHeight="1">
      <c r="A171" s="33"/>
      <c r="B171" s="169"/>
      <c r="C171" s="170" t="s">
        <v>76</v>
      </c>
      <c r="D171" s="170" t="s">
        <v>134</v>
      </c>
      <c r="E171" s="171" t="s">
        <v>704</v>
      </c>
      <c r="F171" s="172" t="s">
        <v>705</v>
      </c>
      <c r="G171" s="173" t="s">
        <v>174</v>
      </c>
      <c r="H171" s="174">
        <v>1</v>
      </c>
      <c r="I171" s="175"/>
      <c r="J171" s="176">
        <f>ROUND(I171*H171,2)</f>
        <v>0</v>
      </c>
      <c r="K171" s="177"/>
      <c r="L171" s="34"/>
      <c r="M171" s="178" t="s">
        <v>1</v>
      </c>
      <c r="N171" s="179" t="s">
        <v>42</v>
      </c>
      <c r="O171" s="77"/>
      <c r="P171" s="180">
        <f>O171*H171</f>
        <v>0</v>
      </c>
      <c r="Q171" s="180">
        <v>0</v>
      </c>
      <c r="R171" s="180">
        <f>Q171*H171</f>
        <v>0</v>
      </c>
      <c r="S171" s="180">
        <v>0</v>
      </c>
      <c r="T171" s="181">
        <f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82" t="s">
        <v>138</v>
      </c>
      <c r="AT171" s="182" t="s">
        <v>134</v>
      </c>
      <c r="AU171" s="182" t="s">
        <v>84</v>
      </c>
      <c r="AY171" s="14" t="s">
        <v>133</v>
      </c>
      <c r="BE171" s="183">
        <f>IF(N171="základná",J171,0)</f>
        <v>0</v>
      </c>
      <c r="BF171" s="183">
        <f>IF(N171="znížená",J171,0)</f>
        <v>0</v>
      </c>
      <c r="BG171" s="183">
        <f>IF(N171="zákl. prenesená",J171,0)</f>
        <v>0</v>
      </c>
      <c r="BH171" s="183">
        <f>IF(N171="zníž. prenesená",J171,0)</f>
        <v>0</v>
      </c>
      <c r="BI171" s="183">
        <f>IF(N171="nulová",J171,0)</f>
        <v>0</v>
      </c>
      <c r="BJ171" s="14" t="s">
        <v>139</v>
      </c>
      <c r="BK171" s="183">
        <f>ROUND(I171*H171,2)</f>
        <v>0</v>
      </c>
      <c r="BL171" s="14" t="s">
        <v>138</v>
      </c>
      <c r="BM171" s="182" t="s">
        <v>293</v>
      </c>
    </row>
    <row r="172" s="2" customFormat="1" ht="16.5" customHeight="1">
      <c r="A172" s="33"/>
      <c r="B172" s="169"/>
      <c r="C172" s="170" t="s">
        <v>76</v>
      </c>
      <c r="D172" s="170" t="s">
        <v>134</v>
      </c>
      <c r="E172" s="171" t="s">
        <v>706</v>
      </c>
      <c r="F172" s="172" t="s">
        <v>707</v>
      </c>
      <c r="G172" s="173" t="s">
        <v>174</v>
      </c>
      <c r="H172" s="174">
        <v>1</v>
      </c>
      <c r="I172" s="175"/>
      <c r="J172" s="176">
        <f>ROUND(I172*H172,2)</f>
        <v>0</v>
      </c>
      <c r="K172" s="177"/>
      <c r="L172" s="34"/>
      <c r="M172" s="178" t="s">
        <v>1</v>
      </c>
      <c r="N172" s="179" t="s">
        <v>42</v>
      </c>
      <c r="O172" s="77"/>
      <c r="P172" s="180">
        <f>O172*H172</f>
        <v>0</v>
      </c>
      <c r="Q172" s="180">
        <v>0</v>
      </c>
      <c r="R172" s="180">
        <f>Q172*H172</f>
        <v>0</v>
      </c>
      <c r="S172" s="180">
        <v>0</v>
      </c>
      <c r="T172" s="181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82" t="s">
        <v>138</v>
      </c>
      <c r="AT172" s="182" t="s">
        <v>134</v>
      </c>
      <c r="AU172" s="182" t="s">
        <v>84</v>
      </c>
      <c r="AY172" s="14" t="s">
        <v>133</v>
      </c>
      <c r="BE172" s="183">
        <f>IF(N172="základná",J172,0)</f>
        <v>0</v>
      </c>
      <c r="BF172" s="183">
        <f>IF(N172="znížená",J172,0)</f>
        <v>0</v>
      </c>
      <c r="BG172" s="183">
        <f>IF(N172="zákl. prenesená",J172,0)</f>
        <v>0</v>
      </c>
      <c r="BH172" s="183">
        <f>IF(N172="zníž. prenesená",J172,0)</f>
        <v>0</v>
      </c>
      <c r="BI172" s="183">
        <f>IF(N172="nulová",J172,0)</f>
        <v>0</v>
      </c>
      <c r="BJ172" s="14" t="s">
        <v>139</v>
      </c>
      <c r="BK172" s="183">
        <f>ROUND(I172*H172,2)</f>
        <v>0</v>
      </c>
      <c r="BL172" s="14" t="s">
        <v>138</v>
      </c>
      <c r="BM172" s="182" t="s">
        <v>297</v>
      </c>
    </row>
    <row r="173" s="2" customFormat="1" ht="16.5" customHeight="1">
      <c r="A173" s="33"/>
      <c r="B173" s="169"/>
      <c r="C173" s="170" t="s">
        <v>76</v>
      </c>
      <c r="D173" s="170" t="s">
        <v>134</v>
      </c>
      <c r="E173" s="171" t="s">
        <v>708</v>
      </c>
      <c r="F173" s="172" t="s">
        <v>709</v>
      </c>
      <c r="G173" s="173" t="s">
        <v>174</v>
      </c>
      <c r="H173" s="174">
        <v>1</v>
      </c>
      <c r="I173" s="175"/>
      <c r="J173" s="176">
        <f>ROUND(I173*H173,2)</f>
        <v>0</v>
      </c>
      <c r="K173" s="177"/>
      <c r="L173" s="34"/>
      <c r="M173" s="178" t="s">
        <v>1</v>
      </c>
      <c r="N173" s="179" t="s">
        <v>42</v>
      </c>
      <c r="O173" s="77"/>
      <c r="P173" s="180">
        <f>O173*H173</f>
        <v>0</v>
      </c>
      <c r="Q173" s="180">
        <v>0</v>
      </c>
      <c r="R173" s="180">
        <f>Q173*H173</f>
        <v>0</v>
      </c>
      <c r="S173" s="180">
        <v>0</v>
      </c>
      <c r="T173" s="181">
        <f>S173*H173</f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82" t="s">
        <v>138</v>
      </c>
      <c r="AT173" s="182" t="s">
        <v>134</v>
      </c>
      <c r="AU173" s="182" t="s">
        <v>84</v>
      </c>
      <c r="AY173" s="14" t="s">
        <v>133</v>
      </c>
      <c r="BE173" s="183">
        <f>IF(N173="základná",J173,0)</f>
        <v>0</v>
      </c>
      <c r="BF173" s="183">
        <f>IF(N173="znížená",J173,0)</f>
        <v>0</v>
      </c>
      <c r="BG173" s="183">
        <f>IF(N173="zákl. prenesená",J173,0)</f>
        <v>0</v>
      </c>
      <c r="BH173" s="183">
        <f>IF(N173="zníž. prenesená",J173,0)</f>
        <v>0</v>
      </c>
      <c r="BI173" s="183">
        <f>IF(N173="nulová",J173,0)</f>
        <v>0</v>
      </c>
      <c r="BJ173" s="14" t="s">
        <v>139</v>
      </c>
      <c r="BK173" s="183">
        <f>ROUND(I173*H173,2)</f>
        <v>0</v>
      </c>
      <c r="BL173" s="14" t="s">
        <v>138</v>
      </c>
      <c r="BM173" s="182" t="s">
        <v>300</v>
      </c>
    </row>
    <row r="174" s="2" customFormat="1" ht="16.5" customHeight="1">
      <c r="A174" s="33"/>
      <c r="B174" s="169"/>
      <c r="C174" s="170" t="s">
        <v>76</v>
      </c>
      <c r="D174" s="170" t="s">
        <v>134</v>
      </c>
      <c r="E174" s="171" t="s">
        <v>710</v>
      </c>
      <c r="F174" s="172" t="s">
        <v>711</v>
      </c>
      <c r="G174" s="173" t="s">
        <v>174</v>
      </c>
      <c r="H174" s="174">
        <v>1</v>
      </c>
      <c r="I174" s="175"/>
      <c r="J174" s="176">
        <f>ROUND(I174*H174,2)</f>
        <v>0</v>
      </c>
      <c r="K174" s="177"/>
      <c r="L174" s="34"/>
      <c r="M174" s="178" t="s">
        <v>1</v>
      </c>
      <c r="N174" s="179" t="s">
        <v>42</v>
      </c>
      <c r="O174" s="77"/>
      <c r="P174" s="180">
        <f>O174*H174</f>
        <v>0</v>
      </c>
      <c r="Q174" s="180">
        <v>0</v>
      </c>
      <c r="R174" s="180">
        <f>Q174*H174</f>
        <v>0</v>
      </c>
      <c r="S174" s="180">
        <v>0</v>
      </c>
      <c r="T174" s="181">
        <f>S174*H174</f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82" t="s">
        <v>138</v>
      </c>
      <c r="AT174" s="182" t="s">
        <v>134</v>
      </c>
      <c r="AU174" s="182" t="s">
        <v>84</v>
      </c>
      <c r="AY174" s="14" t="s">
        <v>133</v>
      </c>
      <c r="BE174" s="183">
        <f>IF(N174="základná",J174,0)</f>
        <v>0</v>
      </c>
      <c r="BF174" s="183">
        <f>IF(N174="znížená",J174,0)</f>
        <v>0</v>
      </c>
      <c r="BG174" s="183">
        <f>IF(N174="zákl. prenesená",J174,0)</f>
        <v>0</v>
      </c>
      <c r="BH174" s="183">
        <f>IF(N174="zníž. prenesená",J174,0)</f>
        <v>0</v>
      </c>
      <c r="BI174" s="183">
        <f>IF(N174="nulová",J174,0)</f>
        <v>0</v>
      </c>
      <c r="BJ174" s="14" t="s">
        <v>139</v>
      </c>
      <c r="BK174" s="183">
        <f>ROUND(I174*H174,2)</f>
        <v>0</v>
      </c>
      <c r="BL174" s="14" t="s">
        <v>138</v>
      </c>
      <c r="BM174" s="182" t="s">
        <v>304</v>
      </c>
    </row>
    <row r="175" s="2" customFormat="1" ht="16.5" customHeight="1">
      <c r="A175" s="33"/>
      <c r="B175" s="169"/>
      <c r="C175" s="170" t="s">
        <v>76</v>
      </c>
      <c r="D175" s="170" t="s">
        <v>134</v>
      </c>
      <c r="E175" s="171" t="s">
        <v>712</v>
      </c>
      <c r="F175" s="172" t="s">
        <v>713</v>
      </c>
      <c r="G175" s="173" t="s">
        <v>174</v>
      </c>
      <c r="H175" s="174">
        <v>1</v>
      </c>
      <c r="I175" s="175"/>
      <c r="J175" s="176">
        <f>ROUND(I175*H175,2)</f>
        <v>0</v>
      </c>
      <c r="K175" s="177"/>
      <c r="L175" s="34"/>
      <c r="M175" s="178" t="s">
        <v>1</v>
      </c>
      <c r="N175" s="179" t="s">
        <v>42</v>
      </c>
      <c r="O175" s="77"/>
      <c r="P175" s="180">
        <f>O175*H175</f>
        <v>0</v>
      </c>
      <c r="Q175" s="180">
        <v>0</v>
      </c>
      <c r="R175" s="180">
        <f>Q175*H175</f>
        <v>0</v>
      </c>
      <c r="S175" s="180">
        <v>0</v>
      </c>
      <c r="T175" s="181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82" t="s">
        <v>138</v>
      </c>
      <c r="AT175" s="182" t="s">
        <v>134</v>
      </c>
      <c r="AU175" s="182" t="s">
        <v>84</v>
      </c>
      <c r="AY175" s="14" t="s">
        <v>133</v>
      </c>
      <c r="BE175" s="183">
        <f>IF(N175="základná",J175,0)</f>
        <v>0</v>
      </c>
      <c r="BF175" s="183">
        <f>IF(N175="znížená",J175,0)</f>
        <v>0</v>
      </c>
      <c r="BG175" s="183">
        <f>IF(N175="zákl. prenesená",J175,0)</f>
        <v>0</v>
      </c>
      <c r="BH175" s="183">
        <f>IF(N175="zníž. prenesená",J175,0)</f>
        <v>0</v>
      </c>
      <c r="BI175" s="183">
        <f>IF(N175="nulová",J175,0)</f>
        <v>0</v>
      </c>
      <c r="BJ175" s="14" t="s">
        <v>139</v>
      </c>
      <c r="BK175" s="183">
        <f>ROUND(I175*H175,2)</f>
        <v>0</v>
      </c>
      <c r="BL175" s="14" t="s">
        <v>138</v>
      </c>
      <c r="BM175" s="182" t="s">
        <v>307</v>
      </c>
    </row>
    <row r="176" s="2" customFormat="1" ht="16.5" customHeight="1">
      <c r="A176" s="33"/>
      <c r="B176" s="169"/>
      <c r="C176" s="170" t="s">
        <v>76</v>
      </c>
      <c r="D176" s="170" t="s">
        <v>134</v>
      </c>
      <c r="E176" s="171" t="s">
        <v>714</v>
      </c>
      <c r="F176" s="172" t="s">
        <v>715</v>
      </c>
      <c r="G176" s="173" t="s">
        <v>174</v>
      </c>
      <c r="H176" s="174">
        <v>1</v>
      </c>
      <c r="I176" s="175"/>
      <c r="J176" s="176">
        <f>ROUND(I176*H176,2)</f>
        <v>0</v>
      </c>
      <c r="K176" s="177"/>
      <c r="L176" s="34"/>
      <c r="M176" s="178" t="s">
        <v>1</v>
      </c>
      <c r="N176" s="179" t="s">
        <v>42</v>
      </c>
      <c r="O176" s="77"/>
      <c r="P176" s="180">
        <f>O176*H176</f>
        <v>0</v>
      </c>
      <c r="Q176" s="180">
        <v>0</v>
      </c>
      <c r="R176" s="180">
        <f>Q176*H176</f>
        <v>0</v>
      </c>
      <c r="S176" s="180">
        <v>0</v>
      </c>
      <c r="T176" s="181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82" t="s">
        <v>138</v>
      </c>
      <c r="AT176" s="182" t="s">
        <v>134</v>
      </c>
      <c r="AU176" s="182" t="s">
        <v>84</v>
      </c>
      <c r="AY176" s="14" t="s">
        <v>133</v>
      </c>
      <c r="BE176" s="183">
        <f>IF(N176="základná",J176,0)</f>
        <v>0</v>
      </c>
      <c r="BF176" s="183">
        <f>IF(N176="znížená",J176,0)</f>
        <v>0</v>
      </c>
      <c r="BG176" s="183">
        <f>IF(N176="zákl. prenesená",J176,0)</f>
        <v>0</v>
      </c>
      <c r="BH176" s="183">
        <f>IF(N176="zníž. prenesená",J176,0)</f>
        <v>0</v>
      </c>
      <c r="BI176" s="183">
        <f>IF(N176="nulová",J176,0)</f>
        <v>0</v>
      </c>
      <c r="BJ176" s="14" t="s">
        <v>139</v>
      </c>
      <c r="BK176" s="183">
        <f>ROUND(I176*H176,2)</f>
        <v>0</v>
      </c>
      <c r="BL176" s="14" t="s">
        <v>138</v>
      </c>
      <c r="BM176" s="182" t="s">
        <v>311</v>
      </c>
    </row>
    <row r="177" s="2" customFormat="1" ht="16.5" customHeight="1">
      <c r="A177" s="33"/>
      <c r="B177" s="169"/>
      <c r="C177" s="170" t="s">
        <v>76</v>
      </c>
      <c r="D177" s="170" t="s">
        <v>134</v>
      </c>
      <c r="E177" s="171" t="s">
        <v>716</v>
      </c>
      <c r="F177" s="172" t="s">
        <v>717</v>
      </c>
      <c r="G177" s="173" t="s">
        <v>174</v>
      </c>
      <c r="H177" s="174">
        <v>1</v>
      </c>
      <c r="I177" s="175"/>
      <c r="J177" s="176">
        <f>ROUND(I177*H177,2)</f>
        <v>0</v>
      </c>
      <c r="K177" s="177"/>
      <c r="L177" s="34"/>
      <c r="M177" s="178" t="s">
        <v>1</v>
      </c>
      <c r="N177" s="179" t="s">
        <v>42</v>
      </c>
      <c r="O177" s="77"/>
      <c r="P177" s="180">
        <f>O177*H177</f>
        <v>0</v>
      </c>
      <c r="Q177" s="180">
        <v>0</v>
      </c>
      <c r="R177" s="180">
        <f>Q177*H177</f>
        <v>0</v>
      </c>
      <c r="S177" s="180">
        <v>0</v>
      </c>
      <c r="T177" s="181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82" t="s">
        <v>138</v>
      </c>
      <c r="AT177" s="182" t="s">
        <v>134</v>
      </c>
      <c r="AU177" s="182" t="s">
        <v>84</v>
      </c>
      <c r="AY177" s="14" t="s">
        <v>133</v>
      </c>
      <c r="BE177" s="183">
        <f>IF(N177="základná",J177,0)</f>
        <v>0</v>
      </c>
      <c r="BF177" s="183">
        <f>IF(N177="znížená",J177,0)</f>
        <v>0</v>
      </c>
      <c r="BG177" s="183">
        <f>IF(N177="zákl. prenesená",J177,0)</f>
        <v>0</v>
      </c>
      <c r="BH177" s="183">
        <f>IF(N177="zníž. prenesená",J177,0)</f>
        <v>0</v>
      </c>
      <c r="BI177" s="183">
        <f>IF(N177="nulová",J177,0)</f>
        <v>0</v>
      </c>
      <c r="BJ177" s="14" t="s">
        <v>139</v>
      </c>
      <c r="BK177" s="183">
        <f>ROUND(I177*H177,2)</f>
        <v>0</v>
      </c>
      <c r="BL177" s="14" t="s">
        <v>138</v>
      </c>
      <c r="BM177" s="182" t="s">
        <v>314</v>
      </c>
    </row>
    <row r="178" s="2" customFormat="1" ht="16.5" customHeight="1">
      <c r="A178" s="33"/>
      <c r="B178" s="169"/>
      <c r="C178" s="170" t="s">
        <v>76</v>
      </c>
      <c r="D178" s="170" t="s">
        <v>134</v>
      </c>
      <c r="E178" s="171" t="s">
        <v>718</v>
      </c>
      <c r="F178" s="172" t="s">
        <v>719</v>
      </c>
      <c r="G178" s="173" t="s">
        <v>174</v>
      </c>
      <c r="H178" s="174">
        <v>1</v>
      </c>
      <c r="I178" s="175"/>
      <c r="J178" s="176">
        <f>ROUND(I178*H178,2)</f>
        <v>0</v>
      </c>
      <c r="K178" s="177"/>
      <c r="L178" s="34"/>
      <c r="M178" s="178" t="s">
        <v>1</v>
      </c>
      <c r="N178" s="179" t="s">
        <v>42</v>
      </c>
      <c r="O178" s="77"/>
      <c r="P178" s="180">
        <f>O178*H178</f>
        <v>0</v>
      </c>
      <c r="Q178" s="180">
        <v>0</v>
      </c>
      <c r="R178" s="180">
        <f>Q178*H178</f>
        <v>0</v>
      </c>
      <c r="S178" s="180">
        <v>0</v>
      </c>
      <c r="T178" s="181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82" t="s">
        <v>138</v>
      </c>
      <c r="AT178" s="182" t="s">
        <v>134</v>
      </c>
      <c r="AU178" s="182" t="s">
        <v>84</v>
      </c>
      <c r="AY178" s="14" t="s">
        <v>133</v>
      </c>
      <c r="BE178" s="183">
        <f>IF(N178="základná",J178,0)</f>
        <v>0</v>
      </c>
      <c r="BF178" s="183">
        <f>IF(N178="znížená",J178,0)</f>
        <v>0</v>
      </c>
      <c r="BG178" s="183">
        <f>IF(N178="zákl. prenesená",J178,0)</f>
        <v>0</v>
      </c>
      <c r="BH178" s="183">
        <f>IF(N178="zníž. prenesená",J178,0)</f>
        <v>0</v>
      </c>
      <c r="BI178" s="183">
        <f>IF(N178="nulová",J178,0)</f>
        <v>0</v>
      </c>
      <c r="BJ178" s="14" t="s">
        <v>139</v>
      </c>
      <c r="BK178" s="183">
        <f>ROUND(I178*H178,2)</f>
        <v>0</v>
      </c>
      <c r="BL178" s="14" t="s">
        <v>138</v>
      </c>
      <c r="BM178" s="182" t="s">
        <v>318</v>
      </c>
    </row>
    <row r="179" s="2" customFormat="1" ht="16.5" customHeight="1">
      <c r="A179" s="33"/>
      <c r="B179" s="169"/>
      <c r="C179" s="170" t="s">
        <v>76</v>
      </c>
      <c r="D179" s="170" t="s">
        <v>134</v>
      </c>
      <c r="E179" s="171" t="s">
        <v>720</v>
      </c>
      <c r="F179" s="172" t="s">
        <v>721</v>
      </c>
      <c r="G179" s="173" t="s">
        <v>174</v>
      </c>
      <c r="H179" s="174">
        <v>2</v>
      </c>
      <c r="I179" s="175"/>
      <c r="J179" s="176">
        <f>ROUND(I179*H179,2)</f>
        <v>0</v>
      </c>
      <c r="K179" s="177"/>
      <c r="L179" s="34"/>
      <c r="M179" s="178" t="s">
        <v>1</v>
      </c>
      <c r="N179" s="179" t="s">
        <v>42</v>
      </c>
      <c r="O179" s="77"/>
      <c r="P179" s="180">
        <f>O179*H179</f>
        <v>0</v>
      </c>
      <c r="Q179" s="180">
        <v>0</v>
      </c>
      <c r="R179" s="180">
        <f>Q179*H179</f>
        <v>0</v>
      </c>
      <c r="S179" s="180">
        <v>0</v>
      </c>
      <c r="T179" s="181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82" t="s">
        <v>138</v>
      </c>
      <c r="AT179" s="182" t="s">
        <v>134</v>
      </c>
      <c r="AU179" s="182" t="s">
        <v>84</v>
      </c>
      <c r="AY179" s="14" t="s">
        <v>133</v>
      </c>
      <c r="BE179" s="183">
        <f>IF(N179="základná",J179,0)</f>
        <v>0</v>
      </c>
      <c r="BF179" s="183">
        <f>IF(N179="znížená",J179,0)</f>
        <v>0</v>
      </c>
      <c r="BG179" s="183">
        <f>IF(N179="zákl. prenesená",J179,0)</f>
        <v>0</v>
      </c>
      <c r="BH179" s="183">
        <f>IF(N179="zníž. prenesená",J179,0)</f>
        <v>0</v>
      </c>
      <c r="BI179" s="183">
        <f>IF(N179="nulová",J179,0)</f>
        <v>0</v>
      </c>
      <c r="BJ179" s="14" t="s">
        <v>139</v>
      </c>
      <c r="BK179" s="183">
        <f>ROUND(I179*H179,2)</f>
        <v>0</v>
      </c>
      <c r="BL179" s="14" t="s">
        <v>138</v>
      </c>
      <c r="BM179" s="182" t="s">
        <v>321</v>
      </c>
    </row>
    <row r="180" s="2" customFormat="1" ht="21.75" customHeight="1">
      <c r="A180" s="33"/>
      <c r="B180" s="169"/>
      <c r="C180" s="170" t="s">
        <v>76</v>
      </c>
      <c r="D180" s="170" t="s">
        <v>134</v>
      </c>
      <c r="E180" s="171" t="s">
        <v>722</v>
      </c>
      <c r="F180" s="172" t="s">
        <v>723</v>
      </c>
      <c r="G180" s="173" t="s">
        <v>675</v>
      </c>
      <c r="H180" s="174">
        <v>1</v>
      </c>
      <c r="I180" s="175"/>
      <c r="J180" s="176">
        <f>ROUND(I180*H180,2)</f>
        <v>0</v>
      </c>
      <c r="K180" s="177"/>
      <c r="L180" s="34"/>
      <c r="M180" s="178" t="s">
        <v>1</v>
      </c>
      <c r="N180" s="179" t="s">
        <v>42</v>
      </c>
      <c r="O180" s="77"/>
      <c r="P180" s="180">
        <f>O180*H180</f>
        <v>0</v>
      </c>
      <c r="Q180" s="180">
        <v>0</v>
      </c>
      <c r="R180" s="180">
        <f>Q180*H180</f>
        <v>0</v>
      </c>
      <c r="S180" s="180">
        <v>0</v>
      </c>
      <c r="T180" s="181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82" t="s">
        <v>138</v>
      </c>
      <c r="AT180" s="182" t="s">
        <v>134</v>
      </c>
      <c r="AU180" s="182" t="s">
        <v>84</v>
      </c>
      <c r="AY180" s="14" t="s">
        <v>133</v>
      </c>
      <c r="BE180" s="183">
        <f>IF(N180="základná",J180,0)</f>
        <v>0</v>
      </c>
      <c r="BF180" s="183">
        <f>IF(N180="znížená",J180,0)</f>
        <v>0</v>
      </c>
      <c r="BG180" s="183">
        <f>IF(N180="zákl. prenesená",J180,0)</f>
        <v>0</v>
      </c>
      <c r="BH180" s="183">
        <f>IF(N180="zníž. prenesená",J180,0)</f>
        <v>0</v>
      </c>
      <c r="BI180" s="183">
        <f>IF(N180="nulová",J180,0)</f>
        <v>0</v>
      </c>
      <c r="BJ180" s="14" t="s">
        <v>139</v>
      </c>
      <c r="BK180" s="183">
        <f>ROUND(I180*H180,2)</f>
        <v>0</v>
      </c>
      <c r="BL180" s="14" t="s">
        <v>138</v>
      </c>
      <c r="BM180" s="182" t="s">
        <v>325</v>
      </c>
    </row>
    <row r="181" s="11" customFormat="1" ht="25.92" customHeight="1">
      <c r="A181" s="11"/>
      <c r="B181" s="158"/>
      <c r="C181" s="11"/>
      <c r="D181" s="159" t="s">
        <v>75</v>
      </c>
      <c r="E181" s="160" t="s">
        <v>724</v>
      </c>
      <c r="F181" s="160" t="s">
        <v>725</v>
      </c>
      <c r="G181" s="11"/>
      <c r="H181" s="11"/>
      <c r="I181" s="161"/>
      <c r="J181" s="162">
        <f>BK181</f>
        <v>0</v>
      </c>
      <c r="K181" s="11"/>
      <c r="L181" s="158"/>
      <c r="M181" s="163"/>
      <c r="N181" s="164"/>
      <c r="O181" s="164"/>
      <c r="P181" s="165">
        <f>SUM(P182:P186)</f>
        <v>0</v>
      </c>
      <c r="Q181" s="164"/>
      <c r="R181" s="165">
        <f>SUM(R182:R186)</f>
        <v>0</v>
      </c>
      <c r="S181" s="164"/>
      <c r="T181" s="166">
        <f>SUM(T182:T186)</f>
        <v>0</v>
      </c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R181" s="159" t="s">
        <v>84</v>
      </c>
      <c r="AT181" s="167" t="s">
        <v>75</v>
      </c>
      <c r="AU181" s="167" t="s">
        <v>76</v>
      </c>
      <c r="AY181" s="159" t="s">
        <v>133</v>
      </c>
      <c r="BK181" s="168">
        <f>SUM(BK182:BK186)</f>
        <v>0</v>
      </c>
    </row>
    <row r="182" s="2" customFormat="1" ht="16.5" customHeight="1">
      <c r="A182" s="33"/>
      <c r="B182" s="169"/>
      <c r="C182" s="170" t="s">
        <v>76</v>
      </c>
      <c r="D182" s="170" t="s">
        <v>134</v>
      </c>
      <c r="E182" s="171" t="s">
        <v>726</v>
      </c>
      <c r="F182" s="172" t="s">
        <v>612</v>
      </c>
      <c r="G182" s="173" t="s">
        <v>214</v>
      </c>
      <c r="H182" s="174">
        <v>680</v>
      </c>
      <c r="I182" s="175"/>
      <c r="J182" s="176">
        <f>ROUND(I182*H182,2)</f>
        <v>0</v>
      </c>
      <c r="K182" s="177"/>
      <c r="L182" s="34"/>
      <c r="M182" s="178" t="s">
        <v>1</v>
      </c>
      <c r="N182" s="179" t="s">
        <v>42</v>
      </c>
      <c r="O182" s="77"/>
      <c r="P182" s="180">
        <f>O182*H182</f>
        <v>0</v>
      </c>
      <c r="Q182" s="180">
        <v>0</v>
      </c>
      <c r="R182" s="180">
        <f>Q182*H182</f>
        <v>0</v>
      </c>
      <c r="S182" s="180">
        <v>0</v>
      </c>
      <c r="T182" s="181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82" t="s">
        <v>138</v>
      </c>
      <c r="AT182" s="182" t="s">
        <v>134</v>
      </c>
      <c r="AU182" s="182" t="s">
        <v>84</v>
      </c>
      <c r="AY182" s="14" t="s">
        <v>133</v>
      </c>
      <c r="BE182" s="183">
        <f>IF(N182="základná",J182,0)</f>
        <v>0</v>
      </c>
      <c r="BF182" s="183">
        <f>IF(N182="znížená",J182,0)</f>
        <v>0</v>
      </c>
      <c r="BG182" s="183">
        <f>IF(N182="zákl. prenesená",J182,0)</f>
        <v>0</v>
      </c>
      <c r="BH182" s="183">
        <f>IF(N182="zníž. prenesená",J182,0)</f>
        <v>0</v>
      </c>
      <c r="BI182" s="183">
        <f>IF(N182="nulová",J182,0)</f>
        <v>0</v>
      </c>
      <c r="BJ182" s="14" t="s">
        <v>139</v>
      </c>
      <c r="BK182" s="183">
        <f>ROUND(I182*H182,2)</f>
        <v>0</v>
      </c>
      <c r="BL182" s="14" t="s">
        <v>138</v>
      </c>
      <c r="BM182" s="182" t="s">
        <v>328</v>
      </c>
    </row>
    <row r="183" s="2" customFormat="1" ht="16.5" customHeight="1">
      <c r="A183" s="33"/>
      <c r="B183" s="169"/>
      <c r="C183" s="170" t="s">
        <v>76</v>
      </c>
      <c r="D183" s="170" t="s">
        <v>134</v>
      </c>
      <c r="E183" s="171" t="s">
        <v>727</v>
      </c>
      <c r="F183" s="172" t="s">
        <v>614</v>
      </c>
      <c r="G183" s="173" t="s">
        <v>214</v>
      </c>
      <c r="H183" s="174">
        <v>680</v>
      </c>
      <c r="I183" s="175"/>
      <c r="J183" s="176">
        <f>ROUND(I183*H183,2)</f>
        <v>0</v>
      </c>
      <c r="K183" s="177"/>
      <c r="L183" s="34"/>
      <c r="M183" s="178" t="s">
        <v>1</v>
      </c>
      <c r="N183" s="179" t="s">
        <v>42</v>
      </c>
      <c r="O183" s="77"/>
      <c r="P183" s="180">
        <f>O183*H183</f>
        <v>0</v>
      </c>
      <c r="Q183" s="180">
        <v>0</v>
      </c>
      <c r="R183" s="180">
        <f>Q183*H183</f>
        <v>0</v>
      </c>
      <c r="S183" s="180">
        <v>0</v>
      </c>
      <c r="T183" s="181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82" t="s">
        <v>138</v>
      </c>
      <c r="AT183" s="182" t="s">
        <v>134</v>
      </c>
      <c r="AU183" s="182" t="s">
        <v>84</v>
      </c>
      <c r="AY183" s="14" t="s">
        <v>133</v>
      </c>
      <c r="BE183" s="183">
        <f>IF(N183="základná",J183,0)</f>
        <v>0</v>
      </c>
      <c r="BF183" s="183">
        <f>IF(N183="znížená",J183,0)</f>
        <v>0</v>
      </c>
      <c r="BG183" s="183">
        <f>IF(N183="zákl. prenesená",J183,0)</f>
        <v>0</v>
      </c>
      <c r="BH183" s="183">
        <f>IF(N183="zníž. prenesená",J183,0)</f>
        <v>0</v>
      </c>
      <c r="BI183" s="183">
        <f>IF(N183="nulová",J183,0)</f>
        <v>0</v>
      </c>
      <c r="BJ183" s="14" t="s">
        <v>139</v>
      </c>
      <c r="BK183" s="183">
        <f>ROUND(I183*H183,2)</f>
        <v>0</v>
      </c>
      <c r="BL183" s="14" t="s">
        <v>138</v>
      </c>
      <c r="BM183" s="182" t="s">
        <v>332</v>
      </c>
    </row>
    <row r="184" s="2" customFormat="1" ht="16.5" customHeight="1">
      <c r="A184" s="33"/>
      <c r="B184" s="169"/>
      <c r="C184" s="170" t="s">
        <v>76</v>
      </c>
      <c r="D184" s="170" t="s">
        <v>134</v>
      </c>
      <c r="E184" s="171" t="s">
        <v>728</v>
      </c>
      <c r="F184" s="172" t="s">
        <v>616</v>
      </c>
      <c r="G184" s="173" t="s">
        <v>174</v>
      </c>
      <c r="H184" s="174">
        <v>155</v>
      </c>
      <c r="I184" s="175"/>
      <c r="J184" s="176">
        <f>ROUND(I184*H184,2)</f>
        <v>0</v>
      </c>
      <c r="K184" s="177"/>
      <c r="L184" s="34"/>
      <c r="M184" s="178" t="s">
        <v>1</v>
      </c>
      <c r="N184" s="179" t="s">
        <v>42</v>
      </c>
      <c r="O184" s="77"/>
      <c r="P184" s="180">
        <f>O184*H184</f>
        <v>0</v>
      </c>
      <c r="Q184" s="180">
        <v>0</v>
      </c>
      <c r="R184" s="180">
        <f>Q184*H184</f>
        <v>0</v>
      </c>
      <c r="S184" s="180">
        <v>0</v>
      </c>
      <c r="T184" s="181">
        <f>S184*H184</f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82" t="s">
        <v>138</v>
      </c>
      <c r="AT184" s="182" t="s">
        <v>134</v>
      </c>
      <c r="AU184" s="182" t="s">
        <v>84</v>
      </c>
      <c r="AY184" s="14" t="s">
        <v>133</v>
      </c>
      <c r="BE184" s="183">
        <f>IF(N184="základná",J184,0)</f>
        <v>0</v>
      </c>
      <c r="BF184" s="183">
        <f>IF(N184="znížená",J184,0)</f>
        <v>0</v>
      </c>
      <c r="BG184" s="183">
        <f>IF(N184="zákl. prenesená",J184,0)</f>
        <v>0</v>
      </c>
      <c r="BH184" s="183">
        <f>IF(N184="zníž. prenesená",J184,0)</f>
        <v>0</v>
      </c>
      <c r="BI184" s="183">
        <f>IF(N184="nulová",J184,0)</f>
        <v>0</v>
      </c>
      <c r="BJ184" s="14" t="s">
        <v>139</v>
      </c>
      <c r="BK184" s="183">
        <f>ROUND(I184*H184,2)</f>
        <v>0</v>
      </c>
      <c r="BL184" s="14" t="s">
        <v>138</v>
      </c>
      <c r="BM184" s="182" t="s">
        <v>338</v>
      </c>
    </row>
    <row r="185" s="2" customFormat="1" ht="16.5" customHeight="1">
      <c r="A185" s="33"/>
      <c r="B185" s="169"/>
      <c r="C185" s="170" t="s">
        <v>76</v>
      </c>
      <c r="D185" s="170" t="s">
        <v>134</v>
      </c>
      <c r="E185" s="171" t="s">
        <v>729</v>
      </c>
      <c r="F185" s="172" t="s">
        <v>618</v>
      </c>
      <c r="G185" s="173" t="s">
        <v>174</v>
      </c>
      <c r="H185" s="174">
        <v>4</v>
      </c>
      <c r="I185" s="175"/>
      <c r="J185" s="176">
        <f>ROUND(I185*H185,2)</f>
        <v>0</v>
      </c>
      <c r="K185" s="177"/>
      <c r="L185" s="34"/>
      <c r="M185" s="178" t="s">
        <v>1</v>
      </c>
      <c r="N185" s="179" t="s">
        <v>42</v>
      </c>
      <c r="O185" s="77"/>
      <c r="P185" s="180">
        <f>O185*H185</f>
        <v>0</v>
      </c>
      <c r="Q185" s="180">
        <v>0</v>
      </c>
      <c r="R185" s="180">
        <f>Q185*H185</f>
        <v>0</v>
      </c>
      <c r="S185" s="180">
        <v>0</v>
      </c>
      <c r="T185" s="181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82" t="s">
        <v>138</v>
      </c>
      <c r="AT185" s="182" t="s">
        <v>134</v>
      </c>
      <c r="AU185" s="182" t="s">
        <v>84</v>
      </c>
      <c r="AY185" s="14" t="s">
        <v>133</v>
      </c>
      <c r="BE185" s="183">
        <f>IF(N185="základná",J185,0)</f>
        <v>0</v>
      </c>
      <c r="BF185" s="183">
        <f>IF(N185="znížená",J185,0)</f>
        <v>0</v>
      </c>
      <c r="BG185" s="183">
        <f>IF(N185="zákl. prenesená",J185,0)</f>
        <v>0</v>
      </c>
      <c r="BH185" s="183">
        <f>IF(N185="zníž. prenesená",J185,0)</f>
        <v>0</v>
      </c>
      <c r="BI185" s="183">
        <f>IF(N185="nulová",J185,0)</f>
        <v>0</v>
      </c>
      <c r="BJ185" s="14" t="s">
        <v>139</v>
      </c>
      <c r="BK185" s="183">
        <f>ROUND(I185*H185,2)</f>
        <v>0</v>
      </c>
      <c r="BL185" s="14" t="s">
        <v>138</v>
      </c>
      <c r="BM185" s="182" t="s">
        <v>342</v>
      </c>
    </row>
    <row r="186" s="2" customFormat="1" ht="16.5" customHeight="1">
      <c r="A186" s="33"/>
      <c r="B186" s="169"/>
      <c r="C186" s="170" t="s">
        <v>76</v>
      </c>
      <c r="D186" s="170" t="s">
        <v>134</v>
      </c>
      <c r="E186" s="171" t="s">
        <v>730</v>
      </c>
      <c r="F186" s="172" t="s">
        <v>620</v>
      </c>
      <c r="G186" s="173" t="s">
        <v>174</v>
      </c>
      <c r="H186" s="174">
        <v>4</v>
      </c>
      <c r="I186" s="175"/>
      <c r="J186" s="176">
        <f>ROUND(I186*H186,2)</f>
        <v>0</v>
      </c>
      <c r="K186" s="177"/>
      <c r="L186" s="34"/>
      <c r="M186" s="178" t="s">
        <v>1</v>
      </c>
      <c r="N186" s="179" t="s">
        <v>42</v>
      </c>
      <c r="O186" s="77"/>
      <c r="P186" s="180">
        <f>O186*H186</f>
        <v>0</v>
      </c>
      <c r="Q186" s="180">
        <v>0</v>
      </c>
      <c r="R186" s="180">
        <f>Q186*H186</f>
        <v>0</v>
      </c>
      <c r="S186" s="180">
        <v>0</v>
      </c>
      <c r="T186" s="181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82" t="s">
        <v>138</v>
      </c>
      <c r="AT186" s="182" t="s">
        <v>134</v>
      </c>
      <c r="AU186" s="182" t="s">
        <v>84</v>
      </c>
      <c r="AY186" s="14" t="s">
        <v>133</v>
      </c>
      <c r="BE186" s="183">
        <f>IF(N186="základná",J186,0)</f>
        <v>0</v>
      </c>
      <c r="BF186" s="183">
        <f>IF(N186="znížená",J186,0)</f>
        <v>0</v>
      </c>
      <c r="BG186" s="183">
        <f>IF(N186="zákl. prenesená",J186,0)</f>
        <v>0</v>
      </c>
      <c r="BH186" s="183">
        <f>IF(N186="zníž. prenesená",J186,0)</f>
        <v>0</v>
      </c>
      <c r="BI186" s="183">
        <f>IF(N186="nulová",J186,0)</f>
        <v>0</v>
      </c>
      <c r="BJ186" s="14" t="s">
        <v>139</v>
      </c>
      <c r="BK186" s="183">
        <f>ROUND(I186*H186,2)</f>
        <v>0</v>
      </c>
      <c r="BL186" s="14" t="s">
        <v>138</v>
      </c>
      <c r="BM186" s="182" t="s">
        <v>345</v>
      </c>
    </row>
    <row r="187" s="11" customFormat="1" ht="25.92" customHeight="1">
      <c r="A187" s="11"/>
      <c r="B187" s="158"/>
      <c r="C187" s="11"/>
      <c r="D187" s="159" t="s">
        <v>75</v>
      </c>
      <c r="E187" s="160" t="s">
        <v>731</v>
      </c>
      <c r="F187" s="160" t="s">
        <v>622</v>
      </c>
      <c r="G187" s="11"/>
      <c r="H187" s="11"/>
      <c r="I187" s="161"/>
      <c r="J187" s="162">
        <f>BK187</f>
        <v>0</v>
      </c>
      <c r="K187" s="11"/>
      <c r="L187" s="158"/>
      <c r="M187" s="163"/>
      <c r="N187" s="164"/>
      <c r="O187" s="164"/>
      <c r="P187" s="165">
        <f>SUM(P188:P192)</f>
        <v>0</v>
      </c>
      <c r="Q187" s="164"/>
      <c r="R187" s="165">
        <f>SUM(R188:R192)</f>
        <v>0</v>
      </c>
      <c r="S187" s="164"/>
      <c r="T187" s="166">
        <f>SUM(T188:T192)</f>
        <v>0</v>
      </c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R187" s="159" t="s">
        <v>84</v>
      </c>
      <c r="AT187" s="167" t="s">
        <v>75</v>
      </c>
      <c r="AU187" s="167" t="s">
        <v>76</v>
      </c>
      <c r="AY187" s="159" t="s">
        <v>133</v>
      </c>
      <c r="BK187" s="168">
        <f>SUM(BK188:BK192)</f>
        <v>0</v>
      </c>
    </row>
    <row r="188" s="2" customFormat="1" ht="16.5" customHeight="1">
      <c r="A188" s="33"/>
      <c r="B188" s="169"/>
      <c r="C188" s="170" t="s">
        <v>76</v>
      </c>
      <c r="D188" s="170" t="s">
        <v>134</v>
      </c>
      <c r="E188" s="171" t="s">
        <v>732</v>
      </c>
      <c r="F188" s="172" t="s">
        <v>624</v>
      </c>
      <c r="G188" s="173" t="s">
        <v>174</v>
      </c>
      <c r="H188" s="174">
        <v>1</v>
      </c>
      <c r="I188" s="175"/>
      <c r="J188" s="176">
        <f>ROUND(I188*H188,2)</f>
        <v>0</v>
      </c>
      <c r="K188" s="177"/>
      <c r="L188" s="34"/>
      <c r="M188" s="178" t="s">
        <v>1</v>
      </c>
      <c r="N188" s="179" t="s">
        <v>42</v>
      </c>
      <c r="O188" s="77"/>
      <c r="P188" s="180">
        <f>O188*H188</f>
        <v>0</v>
      </c>
      <c r="Q188" s="180">
        <v>0</v>
      </c>
      <c r="R188" s="180">
        <f>Q188*H188</f>
        <v>0</v>
      </c>
      <c r="S188" s="180">
        <v>0</v>
      </c>
      <c r="T188" s="181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82" t="s">
        <v>138</v>
      </c>
      <c r="AT188" s="182" t="s">
        <v>134</v>
      </c>
      <c r="AU188" s="182" t="s">
        <v>84</v>
      </c>
      <c r="AY188" s="14" t="s">
        <v>133</v>
      </c>
      <c r="BE188" s="183">
        <f>IF(N188="základná",J188,0)</f>
        <v>0</v>
      </c>
      <c r="BF188" s="183">
        <f>IF(N188="znížená",J188,0)</f>
        <v>0</v>
      </c>
      <c r="BG188" s="183">
        <f>IF(N188="zákl. prenesená",J188,0)</f>
        <v>0</v>
      </c>
      <c r="BH188" s="183">
        <f>IF(N188="zníž. prenesená",J188,0)</f>
        <v>0</v>
      </c>
      <c r="BI188" s="183">
        <f>IF(N188="nulová",J188,0)</f>
        <v>0</v>
      </c>
      <c r="BJ188" s="14" t="s">
        <v>139</v>
      </c>
      <c r="BK188" s="183">
        <f>ROUND(I188*H188,2)</f>
        <v>0</v>
      </c>
      <c r="BL188" s="14" t="s">
        <v>138</v>
      </c>
      <c r="BM188" s="182" t="s">
        <v>349</v>
      </c>
    </row>
    <row r="189" s="2" customFormat="1" ht="16.5" customHeight="1">
      <c r="A189" s="33"/>
      <c r="B189" s="169"/>
      <c r="C189" s="170" t="s">
        <v>76</v>
      </c>
      <c r="D189" s="170" t="s">
        <v>134</v>
      </c>
      <c r="E189" s="171" t="s">
        <v>733</v>
      </c>
      <c r="F189" s="172" t="s">
        <v>626</v>
      </c>
      <c r="G189" s="173" t="s">
        <v>174</v>
      </c>
      <c r="H189" s="174">
        <v>0</v>
      </c>
      <c r="I189" s="175"/>
      <c r="J189" s="176">
        <f>ROUND(I189*H189,2)</f>
        <v>0</v>
      </c>
      <c r="K189" s="177"/>
      <c r="L189" s="34"/>
      <c r="M189" s="178" t="s">
        <v>1</v>
      </c>
      <c r="N189" s="179" t="s">
        <v>42</v>
      </c>
      <c r="O189" s="77"/>
      <c r="P189" s="180">
        <f>O189*H189</f>
        <v>0</v>
      </c>
      <c r="Q189" s="180">
        <v>0</v>
      </c>
      <c r="R189" s="180">
        <f>Q189*H189</f>
        <v>0</v>
      </c>
      <c r="S189" s="180">
        <v>0</v>
      </c>
      <c r="T189" s="181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82" t="s">
        <v>138</v>
      </c>
      <c r="AT189" s="182" t="s">
        <v>134</v>
      </c>
      <c r="AU189" s="182" t="s">
        <v>84</v>
      </c>
      <c r="AY189" s="14" t="s">
        <v>133</v>
      </c>
      <c r="BE189" s="183">
        <f>IF(N189="základná",J189,0)</f>
        <v>0</v>
      </c>
      <c r="BF189" s="183">
        <f>IF(N189="znížená",J189,0)</f>
        <v>0</v>
      </c>
      <c r="BG189" s="183">
        <f>IF(N189="zákl. prenesená",J189,0)</f>
        <v>0</v>
      </c>
      <c r="BH189" s="183">
        <f>IF(N189="zníž. prenesená",J189,0)</f>
        <v>0</v>
      </c>
      <c r="BI189" s="183">
        <f>IF(N189="nulová",J189,0)</f>
        <v>0</v>
      </c>
      <c r="BJ189" s="14" t="s">
        <v>139</v>
      </c>
      <c r="BK189" s="183">
        <f>ROUND(I189*H189,2)</f>
        <v>0</v>
      </c>
      <c r="BL189" s="14" t="s">
        <v>138</v>
      </c>
      <c r="BM189" s="182" t="s">
        <v>352</v>
      </c>
    </row>
    <row r="190" s="2" customFormat="1" ht="16.5" customHeight="1">
      <c r="A190" s="33"/>
      <c r="B190" s="169"/>
      <c r="C190" s="170" t="s">
        <v>76</v>
      </c>
      <c r="D190" s="170" t="s">
        <v>134</v>
      </c>
      <c r="E190" s="171" t="s">
        <v>734</v>
      </c>
      <c r="F190" s="172" t="s">
        <v>628</v>
      </c>
      <c r="G190" s="173" t="s">
        <v>174</v>
      </c>
      <c r="H190" s="174">
        <v>0</v>
      </c>
      <c r="I190" s="175"/>
      <c r="J190" s="176">
        <f>ROUND(I190*H190,2)</f>
        <v>0</v>
      </c>
      <c r="K190" s="177"/>
      <c r="L190" s="34"/>
      <c r="M190" s="178" t="s">
        <v>1</v>
      </c>
      <c r="N190" s="179" t="s">
        <v>42</v>
      </c>
      <c r="O190" s="77"/>
      <c r="P190" s="180">
        <f>O190*H190</f>
        <v>0</v>
      </c>
      <c r="Q190" s="180">
        <v>0</v>
      </c>
      <c r="R190" s="180">
        <f>Q190*H190</f>
        <v>0</v>
      </c>
      <c r="S190" s="180">
        <v>0</v>
      </c>
      <c r="T190" s="181">
        <f>S190*H190</f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82" t="s">
        <v>138</v>
      </c>
      <c r="AT190" s="182" t="s">
        <v>134</v>
      </c>
      <c r="AU190" s="182" t="s">
        <v>84</v>
      </c>
      <c r="AY190" s="14" t="s">
        <v>133</v>
      </c>
      <c r="BE190" s="183">
        <f>IF(N190="základná",J190,0)</f>
        <v>0</v>
      </c>
      <c r="BF190" s="183">
        <f>IF(N190="znížená",J190,0)</f>
        <v>0</v>
      </c>
      <c r="BG190" s="183">
        <f>IF(N190="zákl. prenesená",J190,0)</f>
        <v>0</v>
      </c>
      <c r="BH190" s="183">
        <f>IF(N190="zníž. prenesená",J190,0)</f>
        <v>0</v>
      </c>
      <c r="BI190" s="183">
        <f>IF(N190="nulová",J190,0)</f>
        <v>0</v>
      </c>
      <c r="BJ190" s="14" t="s">
        <v>139</v>
      </c>
      <c r="BK190" s="183">
        <f>ROUND(I190*H190,2)</f>
        <v>0</v>
      </c>
      <c r="BL190" s="14" t="s">
        <v>138</v>
      </c>
      <c r="BM190" s="182" t="s">
        <v>356</v>
      </c>
    </row>
    <row r="191" s="2" customFormat="1" ht="16.5" customHeight="1">
      <c r="A191" s="33"/>
      <c r="B191" s="169"/>
      <c r="C191" s="170" t="s">
        <v>76</v>
      </c>
      <c r="D191" s="170" t="s">
        <v>134</v>
      </c>
      <c r="E191" s="171" t="s">
        <v>735</v>
      </c>
      <c r="F191" s="172" t="s">
        <v>630</v>
      </c>
      <c r="G191" s="173" t="s">
        <v>174</v>
      </c>
      <c r="H191" s="174">
        <v>0</v>
      </c>
      <c r="I191" s="175"/>
      <c r="J191" s="176">
        <f>ROUND(I191*H191,2)</f>
        <v>0</v>
      </c>
      <c r="K191" s="177"/>
      <c r="L191" s="34"/>
      <c r="M191" s="178" t="s">
        <v>1</v>
      </c>
      <c r="N191" s="179" t="s">
        <v>42</v>
      </c>
      <c r="O191" s="77"/>
      <c r="P191" s="180">
        <f>O191*H191</f>
        <v>0</v>
      </c>
      <c r="Q191" s="180">
        <v>0</v>
      </c>
      <c r="R191" s="180">
        <f>Q191*H191</f>
        <v>0</v>
      </c>
      <c r="S191" s="180">
        <v>0</v>
      </c>
      <c r="T191" s="181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82" t="s">
        <v>138</v>
      </c>
      <c r="AT191" s="182" t="s">
        <v>134</v>
      </c>
      <c r="AU191" s="182" t="s">
        <v>84</v>
      </c>
      <c r="AY191" s="14" t="s">
        <v>133</v>
      </c>
      <c r="BE191" s="183">
        <f>IF(N191="základná",J191,0)</f>
        <v>0</v>
      </c>
      <c r="BF191" s="183">
        <f>IF(N191="znížená",J191,0)</f>
        <v>0</v>
      </c>
      <c r="BG191" s="183">
        <f>IF(N191="zákl. prenesená",J191,0)</f>
        <v>0</v>
      </c>
      <c r="BH191" s="183">
        <f>IF(N191="zníž. prenesená",J191,0)</f>
        <v>0</v>
      </c>
      <c r="BI191" s="183">
        <f>IF(N191="nulová",J191,0)</f>
        <v>0</v>
      </c>
      <c r="BJ191" s="14" t="s">
        <v>139</v>
      </c>
      <c r="BK191" s="183">
        <f>ROUND(I191*H191,2)</f>
        <v>0</v>
      </c>
      <c r="BL191" s="14" t="s">
        <v>138</v>
      </c>
      <c r="BM191" s="182" t="s">
        <v>359</v>
      </c>
    </row>
    <row r="192" s="2" customFormat="1" ht="16.5" customHeight="1">
      <c r="A192" s="33"/>
      <c r="B192" s="169"/>
      <c r="C192" s="170" t="s">
        <v>76</v>
      </c>
      <c r="D192" s="170" t="s">
        <v>134</v>
      </c>
      <c r="E192" s="171" t="s">
        <v>736</v>
      </c>
      <c r="F192" s="172" t="s">
        <v>632</v>
      </c>
      <c r="G192" s="173" t="s">
        <v>737</v>
      </c>
      <c r="H192" s="174">
        <v>0</v>
      </c>
      <c r="I192" s="175"/>
      <c r="J192" s="176">
        <f>ROUND(I192*H192,2)</f>
        <v>0</v>
      </c>
      <c r="K192" s="177"/>
      <c r="L192" s="34"/>
      <c r="M192" s="200" t="s">
        <v>1</v>
      </c>
      <c r="N192" s="201" t="s">
        <v>42</v>
      </c>
      <c r="O192" s="197"/>
      <c r="P192" s="198">
        <f>O192*H192</f>
        <v>0</v>
      </c>
      <c r="Q192" s="198">
        <v>0</v>
      </c>
      <c r="R192" s="198">
        <f>Q192*H192</f>
        <v>0</v>
      </c>
      <c r="S192" s="198">
        <v>0</v>
      </c>
      <c r="T192" s="199">
        <f>S192*H192</f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82" t="s">
        <v>138</v>
      </c>
      <c r="AT192" s="182" t="s">
        <v>134</v>
      </c>
      <c r="AU192" s="182" t="s">
        <v>84</v>
      </c>
      <c r="AY192" s="14" t="s">
        <v>133</v>
      </c>
      <c r="BE192" s="183">
        <f>IF(N192="základná",J192,0)</f>
        <v>0</v>
      </c>
      <c r="BF192" s="183">
        <f>IF(N192="znížená",J192,0)</f>
        <v>0</v>
      </c>
      <c r="BG192" s="183">
        <f>IF(N192="zákl. prenesená",J192,0)</f>
        <v>0</v>
      </c>
      <c r="BH192" s="183">
        <f>IF(N192="zníž. prenesená",J192,0)</f>
        <v>0</v>
      </c>
      <c r="BI192" s="183">
        <f>IF(N192="nulová",J192,0)</f>
        <v>0</v>
      </c>
      <c r="BJ192" s="14" t="s">
        <v>139</v>
      </c>
      <c r="BK192" s="183">
        <f>ROUND(I192*H192,2)</f>
        <v>0</v>
      </c>
      <c r="BL192" s="14" t="s">
        <v>138</v>
      </c>
      <c r="BM192" s="182" t="s">
        <v>361</v>
      </c>
    </row>
    <row r="193" s="2" customFormat="1" ht="6.96" customHeight="1">
      <c r="A193" s="33"/>
      <c r="B193" s="60"/>
      <c r="C193" s="61"/>
      <c r="D193" s="61"/>
      <c r="E193" s="61"/>
      <c r="F193" s="61"/>
      <c r="G193" s="61"/>
      <c r="H193" s="61"/>
      <c r="I193" s="61"/>
      <c r="J193" s="61"/>
      <c r="K193" s="61"/>
      <c r="L193" s="34"/>
      <c r="M193" s="33"/>
      <c r="O193" s="33"/>
      <c r="P193" s="33"/>
      <c r="Q193" s="33"/>
      <c r="R193" s="33"/>
      <c r="S193" s="33"/>
      <c r="T193" s="33"/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</row>
  </sheetData>
  <autoFilter ref="C122:K192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2022-02-11T07:27:17Z</dcterms:created>
  <dcterms:modified xsi:type="dcterms:W3CDTF">2022-02-11T07:27:24Z</dcterms:modified>
</cp:coreProperties>
</file>