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L:\10.VUC\ODDCI\RI 2022\Rozpočty pre VO 2022 final\VO 2022\VO LC+PT\Prilohy\"/>
    </mc:Choice>
  </mc:AlternateContent>
  <xr:revisionPtr revIDLastSave="0" documentId="13_ncr:1_{2B08058E-8260-4007-B201-D6D42440E04D}" xr6:coauthVersionLast="47" xr6:coauthVersionMax="47" xr10:uidLastSave="{00000000-0000-0000-0000-000000000000}"/>
  <bookViews>
    <workbookView xWindow="2340" yWindow="885" windowWidth="19560" windowHeight="15315" tabRatio="835" firstSheet="2" activeTab="11" xr2:uid="{00000000-000D-0000-FFFF-FFFF00000000}"/>
  </bookViews>
  <sheets>
    <sheet name="2632" sheetId="47" r:id="rId1"/>
    <sheet name="2636 (vybraný úsek)" sheetId="45" r:id="rId2"/>
    <sheet name="2641 intr.Točnica" sheetId="39" r:id="rId3"/>
    <sheet name="2644" sheetId="44" r:id="rId4"/>
    <sheet name="2658" sheetId="50" r:id="rId5"/>
    <sheet name="2662 intr.Praha" sheetId="43" r:id="rId6"/>
    <sheet name="2664" sheetId="27" r:id="rId7"/>
    <sheet name="2665" sheetId="48" r:id="rId8"/>
    <sheet name="2673" sheetId="49" r:id="rId9"/>
    <sheet name="2741" sheetId="51" r:id="rId10"/>
    <sheet name="II 595 Č.Brezovo - Kokava" sheetId="52" r:id="rId11"/>
    <sheet name="okres LC+PT" sheetId="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52" l="1"/>
  <c r="G30" i="52"/>
  <c r="H30" i="52" s="1"/>
  <c r="G27" i="52"/>
  <c r="H27" i="52" s="1"/>
  <c r="H26" i="52"/>
  <c r="G25" i="52"/>
  <c r="H25" i="52" s="1"/>
  <c r="H23" i="52"/>
  <c r="B18" i="52"/>
  <c r="G29" i="52" s="1"/>
  <c r="H29" i="52" s="1"/>
  <c r="G28" i="52" l="1"/>
  <c r="H28" i="52" s="1"/>
  <c r="G24" i="52"/>
  <c r="H24" i="52" s="1"/>
  <c r="H32" i="52" s="1"/>
  <c r="I16" i="3" s="1"/>
  <c r="J16" i="3" s="1"/>
  <c r="J34" i="52"/>
  <c r="K34" i="52"/>
  <c r="H5" i="3" l="1"/>
  <c r="J17" i="3" l="1"/>
  <c r="I17" i="3"/>
  <c r="H17" i="3"/>
  <c r="H14" i="3"/>
  <c r="H13" i="3"/>
  <c r="H11" i="3"/>
  <c r="H10" i="3"/>
  <c r="H9" i="3"/>
  <c r="H8" i="3"/>
  <c r="H7" i="3"/>
  <c r="H6" i="3"/>
  <c r="H15" i="3" l="1"/>
  <c r="H18" i="3"/>
  <c r="G31" i="51" l="1"/>
  <c r="H31" i="51" s="1"/>
  <c r="G30" i="51"/>
  <c r="H30" i="51" s="1"/>
  <c r="G27" i="51"/>
  <c r="H27" i="51" s="1"/>
  <c r="G26" i="51"/>
  <c r="H26" i="51" s="1"/>
  <c r="G25" i="51"/>
  <c r="H25" i="51" s="1"/>
  <c r="H24" i="51"/>
  <c r="H23" i="51"/>
  <c r="B18" i="51"/>
  <c r="G29" i="51" s="1"/>
  <c r="H29" i="51" s="1"/>
  <c r="H32" i="50"/>
  <c r="G32" i="50"/>
  <c r="H31" i="50"/>
  <c r="G31" i="50"/>
  <c r="H30" i="50"/>
  <c r="H29" i="50"/>
  <c r="G29" i="50"/>
  <c r="H28" i="50"/>
  <c r="G28" i="50"/>
  <c r="H27" i="50"/>
  <c r="G27" i="50"/>
  <c r="H26" i="50"/>
  <c r="G26" i="50"/>
  <c r="H25" i="50"/>
  <c r="G25" i="50"/>
  <c r="H24" i="50"/>
  <c r="G24" i="50"/>
  <c r="H23" i="50"/>
  <c r="B18" i="50"/>
  <c r="G31" i="49"/>
  <c r="H31" i="49" s="1"/>
  <c r="G30" i="49"/>
  <c r="H30" i="49" s="1"/>
  <c r="G29" i="49"/>
  <c r="H29" i="49" s="1"/>
  <c r="G26" i="49"/>
  <c r="H26" i="49" s="1"/>
  <c r="H25" i="49"/>
  <c r="G24" i="49"/>
  <c r="H24" i="49" s="1"/>
  <c r="H23" i="49"/>
  <c r="B18" i="49"/>
  <c r="G28" i="49" s="1"/>
  <c r="H28" i="49" s="1"/>
  <c r="G31" i="27"/>
  <c r="H31" i="27" s="1"/>
  <c r="G30" i="27"/>
  <c r="H30" i="27" s="1"/>
  <c r="G29" i="27"/>
  <c r="H29" i="27" s="1"/>
  <c r="G26" i="27"/>
  <c r="H26" i="27" s="1"/>
  <c r="H25" i="27"/>
  <c r="H24" i="27"/>
  <c r="H23" i="27"/>
  <c r="B18" i="27"/>
  <c r="G28" i="27" s="1"/>
  <c r="H28" i="27" s="1"/>
  <c r="H31" i="48"/>
  <c r="G30" i="48"/>
  <c r="H30" i="48" s="1"/>
  <c r="G29" i="48"/>
  <c r="H29" i="48" s="1"/>
  <c r="H25" i="48"/>
  <c r="H23" i="48"/>
  <c r="B18" i="48"/>
  <c r="G28" i="48" s="1"/>
  <c r="H28" i="48" s="1"/>
  <c r="G31" i="43"/>
  <c r="H31" i="43" s="1"/>
  <c r="G30" i="43"/>
  <c r="H30" i="43" s="1"/>
  <c r="G29" i="43"/>
  <c r="H29" i="43" s="1"/>
  <c r="G26" i="43"/>
  <c r="H26" i="43" s="1"/>
  <c r="H25" i="43"/>
  <c r="H24" i="43"/>
  <c r="G23" i="43"/>
  <c r="H23" i="43" s="1"/>
  <c r="B18" i="43"/>
  <c r="G28" i="43" s="1"/>
  <c r="H28" i="43" s="1"/>
  <c r="G30" i="47"/>
  <c r="H30" i="47" s="1"/>
  <c r="G29" i="47"/>
  <c r="H29" i="47" s="1"/>
  <c r="G23" i="47"/>
  <c r="H23" i="47" s="1"/>
  <c r="B18" i="47"/>
  <c r="G26" i="47" s="1"/>
  <c r="H26" i="47" s="1"/>
  <c r="G29" i="44"/>
  <c r="H29" i="44" s="1"/>
  <c r="G28" i="44"/>
  <c r="H28" i="44" s="1"/>
  <c r="H25" i="44"/>
  <c r="H24" i="44"/>
  <c r="G23" i="44"/>
  <c r="H23" i="44" s="1"/>
  <c r="B18" i="44"/>
  <c r="G26" i="44" s="1"/>
  <c r="H26" i="44" s="1"/>
  <c r="G31" i="45"/>
  <c r="H31" i="45" s="1"/>
  <c r="G30" i="45"/>
  <c r="H30" i="45" s="1"/>
  <c r="G29" i="45"/>
  <c r="H29" i="45" s="1"/>
  <c r="G26" i="45"/>
  <c r="H26" i="45" s="1"/>
  <c r="H25" i="45"/>
  <c r="H23" i="45"/>
  <c r="B18" i="45"/>
  <c r="G28" i="45" s="1"/>
  <c r="H28" i="45" s="1"/>
  <c r="H33" i="50" l="1"/>
  <c r="I9" i="3" s="1"/>
  <c r="J9" i="3" s="1"/>
  <c r="G25" i="47"/>
  <c r="H25" i="47" s="1"/>
  <c r="G24" i="47"/>
  <c r="H24" i="47" s="1"/>
  <c r="G27" i="47"/>
  <c r="H27" i="47" s="1"/>
  <c r="G28" i="47"/>
  <c r="H28" i="47" s="1"/>
  <c r="G26" i="48"/>
  <c r="H26" i="48" s="1"/>
  <c r="G27" i="49"/>
  <c r="H27" i="49" s="1"/>
  <c r="H32" i="49" s="1"/>
  <c r="I13" i="3" s="1"/>
  <c r="J13" i="3" s="1"/>
  <c r="G28" i="51"/>
  <c r="H28" i="51" s="1"/>
  <c r="H32" i="51" s="1"/>
  <c r="I14" i="3" s="1"/>
  <c r="J14" i="3" s="1"/>
  <c r="G27" i="27"/>
  <c r="H27" i="27" s="1"/>
  <c r="H32" i="27" s="1"/>
  <c r="I11" i="3" s="1"/>
  <c r="J11" i="3" s="1"/>
  <c r="G27" i="48"/>
  <c r="H27" i="48" s="1"/>
  <c r="G24" i="48"/>
  <c r="H24" i="48" s="1"/>
  <c r="G27" i="43"/>
  <c r="H27" i="43" s="1"/>
  <c r="H32" i="43" s="1"/>
  <c r="I10" i="3" s="1"/>
  <c r="J10" i="3" s="1"/>
  <c r="G27" i="44"/>
  <c r="H27" i="44" s="1"/>
  <c r="H30" i="44" s="1"/>
  <c r="I8" i="3" s="1"/>
  <c r="J8" i="3" s="1"/>
  <c r="G27" i="45"/>
  <c r="H27" i="45" s="1"/>
  <c r="G24" i="45"/>
  <c r="H24" i="45" s="1"/>
  <c r="H32" i="48" l="1"/>
  <c r="I12" i="3" s="1"/>
  <c r="J12" i="3" s="1"/>
  <c r="K35" i="50"/>
  <c r="J35" i="50"/>
  <c r="H32" i="45"/>
  <c r="I6" i="3" s="1"/>
  <c r="J6" i="3" s="1"/>
  <c r="H31" i="47"/>
  <c r="I5" i="3" s="1"/>
  <c r="J5" i="3" s="1"/>
  <c r="K34" i="51"/>
  <c r="J34" i="51"/>
  <c r="K34" i="49"/>
  <c r="J34" i="49"/>
  <c r="K34" i="27"/>
  <c r="J34" i="27"/>
  <c r="K34" i="43"/>
  <c r="J34" i="43"/>
  <c r="J32" i="44"/>
  <c r="K32" i="44"/>
  <c r="J34" i="48" l="1"/>
  <c r="K34" i="48"/>
  <c r="J34" i="45"/>
  <c r="K34" i="45"/>
  <c r="K33" i="47"/>
  <c r="J33" i="47"/>
  <c r="H29" i="39" l="1"/>
  <c r="H28" i="39"/>
  <c r="H25" i="39"/>
  <c r="H23" i="39"/>
  <c r="B18" i="39"/>
  <c r="G27" i="39" l="1"/>
  <c r="H27" i="39" s="1"/>
  <c r="G24" i="39"/>
  <c r="H24" i="39" s="1"/>
  <c r="G26" i="39"/>
  <c r="H26" i="39" s="1"/>
  <c r="H30" i="39" l="1"/>
  <c r="K32" i="39" l="1"/>
  <c r="I7" i="3"/>
  <c r="J32" i="39"/>
  <c r="J7" i="3" l="1"/>
  <c r="J15" i="3" s="1"/>
  <c r="J18" i="3" s="1"/>
  <c r="I15" i="3"/>
  <c r="I18" i="3" s="1"/>
</calcChain>
</file>

<file path=xl/sharedStrings.xml><?xml version="1.0" encoding="utf-8"?>
<sst xmlns="http://schemas.openxmlformats.org/spreadsheetml/2006/main" count="733" uniqueCount="161">
  <si>
    <t>Príloha č. 1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</si>
  <si>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</si>
  <si>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</si>
  <si>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</si>
  <si>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</si>
  <si>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</si>
  <si>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</si>
  <si>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</si>
  <si>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</si>
  <si>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 priemer</t>
  </si>
  <si>
    <t>plocha úseku</t>
  </si>
  <si>
    <t>m2</t>
  </si>
  <si>
    <t>korekcie</t>
  </si>
  <si>
    <t>m2  križovatky, napojenia MK, vjazdy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</si>
  <si>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</si>
  <si>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</si>
  <si>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</si>
  <si>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</si>
  <si>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</si>
  <si>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</si>
  <si>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</si>
  <si>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rPr>
        <sz val="11"/>
        <color indexed="8"/>
        <rFont val="Calibri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</si>
  <si>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asfaltová zálievka pracovných spojov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</si>
  <si>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</si>
  <si>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</si>
  <si>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</si>
  <si>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</si>
  <si>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</si>
  <si>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</si>
  <si>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</si>
  <si>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</si>
  <si>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</si>
  <si>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</si>
  <si>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Miestopis</t>
  </si>
  <si>
    <t>Náklady  v € bez DPH</t>
  </si>
  <si>
    <t>Náklady  v € s DPH</t>
  </si>
  <si>
    <t>LC</t>
  </si>
  <si>
    <t xml:space="preserve"> </t>
  </si>
  <si>
    <t>do 400 mm</t>
  </si>
  <si>
    <t>III/2632</t>
  </si>
  <si>
    <t>III/2673</t>
  </si>
  <si>
    <t>1,0 kg/m2</t>
  </si>
  <si>
    <t>ks</t>
  </si>
  <si>
    <t xml:space="preserve"> Rekonštrukcia ciest II. a III. triedy v okresoch BB SK - RI 2022 </t>
  </si>
  <si>
    <t>frézovanie s naložením a odvozom do 10 km ( začiatky a konce, MO, MK, obrubníková úprava )</t>
  </si>
  <si>
    <t>ACo 11-II s dovozom rozprestrením a zhutnením</t>
  </si>
  <si>
    <t>postrek infitračný</t>
  </si>
  <si>
    <t>fr.0-32</t>
  </si>
  <si>
    <t>staničenie v km: 0,000 -21,960</t>
  </si>
  <si>
    <t>III/2636 Madačka spojka</t>
  </si>
  <si>
    <t xml:space="preserve">III/2665 Stará Halič - Tuhár </t>
  </si>
  <si>
    <t>III/2665 Stará Hlaič - Tuhár</t>
  </si>
  <si>
    <t xml:space="preserve">staničenie v km: 0,000 -8,794 </t>
  </si>
  <si>
    <t xml:space="preserve">III/2664 Halič - Lovinobaňa </t>
  </si>
  <si>
    <t xml:space="preserve">staničenie v km: 0,000 -11,703 </t>
  </si>
  <si>
    <t xml:space="preserve">III/2673 Fiľakovo - Rátka   </t>
  </si>
  <si>
    <t xml:space="preserve">staničenie v km: 0,000 - 4,058 </t>
  </si>
  <si>
    <t xml:space="preserve">III/2658 Tomášovce  - Gregorová Vieska  </t>
  </si>
  <si>
    <t xml:space="preserve">III/2658 Tomášovce - Gregorová Vieska  </t>
  </si>
  <si>
    <t>staničenie v km: 0,000 - 3,143</t>
  </si>
  <si>
    <t xml:space="preserve">intravilán obce </t>
  </si>
  <si>
    <t>výšková úprava poklopov kanalizačných šácht, vpustí</t>
  </si>
  <si>
    <t>ACl 16-II s dovozom rozprestrením a zhutnením</t>
  </si>
  <si>
    <t xml:space="preserve">III/2673 Fiľakovo - Rátka    </t>
  </si>
  <si>
    <t xml:space="preserve">III/2662 Lupoč - Praha </t>
  </si>
  <si>
    <t>III/2662 Lupoč - Praha</t>
  </si>
  <si>
    <t xml:space="preserve">III/2741 Husiná - Veľké Dravce   </t>
  </si>
  <si>
    <t xml:space="preserve">III/2741 Husiná - Veľké Dravce    </t>
  </si>
  <si>
    <t>III/2636</t>
  </si>
  <si>
    <t>III/2662</t>
  </si>
  <si>
    <t>III/2665</t>
  </si>
  <si>
    <t>III/2664</t>
  </si>
  <si>
    <t>III/2658</t>
  </si>
  <si>
    <t>III/2741</t>
  </si>
  <si>
    <t xml:space="preserve">vybraný úsek v ckm 1,350 - 1,920 v dĺžke 0, 570 km </t>
  </si>
  <si>
    <t>cez intravilán obce Praha</t>
  </si>
  <si>
    <t>vybraté úseky v ckm:  1, 680 km  -  2,680 v dĺžke 1,000 km intravilán obce Točnica</t>
  </si>
  <si>
    <t xml:space="preserve">III/2641 Točnica - Ozdín </t>
  </si>
  <si>
    <t>staničenie celej cesty  v km: 0,000 - 13,030</t>
  </si>
  <si>
    <t>III/2641</t>
  </si>
  <si>
    <t>III/2644 Tomášovce - Halič</t>
  </si>
  <si>
    <t xml:space="preserve">m2  križovatky, napojenia MK, vjazdy, otoč  pre autobusy </t>
  </si>
  <si>
    <t>Acl 16 -II s dovozom a rozprestrením a zhutnením</t>
  </si>
  <si>
    <t xml:space="preserve">III/2644 Tomášovce -Halič </t>
  </si>
  <si>
    <t>III/2644</t>
  </si>
  <si>
    <t>3,510</t>
  </si>
  <si>
    <t>staničenie v km: 0,000 - 4,514 km</t>
  </si>
  <si>
    <t xml:space="preserve">vybratý úsek v km:  3,814 - 4,514,    dĺžka 0,700 km </t>
  </si>
  <si>
    <t>staničenie v km: 0,000 -5,985</t>
  </si>
  <si>
    <t xml:space="preserve">vybraté úseky v ckm:   3,510 - 4,249 v dĺžke 0,739 km </t>
  </si>
  <si>
    <t xml:space="preserve">vybraté úseky v ckm:  5,850 - 6,100   v dĺžke 0,250  v polovičnom profile 3,4 m ,  intr. Tuhár </t>
  </si>
  <si>
    <t>4,497</t>
  </si>
  <si>
    <t>5,227</t>
  </si>
  <si>
    <t>staničenie v km: 0,000 -5,227</t>
  </si>
  <si>
    <t>vybraté úseky v ckm:  4,497 - 5,227 v dĺžke 0,730 km</t>
  </si>
  <si>
    <t>cez obec + most</t>
  </si>
  <si>
    <t xml:space="preserve">vybraté úseky v ckm:  7,894 - 8,794  v dĺžke 0,900 v polovičnom profile 3,1 m , plný profil   0,450 km, </t>
  </si>
  <si>
    <t>vybraté úseky v ckm : 7,254 - 7,894   v dĺžke 0,640 km v plnom profile š. 6,1 m</t>
  </si>
  <si>
    <t xml:space="preserve">spolu  = 0,450 + 0,640 = 1,090   km               </t>
  </si>
  <si>
    <t>vybraný úsek v ckm 3,298 - 4,058  v dĺžke 0,760 km intr. Rátka</t>
  </si>
  <si>
    <t>vybraný úsek v ckm 0,000 - 0,590  v dĺžke 5,9 km</t>
  </si>
  <si>
    <t>staničenie v km: 15,883 - 17,203,  dĺžka 1,320 km</t>
  </si>
  <si>
    <t>vybraný úsek v ckm 15,883 - 17,000  v dĺžke 1,117 km</t>
  </si>
  <si>
    <t>frézovanie mostu</t>
  </si>
  <si>
    <t>4,249</t>
  </si>
  <si>
    <t>položka</t>
  </si>
  <si>
    <t xml:space="preserve"> jednotk. cena  €</t>
  </si>
  <si>
    <t>spolu bez DPH €</t>
  </si>
  <si>
    <t>frézovanie cez obec Tuhár  polovicu cesty š. 3,00 m v dĺžke 900 m</t>
  </si>
  <si>
    <t>P.č.</t>
  </si>
  <si>
    <t>Cesta</t>
  </si>
  <si>
    <t>Okres</t>
  </si>
  <si>
    <t>Staničenie od</t>
  </si>
  <si>
    <t>Staničenie do</t>
  </si>
  <si>
    <t>Dĺžka rekonštrukcie v km</t>
  </si>
  <si>
    <t>Spolu za okres LC</t>
  </si>
  <si>
    <t>II/595</t>
  </si>
  <si>
    <t>PT</t>
  </si>
  <si>
    <t>Spolu za okres PT</t>
  </si>
  <si>
    <t>Spolu za VO</t>
  </si>
  <si>
    <t>Príloha č. 7</t>
  </si>
  <si>
    <t>II/595 Veľká Ves - Kokava nad Rim.</t>
  </si>
  <si>
    <t xml:space="preserve">staničenie celej cesty v km: 0,000 - 31,647 </t>
  </si>
  <si>
    <t>vybraný úsek staničenie real.úseku  I. v km : 22,820 - 23,834, dĺžka 1,014 km pred Zlatnom</t>
  </si>
  <si>
    <t>vybraný úsek staničenie celej úseku II. v km: 24,600 - 25,539 v dĺžke 0,939 km za žel. priecestím</t>
  </si>
  <si>
    <t xml:space="preserve">spolu </t>
  </si>
  <si>
    <t>1,950 km</t>
  </si>
  <si>
    <t xml:space="preserve">                         </t>
  </si>
  <si>
    <t>m2 križovatky, vjazdy napojenia na MK</t>
  </si>
  <si>
    <r>
      <rPr>
        <sz val="11"/>
        <color indexed="8"/>
        <rFont val="Calibri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</si>
  <si>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0,7 kg/m</t>
    </r>
    <r>
      <rPr>
        <vertAlign val="superscript"/>
        <sz val="10"/>
        <color indexed="8"/>
        <rFont val="Arial CE"/>
      </rPr>
      <t>2</t>
    </r>
  </si>
  <si>
    <r>
      <t>1,0 kg/m</t>
    </r>
    <r>
      <rPr>
        <vertAlign val="superscript"/>
        <sz val="10"/>
        <color indexed="8"/>
        <rFont val="Arial CE"/>
      </rPr>
      <t>2</t>
    </r>
  </si>
  <si>
    <r>
      <rPr>
        <sz val="11"/>
        <color indexed="8"/>
        <rFont val="Calibri"/>
        <family val="2"/>
        <charset val="238"/>
      </rPr>
      <t>AC</t>
    </r>
    <r>
      <rPr>
        <sz val="9"/>
        <color indexed="8"/>
        <rFont val="Arial"/>
        <family val="2"/>
        <charset val="238"/>
      </rPr>
      <t>o</t>
    </r>
    <r>
      <rPr>
        <sz val="11"/>
        <color indexed="8"/>
        <rFont val="Calibri"/>
        <family val="2"/>
        <charset val="238"/>
      </rPr>
      <t xml:space="preserve"> 11-II s dovozom rozprestrením a zhutnením</t>
    </r>
  </si>
  <si>
    <t>ACL 16-II  s dovozom rozprestretním a zhutnením</t>
  </si>
  <si>
    <t xml:space="preserve">dosýpanie krajníc s dovozom, rozprestrením a zhutnením do výšky 100 mm, šírka 0,50 m po obidvoch stranách </t>
  </si>
  <si>
    <t>Príloha č. 2</t>
  </si>
  <si>
    <t>Príloha č. 3</t>
  </si>
  <si>
    <t>Príloha č. 4</t>
  </si>
  <si>
    <t>Príloha č. 5</t>
  </si>
  <si>
    <t>Príloha č. 6</t>
  </si>
  <si>
    <t>Príloha č. 8</t>
  </si>
  <si>
    <t>Príloha č. 9</t>
  </si>
  <si>
    <t>Príloha č. 10</t>
  </si>
  <si>
    <t>Príloha č. 11</t>
  </si>
  <si>
    <t>III/2632 Tuhár</t>
  </si>
  <si>
    <t>Tuhár</t>
  </si>
  <si>
    <t xml:space="preserve">Madačka spojka </t>
  </si>
  <si>
    <t>Točnica  - Ozdín</t>
  </si>
  <si>
    <t>Tomášovce - Halič</t>
  </si>
  <si>
    <t>Tomášovce - Gregorová Vieska</t>
  </si>
  <si>
    <t>Lupoč - Praha - intr. Praha</t>
  </si>
  <si>
    <t xml:space="preserve">Halič - Lovinobaňa </t>
  </si>
  <si>
    <t>Stará Halič - Tuhár</t>
  </si>
  <si>
    <t xml:space="preserve">Fiľakovo-Ratka </t>
  </si>
  <si>
    <t>Husiná - Veľké Dravce</t>
  </si>
  <si>
    <t>Kokava - České Brezovo</t>
  </si>
  <si>
    <t xml:space="preserve">recyklácia za studena s kombinovaným spojivom(cement a asfaltová emulzia alebo cement a asfaltová pena) </t>
  </si>
  <si>
    <t>Rekonštrukcia ciest II. a III. triedy v okrese LC, PT</t>
  </si>
  <si>
    <t>spevnenie krajníc kamenivom drveným hr.100 mm x 500 mm</t>
  </si>
  <si>
    <t xml:space="preserve">postrek spojovací </t>
  </si>
  <si>
    <t>postrek infiltračný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</si>
</sst>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;#,##0.00"/>
    <numFmt numFmtId="166" formatCode="0.000"/>
  </numFmts>
  <fonts count="30">
    <font>
      <sz val="11"/>
      <color indexed="8"/>
      <name val="Calibri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 CE"/>
    </font>
    <font>
      <vertAlign val="superscript"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8"/>
      <name val="Arial CE"/>
    </font>
    <font>
      <sz val="10"/>
      <color indexed="12"/>
      <name val="Arial CE"/>
    </font>
    <font>
      <b/>
      <sz val="10"/>
      <color indexed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0"/>
      <color indexed="12"/>
      <name val="Arial CE"/>
    </font>
    <font>
      <b/>
      <sz val="16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Helvetica Neue"/>
      <family val="2"/>
      <charset val="238"/>
      <scheme val="minor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10"/>
      <color indexed="8"/>
      <name val="Arial CE"/>
    </font>
    <font>
      <sz val="10"/>
      <name val="Arial"/>
      <family val="2"/>
      <charset val="238"/>
    </font>
    <font>
      <b/>
      <sz val="11"/>
      <color indexed="12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18" fillId="0" borderId="0" applyNumberFormat="0" applyFill="0" applyBorder="0" applyProtection="0"/>
    <xf numFmtId="0" fontId="26" fillId="0" borderId="0"/>
  </cellStyleXfs>
  <cellXfs count="387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/>
    <xf numFmtId="0" fontId="0" fillId="0" borderId="0" xfId="0"/>
    <xf numFmtId="49" fontId="0" fillId="0" borderId="1" xfId="0" applyNumberFormat="1" applyFont="1" applyFill="1" applyBorder="1" applyAlignment="1"/>
    <xf numFmtId="49" fontId="0" fillId="0" borderId="5" xfId="0" applyNumberFormat="1" applyFont="1" applyFill="1" applyBorder="1" applyAlignment="1"/>
    <xf numFmtId="0" fontId="0" fillId="0" borderId="0" xfId="0" applyFill="1" applyBorder="1"/>
    <xf numFmtId="49" fontId="1" fillId="0" borderId="0" xfId="0" applyNumberFormat="1" applyFont="1" applyFill="1" applyBorder="1"/>
    <xf numFmtId="0" fontId="2" fillId="0" borderId="0" xfId="0" applyFont="1" applyFill="1" applyBorder="1"/>
    <xf numFmtId="4" fontId="0" fillId="0" borderId="0" xfId="0" applyNumberFormat="1" applyFill="1" applyBorder="1"/>
    <xf numFmtId="0" fontId="0" fillId="0" borderId="0" xfId="0" applyNumberFormat="1" applyFill="1" applyBorder="1"/>
    <xf numFmtId="49" fontId="0" fillId="0" borderId="0" xfId="0" applyNumberFormat="1" applyFill="1" applyBorder="1"/>
    <xf numFmtId="49" fontId="3" fillId="0" borderId="0" xfId="0" applyNumberFormat="1" applyFont="1" applyFill="1" applyBorder="1"/>
    <xf numFmtId="0" fontId="1" fillId="0" borderId="0" xfId="0" applyFont="1" applyFill="1" applyBorder="1"/>
    <xf numFmtId="49" fontId="4" fillId="0" borderId="0" xfId="0" applyNumberFormat="1" applyFont="1" applyFill="1" applyBorder="1"/>
    <xf numFmtId="49" fontId="2" fillId="0" borderId="0" xfId="0" applyNumberFormat="1" applyFont="1" applyFill="1" applyBorder="1"/>
    <xf numFmtId="0" fontId="19" fillId="0" borderId="0" xfId="0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49" fontId="18" fillId="0" borderId="0" xfId="0" applyNumberFormat="1" applyFont="1" applyFill="1" applyBorder="1"/>
    <xf numFmtId="4" fontId="6" fillId="0" borderId="0" xfId="0" applyNumberFormat="1" applyFont="1" applyFill="1" applyBorder="1"/>
    <xf numFmtId="0" fontId="6" fillId="0" borderId="0" xfId="0" applyFont="1" applyFill="1" applyBorder="1"/>
    <xf numFmtId="2" fontId="0" fillId="0" borderId="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vertical="center"/>
    </xf>
    <xf numFmtId="165" fontId="0" fillId="0" borderId="0" xfId="0" applyNumberFormat="1" applyFill="1" applyBorder="1" applyAlignment="1">
      <alignment horizontal="right"/>
    </xf>
    <xf numFmtId="4" fontId="9" fillId="0" borderId="0" xfId="0" applyNumberFormat="1" applyFont="1" applyFill="1" applyBorder="1"/>
    <xf numFmtId="4" fontId="10" fillId="0" borderId="0" xfId="0" applyNumberFormat="1" applyFont="1" applyFill="1" applyBorder="1"/>
    <xf numFmtId="49" fontId="10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49" fontId="1" fillId="0" borderId="18" xfId="0" applyNumberFormat="1" applyFont="1" applyFill="1" applyBorder="1"/>
    <xf numFmtId="0" fontId="1" fillId="0" borderId="19" xfId="0" applyFont="1" applyFill="1" applyBorder="1"/>
    <xf numFmtId="0" fontId="0" fillId="0" borderId="19" xfId="0" applyFill="1" applyBorder="1"/>
    <xf numFmtId="49" fontId="0" fillId="0" borderId="19" xfId="0" applyNumberFormat="1" applyFill="1" applyBorder="1"/>
    <xf numFmtId="4" fontId="0" fillId="0" borderId="19" xfId="0" applyNumberFormat="1" applyFill="1" applyBorder="1"/>
    <xf numFmtId="4" fontId="0" fillId="0" borderId="20" xfId="0" applyNumberFormat="1" applyFill="1" applyBorder="1"/>
    <xf numFmtId="49" fontId="1" fillId="0" borderId="21" xfId="0" applyNumberFormat="1" applyFont="1" applyFill="1" applyBorder="1"/>
    <xf numFmtId="0" fontId="0" fillId="0" borderId="22" xfId="0" applyFill="1" applyBorder="1"/>
    <xf numFmtId="0" fontId="0" fillId="0" borderId="21" xfId="0" applyFill="1" applyBorder="1"/>
    <xf numFmtId="4" fontId="0" fillId="0" borderId="22" xfId="0" applyNumberFormat="1" applyFill="1" applyBorder="1"/>
    <xf numFmtId="4" fontId="6" fillId="0" borderId="22" xfId="0" applyNumberFormat="1" applyFont="1" applyFill="1" applyBorder="1"/>
    <xf numFmtId="4" fontId="7" fillId="0" borderId="22" xfId="0" applyNumberFormat="1" applyFont="1" applyFill="1" applyBorder="1"/>
    <xf numFmtId="4" fontId="9" fillId="0" borderId="21" xfId="0" applyNumberFormat="1" applyFont="1" applyFill="1" applyBorder="1"/>
    <xf numFmtId="4" fontId="10" fillId="0" borderId="22" xfId="0" applyNumberFormat="1" applyFont="1" applyFill="1" applyBorder="1"/>
    <xf numFmtId="49" fontId="6" fillId="0" borderId="22" xfId="0" applyNumberFormat="1" applyFont="1" applyFill="1" applyBorder="1" applyAlignment="1">
      <alignment horizontal="center"/>
    </xf>
    <xf numFmtId="0" fontId="0" fillId="0" borderId="23" xfId="0" applyFill="1" applyBorder="1"/>
    <xf numFmtId="0" fontId="0" fillId="0" borderId="24" xfId="0" applyFill="1" applyBorder="1"/>
    <xf numFmtId="4" fontId="0" fillId="0" borderId="24" xfId="0" applyNumberFormat="1" applyFill="1" applyBorder="1"/>
    <xf numFmtId="4" fontId="11" fillId="0" borderId="24" xfId="0" applyNumberFormat="1" applyFont="1" applyFill="1" applyBorder="1"/>
    <xf numFmtId="0" fontId="11" fillId="0" borderId="24" xfId="0" applyFont="1" applyFill="1" applyBorder="1"/>
    <xf numFmtId="10" fontId="11" fillId="0" borderId="24" xfId="0" applyNumberFormat="1" applyFont="1" applyFill="1" applyBorder="1"/>
    <xf numFmtId="4" fontId="11" fillId="0" borderId="25" xfId="0" applyNumberFormat="1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" fontId="14" fillId="0" borderId="0" xfId="0" applyNumberFormat="1" applyFont="1" applyFill="1" applyBorder="1"/>
    <xf numFmtId="0" fontId="14" fillId="0" borderId="0" xfId="0" applyFont="1" applyFill="1" applyBorder="1"/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10" fillId="0" borderId="26" xfId="0" applyNumberFormat="1" applyFont="1" applyFill="1" applyBorder="1"/>
    <xf numFmtId="4" fontId="10" fillId="0" borderId="17" xfId="0" applyNumberFormat="1" applyFont="1" applyFill="1" applyBorder="1"/>
    <xf numFmtId="4" fontId="10" fillId="0" borderId="28" xfId="0" applyNumberFormat="1" applyFont="1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49" fontId="7" fillId="0" borderId="1" xfId="0" applyNumberFormat="1" applyFont="1" applyFill="1" applyBorder="1"/>
    <xf numFmtId="164" fontId="7" fillId="0" borderId="1" xfId="0" applyNumberFormat="1" applyFont="1" applyFill="1" applyBorder="1"/>
    <xf numFmtId="49" fontId="18" fillId="0" borderId="1" xfId="0" applyNumberFormat="1" applyFont="1" applyFill="1" applyBorder="1"/>
    <xf numFmtId="49" fontId="0" fillId="0" borderId="1" xfId="0" applyNumberForma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/>
    <xf numFmtId="0" fontId="7" fillId="0" borderId="1" xfId="0" applyFont="1" applyFill="1" applyBorder="1"/>
    <xf numFmtId="49" fontId="0" fillId="0" borderId="29" xfId="0" applyNumberFormat="1" applyFill="1" applyBorder="1"/>
    <xf numFmtId="49" fontId="7" fillId="0" borderId="29" xfId="0" applyNumberFormat="1" applyFont="1" applyFill="1" applyBorder="1"/>
    <xf numFmtId="164" fontId="7" fillId="0" borderId="29" xfId="0" applyNumberFormat="1" applyFont="1" applyFill="1" applyBorder="1"/>
    <xf numFmtId="4" fontId="7" fillId="0" borderId="34" xfId="0" applyNumberFormat="1" applyFont="1" applyFill="1" applyBorder="1"/>
    <xf numFmtId="4" fontId="7" fillId="0" borderId="9" xfId="0" applyNumberFormat="1" applyFont="1" applyFill="1" applyBorder="1"/>
    <xf numFmtId="4" fontId="7" fillId="0" borderId="9" xfId="0" applyNumberFormat="1" applyFont="1" applyFill="1" applyBorder="1" applyAlignment="1">
      <alignment vertical="center"/>
    </xf>
    <xf numFmtId="4" fontId="7" fillId="0" borderId="15" xfId="0" applyNumberFormat="1" applyFont="1" applyFill="1" applyBorder="1"/>
    <xf numFmtId="4" fontId="7" fillId="0" borderId="14" xfId="0" applyNumberFormat="1" applyFont="1" applyFill="1" applyBorder="1"/>
    <xf numFmtId="4" fontId="7" fillId="0" borderId="14" xfId="0" applyNumberFormat="1" applyFont="1" applyFill="1" applyBorder="1" applyAlignment="1">
      <alignment vertical="center"/>
    </xf>
    <xf numFmtId="49" fontId="0" fillId="0" borderId="3" xfId="0" applyNumberFormat="1" applyFill="1" applyBorder="1"/>
    <xf numFmtId="49" fontId="7" fillId="0" borderId="3" xfId="0" applyNumberFormat="1" applyFont="1" applyFill="1" applyBorder="1"/>
    <xf numFmtId="164" fontId="7" fillId="0" borderId="3" xfId="0" applyNumberFormat="1" applyFont="1" applyFill="1" applyBorder="1"/>
    <xf numFmtId="4" fontId="7" fillId="0" borderId="8" xfId="0" applyNumberFormat="1" applyFont="1" applyFill="1" applyBorder="1"/>
    <xf numFmtId="4" fontId="7" fillId="0" borderId="13" xfId="0" applyNumberFormat="1" applyFont="1" applyFill="1" applyBorder="1"/>
    <xf numFmtId="49" fontId="18" fillId="0" borderId="4" xfId="0" applyNumberFormat="1" applyFont="1" applyFill="1" applyBorder="1"/>
    <xf numFmtId="49" fontId="0" fillId="0" borderId="5" xfId="0" applyNumberFormat="1" applyFill="1" applyBorder="1"/>
    <xf numFmtId="0" fontId="7" fillId="0" borderId="5" xfId="0" applyFont="1" applyFill="1" applyBorder="1"/>
    <xf numFmtId="164" fontId="7" fillId="0" borderId="5" xfId="0" applyNumberFormat="1" applyFont="1" applyFill="1" applyBorder="1"/>
    <xf numFmtId="4" fontId="7" fillId="0" borderId="10" xfId="0" applyNumberFormat="1" applyFont="1" applyFill="1" applyBorder="1"/>
    <xf numFmtId="4" fontId="7" fillId="0" borderId="16" xfId="0" applyNumberFormat="1" applyFont="1" applyFill="1" applyBorder="1"/>
    <xf numFmtId="0" fontId="20" fillId="0" borderId="21" xfId="0" applyFont="1" applyFill="1" applyBorder="1"/>
    <xf numFmtId="2" fontId="20" fillId="0" borderId="0" xfId="0" applyNumberFormat="1" applyFont="1" applyFill="1"/>
    <xf numFmtId="0" fontId="20" fillId="0" borderId="0" xfId="0" applyFont="1" applyFill="1"/>
    <xf numFmtId="4" fontId="20" fillId="0" borderId="0" xfId="0" applyNumberFormat="1" applyFont="1" applyFill="1" applyAlignment="1">
      <alignment horizontal="center"/>
    </xf>
    <xf numFmtId="4" fontId="20" fillId="0" borderId="0" xfId="0" applyNumberFormat="1" applyFont="1" applyFill="1"/>
    <xf numFmtId="0" fontId="0" fillId="0" borderId="0" xfId="0" applyFill="1"/>
    <xf numFmtId="4" fontId="0" fillId="0" borderId="0" xfId="0" applyNumberFormat="1" applyFill="1"/>
    <xf numFmtId="49" fontId="1" fillId="2" borderId="31" xfId="0" applyNumberFormat="1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4" fontId="22" fillId="0" borderId="0" xfId="0" applyNumberFormat="1" applyFont="1" applyFill="1"/>
    <xf numFmtId="0" fontId="20" fillId="0" borderId="0" xfId="0" applyFont="1" applyFill="1" applyBorder="1"/>
    <xf numFmtId="2" fontId="20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center"/>
    </xf>
    <xf numFmtId="4" fontId="20" fillId="0" borderId="0" xfId="0" applyNumberFormat="1" applyFont="1" applyFill="1" applyBorder="1"/>
    <xf numFmtId="49" fontId="18" fillId="0" borderId="19" xfId="0" applyNumberFormat="1" applyFont="1" applyFill="1" applyBorder="1"/>
    <xf numFmtId="0" fontId="2" fillId="0" borderId="0" xfId="0" applyFont="1" applyFill="1" applyBorder="1" applyAlignment="1"/>
    <xf numFmtId="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/>
    <xf numFmtId="49" fontId="0" fillId="0" borderId="2" xfId="0" applyNumberFormat="1" applyFill="1" applyBorder="1"/>
    <xf numFmtId="2" fontId="0" fillId="0" borderId="35" xfId="0" applyNumberFormat="1" applyFill="1" applyBorder="1"/>
    <xf numFmtId="49" fontId="0" fillId="0" borderId="4" xfId="0" applyNumberFormat="1" applyFill="1" applyBorder="1"/>
    <xf numFmtId="2" fontId="0" fillId="0" borderId="36" xfId="0" applyNumberFormat="1" applyFill="1" applyBorder="1"/>
    <xf numFmtId="49" fontId="0" fillId="0" borderId="7" xfId="0" applyNumberFormat="1" applyFill="1" applyBorder="1"/>
    <xf numFmtId="2" fontId="0" fillId="0" borderId="6" xfId="0" applyNumberFormat="1" applyFill="1" applyBorder="1"/>
    <xf numFmtId="49" fontId="1" fillId="2" borderId="38" xfId="0" applyNumberFormat="1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0" fontId="19" fillId="0" borderId="0" xfId="0" applyFont="1" applyFill="1" applyBorder="1" applyAlignment="1"/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49" fontId="18" fillId="0" borderId="0" xfId="0" applyNumberFormat="1" applyFont="1" applyFill="1" applyBorder="1" applyAlignment="1"/>
    <xf numFmtId="4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2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165" fontId="0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4" fontId="10" fillId="0" borderId="0" xfId="0" applyNumberFormat="1" applyFont="1" applyFill="1" applyBorder="1" applyAlignment="1"/>
    <xf numFmtId="49" fontId="10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4" fontId="14" fillId="0" borderId="0" xfId="0" applyNumberFormat="1" applyFont="1" applyFill="1" applyBorder="1" applyAlignment="1"/>
    <xf numFmtId="0" fontId="14" fillId="0" borderId="0" xfId="0" applyFont="1" applyFill="1" applyBorder="1" applyAlignment="1"/>
    <xf numFmtId="49" fontId="0" fillId="0" borderId="2" xfId="0" applyNumberFormat="1" applyFont="1" applyFill="1" applyBorder="1" applyAlignment="1"/>
    <xf numFmtId="49" fontId="0" fillId="0" borderId="4" xfId="0" applyNumberFormat="1" applyFont="1" applyFill="1" applyBorder="1" applyAlignment="1"/>
    <xf numFmtId="49" fontId="0" fillId="0" borderId="7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vertical="center"/>
    </xf>
    <xf numFmtId="0" fontId="7" fillId="0" borderId="5" xfId="0" applyFont="1" applyFill="1" applyBorder="1" applyAlignment="1"/>
    <xf numFmtId="164" fontId="7" fillId="0" borderId="5" xfId="0" applyNumberFormat="1" applyFont="1" applyFill="1" applyBorder="1" applyAlignment="1"/>
    <xf numFmtId="49" fontId="0" fillId="0" borderId="29" xfId="0" applyNumberFormat="1" applyFont="1" applyFill="1" applyBorder="1" applyAlignment="1"/>
    <xf numFmtId="49" fontId="7" fillId="0" borderId="29" xfId="0" applyNumberFormat="1" applyFont="1" applyFill="1" applyBorder="1" applyAlignment="1"/>
    <xf numFmtId="164" fontId="7" fillId="0" borderId="29" xfId="0" applyNumberFormat="1" applyFont="1" applyFill="1" applyBorder="1" applyAlignment="1"/>
    <xf numFmtId="4" fontId="7" fillId="0" borderId="34" xfId="0" applyNumberFormat="1" applyFont="1" applyFill="1" applyBorder="1" applyAlignment="1"/>
    <xf numFmtId="4" fontId="7" fillId="0" borderId="9" xfId="0" applyNumberFormat="1" applyFont="1" applyFill="1" applyBorder="1" applyAlignment="1"/>
    <xf numFmtId="4" fontId="7" fillId="0" borderId="10" xfId="0" applyNumberFormat="1" applyFont="1" applyFill="1" applyBorder="1" applyAlignment="1"/>
    <xf numFmtId="4" fontId="7" fillId="0" borderId="15" xfId="0" applyNumberFormat="1" applyFont="1" applyFill="1" applyBorder="1" applyAlignment="1"/>
    <xf numFmtId="4" fontId="7" fillId="0" borderId="14" xfId="0" applyNumberFormat="1" applyFont="1" applyFill="1" applyBorder="1" applyAlignment="1"/>
    <xf numFmtId="4" fontId="7" fillId="0" borderId="16" xfId="0" applyNumberFormat="1" applyFont="1" applyFill="1" applyBorder="1" applyAlignment="1"/>
    <xf numFmtId="4" fontId="10" fillId="0" borderId="28" xfId="0" applyNumberFormat="1" applyFont="1" applyFill="1" applyBorder="1" applyAlignment="1"/>
    <xf numFmtId="4" fontId="10" fillId="0" borderId="17" xfId="0" applyNumberFormat="1" applyFont="1" applyFill="1" applyBorder="1" applyAlignment="1"/>
    <xf numFmtId="49" fontId="1" fillId="0" borderId="18" xfId="0" applyNumberFormat="1" applyFont="1" applyFill="1" applyBorder="1" applyAlignment="1"/>
    <xf numFmtId="0" fontId="1" fillId="0" borderId="19" xfId="0" applyFont="1" applyFill="1" applyBorder="1" applyAlignment="1"/>
    <xf numFmtId="0" fontId="0" fillId="0" borderId="19" xfId="0" applyFont="1" applyFill="1" applyBorder="1" applyAlignment="1"/>
    <xf numFmtId="49" fontId="0" fillId="0" borderId="19" xfId="0" applyNumberFormat="1" applyFont="1" applyFill="1" applyBorder="1" applyAlignment="1"/>
    <xf numFmtId="4" fontId="0" fillId="0" borderId="19" xfId="0" applyNumberFormat="1" applyFont="1" applyFill="1" applyBorder="1" applyAlignment="1"/>
    <xf numFmtId="4" fontId="0" fillId="0" borderId="20" xfId="0" applyNumberFormat="1" applyFont="1" applyFill="1" applyBorder="1" applyAlignment="1"/>
    <xf numFmtId="49" fontId="1" fillId="0" borderId="21" xfId="0" applyNumberFormat="1" applyFont="1" applyFill="1" applyBorder="1" applyAlignment="1"/>
    <xf numFmtId="0" fontId="0" fillId="0" borderId="22" xfId="0" applyFont="1" applyFill="1" applyBorder="1" applyAlignment="1"/>
    <xf numFmtId="0" fontId="0" fillId="0" borderId="21" xfId="0" applyFont="1" applyFill="1" applyBorder="1" applyAlignment="1"/>
    <xf numFmtId="4" fontId="0" fillId="0" borderId="22" xfId="0" applyNumberFormat="1" applyFont="1" applyFill="1" applyBorder="1" applyAlignment="1"/>
    <xf numFmtId="4" fontId="6" fillId="0" borderId="22" xfId="0" applyNumberFormat="1" applyFont="1" applyFill="1" applyBorder="1" applyAlignment="1"/>
    <xf numFmtId="4" fontId="7" fillId="0" borderId="22" xfId="0" applyNumberFormat="1" applyFont="1" applyFill="1" applyBorder="1" applyAlignment="1"/>
    <xf numFmtId="4" fontId="9" fillId="0" borderId="21" xfId="0" applyNumberFormat="1" applyFont="1" applyFill="1" applyBorder="1" applyAlignment="1"/>
    <xf numFmtId="4" fontId="10" fillId="0" borderId="22" xfId="0" applyNumberFormat="1" applyFont="1" applyFill="1" applyBorder="1" applyAlignment="1"/>
    <xf numFmtId="0" fontId="0" fillId="0" borderId="23" xfId="0" applyFont="1" applyFill="1" applyBorder="1" applyAlignment="1"/>
    <xf numFmtId="0" fontId="0" fillId="0" borderId="24" xfId="0" applyFont="1" applyFill="1" applyBorder="1" applyAlignment="1"/>
    <xf numFmtId="4" fontId="0" fillId="0" borderId="24" xfId="0" applyNumberFormat="1" applyFont="1" applyFill="1" applyBorder="1" applyAlignment="1"/>
    <xf numFmtId="4" fontId="11" fillId="0" borderId="24" xfId="0" applyNumberFormat="1" applyFont="1" applyFill="1" applyBorder="1" applyAlignment="1"/>
    <xf numFmtId="0" fontId="11" fillId="0" borderId="24" xfId="0" applyFont="1" applyFill="1" applyBorder="1" applyAlignment="1"/>
    <xf numFmtId="10" fontId="11" fillId="0" borderId="24" xfId="0" applyNumberFormat="1" applyFont="1" applyFill="1" applyBorder="1" applyAlignment="1"/>
    <xf numFmtId="4" fontId="11" fillId="0" borderId="25" xfId="0" applyNumberFormat="1" applyFont="1" applyFill="1" applyBorder="1" applyAlignment="1"/>
    <xf numFmtId="0" fontId="3" fillId="0" borderId="0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Border="1" applyAlignment="1">
      <alignment horizontal="center" wrapText="1"/>
    </xf>
    <xf numFmtId="0" fontId="23" fillId="0" borderId="0" xfId="0" applyNumberFormat="1" applyFont="1" applyAlignment="1"/>
    <xf numFmtId="0" fontId="23" fillId="0" borderId="0" xfId="0" applyFont="1" applyAlignment="1"/>
    <xf numFmtId="0" fontId="18" fillId="0" borderId="0" xfId="1" applyNumberFormat="1"/>
    <xf numFmtId="0" fontId="18" fillId="0" borderId="0" xfId="1"/>
    <xf numFmtId="49" fontId="18" fillId="0" borderId="1" xfId="1" applyNumberFormat="1" applyFill="1" applyBorder="1"/>
    <xf numFmtId="0" fontId="7" fillId="0" borderId="1" xfId="1" applyFont="1" applyFill="1" applyBorder="1"/>
    <xf numFmtId="164" fontId="7" fillId="0" borderId="1" xfId="1" applyNumberFormat="1" applyFont="1" applyFill="1" applyBorder="1"/>
    <xf numFmtId="49" fontId="1" fillId="0" borderId="0" xfId="1" applyNumberFormat="1" applyFont="1" applyFill="1" applyBorder="1"/>
    <xf numFmtId="0" fontId="2" fillId="0" borderId="0" xfId="1" applyFont="1" applyFill="1" applyBorder="1"/>
    <xf numFmtId="4" fontId="18" fillId="0" borderId="0" xfId="1" applyNumberFormat="1" applyFill="1" applyBorder="1"/>
    <xf numFmtId="0" fontId="18" fillId="0" borderId="0" xfId="1" applyNumberFormat="1" applyFill="1" applyBorder="1"/>
    <xf numFmtId="0" fontId="18" fillId="0" borderId="0" xfId="1" applyFill="1" applyBorder="1"/>
    <xf numFmtId="49" fontId="18" fillId="0" borderId="0" xfId="1" applyNumberFormat="1" applyFill="1" applyBorder="1"/>
    <xf numFmtId="0" fontId="1" fillId="0" borderId="0" xfId="1" applyFont="1" applyFill="1" applyBorder="1"/>
    <xf numFmtId="49" fontId="4" fillId="0" borderId="0" xfId="1" applyNumberFormat="1" applyFont="1" applyFill="1" applyBorder="1"/>
    <xf numFmtId="49" fontId="2" fillId="0" borderId="0" xfId="1" applyNumberFormat="1" applyFont="1" applyFill="1" applyBorder="1"/>
    <xf numFmtId="0" fontId="5" fillId="0" borderId="0" xfId="1" applyFont="1" applyFill="1" applyBorder="1"/>
    <xf numFmtId="4" fontId="5" fillId="0" borderId="0" xfId="1" applyNumberFormat="1" applyFont="1" applyFill="1" applyBorder="1"/>
    <xf numFmtId="4" fontId="6" fillId="0" borderId="0" xfId="1" applyNumberFormat="1" applyFont="1" applyFill="1" applyBorder="1"/>
    <xf numFmtId="0" fontId="6" fillId="0" borderId="0" xfId="1" applyFont="1" applyFill="1" applyBorder="1"/>
    <xf numFmtId="2" fontId="18" fillId="0" borderId="0" xfId="1" applyNumberFormat="1" applyFill="1" applyBorder="1"/>
    <xf numFmtId="4" fontId="24" fillId="0" borderId="0" xfId="1" applyNumberFormat="1" applyFont="1" applyFill="1" applyBorder="1"/>
    <xf numFmtId="4" fontId="18" fillId="0" borderId="0" xfId="1" applyNumberFormat="1" applyFill="1" applyBorder="1" applyAlignment="1">
      <alignment horizontal="center"/>
    </xf>
    <xf numFmtId="0" fontId="7" fillId="0" borderId="0" xfId="1" applyFont="1" applyFill="1" applyBorder="1"/>
    <xf numFmtId="4" fontId="7" fillId="0" borderId="0" xfId="1" applyNumberFormat="1" applyFont="1" applyFill="1" applyBorder="1"/>
    <xf numFmtId="4" fontId="9" fillId="0" borderId="0" xfId="1" applyNumberFormat="1" applyFont="1" applyFill="1" applyBorder="1"/>
    <xf numFmtId="4" fontId="10" fillId="0" borderId="0" xfId="1" applyNumberFormat="1" applyFont="1" applyFill="1" applyBorder="1"/>
    <xf numFmtId="49" fontId="10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center"/>
    </xf>
    <xf numFmtId="0" fontId="8" fillId="0" borderId="0" xfId="1" applyFont="1" applyFill="1" applyBorder="1"/>
    <xf numFmtId="49" fontId="6" fillId="0" borderId="0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right"/>
    </xf>
    <xf numFmtId="0" fontId="12" fillId="0" borderId="0" xfId="1" applyFont="1" applyFill="1" applyBorder="1"/>
    <xf numFmtId="0" fontId="13" fillId="0" borderId="0" xfId="1" applyFont="1" applyFill="1" applyBorder="1"/>
    <xf numFmtId="4" fontId="14" fillId="0" borderId="0" xfId="1" applyNumberFormat="1" applyFont="1" applyFill="1" applyBorder="1"/>
    <xf numFmtId="0" fontId="14" fillId="0" borderId="0" xfId="1" applyFont="1" applyFill="1" applyBorder="1"/>
    <xf numFmtId="49" fontId="1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4" fontId="15" fillId="0" borderId="0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18" fillId="0" borderId="2" xfId="1" applyNumberFormat="1" applyFill="1" applyBorder="1"/>
    <xf numFmtId="49" fontId="18" fillId="0" borderId="4" xfId="1" applyNumberFormat="1" applyFill="1" applyBorder="1"/>
    <xf numFmtId="49" fontId="18" fillId="0" borderId="7" xfId="1" applyNumberFormat="1" applyFill="1" applyBorder="1"/>
    <xf numFmtId="0" fontId="2" fillId="0" borderId="1" xfId="1" applyFont="1" applyFill="1" applyBorder="1" applyAlignment="1">
      <alignment horizontal="left"/>
    </xf>
    <xf numFmtId="49" fontId="7" fillId="0" borderId="1" xfId="1" applyNumberFormat="1" applyFont="1" applyFill="1" applyBorder="1"/>
    <xf numFmtId="0" fontId="18" fillId="0" borderId="1" xfId="1" applyFill="1" applyBorder="1"/>
    <xf numFmtId="49" fontId="8" fillId="0" borderId="1" xfId="1" applyNumberFormat="1" applyFont="1" applyFill="1" applyBorder="1"/>
    <xf numFmtId="49" fontId="18" fillId="0" borderId="4" xfId="1" applyNumberFormat="1" applyFill="1" applyBorder="1" applyAlignment="1">
      <alignment horizontal="left"/>
    </xf>
    <xf numFmtId="49" fontId="18" fillId="0" borderId="5" xfId="1" applyNumberFormat="1" applyFill="1" applyBorder="1"/>
    <xf numFmtId="164" fontId="7" fillId="0" borderId="5" xfId="1" applyNumberFormat="1" applyFont="1" applyFill="1" applyBorder="1"/>
    <xf numFmtId="4" fontId="7" fillId="0" borderId="9" xfId="1" applyNumberFormat="1" applyFont="1" applyFill="1" applyBorder="1"/>
    <xf numFmtId="4" fontId="7" fillId="0" borderId="10" xfId="1" applyNumberFormat="1" applyFont="1" applyFill="1" applyBorder="1"/>
    <xf numFmtId="4" fontId="7" fillId="0" borderId="14" xfId="1" applyNumberFormat="1" applyFont="1" applyFill="1" applyBorder="1"/>
    <xf numFmtId="4" fontId="7" fillId="0" borderId="16" xfId="1" applyNumberFormat="1" applyFont="1" applyFill="1" applyBorder="1"/>
    <xf numFmtId="4" fontId="10" fillId="0" borderId="28" xfId="1" applyNumberFormat="1" applyFont="1" applyFill="1" applyBorder="1"/>
    <xf numFmtId="4" fontId="10" fillId="0" borderId="17" xfId="1" applyNumberFormat="1" applyFont="1" applyFill="1" applyBorder="1"/>
    <xf numFmtId="49" fontId="1" fillId="0" borderId="18" xfId="1" applyNumberFormat="1" applyFont="1" applyFill="1" applyBorder="1"/>
    <xf numFmtId="0" fontId="1" fillId="0" borderId="19" xfId="1" applyFont="1" applyFill="1" applyBorder="1"/>
    <xf numFmtId="0" fontId="18" fillId="0" borderId="19" xfId="1" applyFill="1" applyBorder="1"/>
    <xf numFmtId="49" fontId="18" fillId="0" borderId="19" xfId="1" applyNumberFormat="1" applyFill="1" applyBorder="1"/>
    <xf numFmtId="4" fontId="18" fillId="0" borderId="19" xfId="1" applyNumberFormat="1" applyFill="1" applyBorder="1"/>
    <xf numFmtId="4" fontId="18" fillId="0" borderId="20" xfId="1" applyNumberFormat="1" applyFill="1" applyBorder="1"/>
    <xf numFmtId="49" fontId="1" fillId="0" borderId="21" xfId="1" applyNumberFormat="1" applyFont="1" applyFill="1" applyBorder="1"/>
    <xf numFmtId="0" fontId="18" fillId="0" borderId="22" xfId="1" applyFill="1" applyBorder="1"/>
    <xf numFmtId="0" fontId="18" fillId="0" borderId="21" xfId="1" applyFill="1" applyBorder="1"/>
    <xf numFmtId="4" fontId="18" fillId="0" borderId="22" xfId="1" applyNumberFormat="1" applyFill="1" applyBorder="1"/>
    <xf numFmtId="4" fontId="6" fillId="0" borderId="22" xfId="1" applyNumberFormat="1" applyFont="1" applyFill="1" applyBorder="1"/>
    <xf numFmtId="4" fontId="7" fillId="0" borderId="22" xfId="1" applyNumberFormat="1" applyFont="1" applyFill="1" applyBorder="1"/>
    <xf numFmtId="4" fontId="9" fillId="0" borderId="21" xfId="1" applyNumberFormat="1" applyFont="1" applyFill="1" applyBorder="1"/>
    <xf numFmtId="4" fontId="10" fillId="0" borderId="22" xfId="1" applyNumberFormat="1" applyFont="1" applyFill="1" applyBorder="1"/>
    <xf numFmtId="49" fontId="6" fillId="0" borderId="22" xfId="1" applyNumberFormat="1" applyFont="1" applyFill="1" applyBorder="1" applyAlignment="1">
      <alignment horizontal="center"/>
    </xf>
    <xf numFmtId="0" fontId="18" fillId="0" borderId="23" xfId="1" applyFill="1" applyBorder="1"/>
    <xf numFmtId="0" fontId="18" fillId="0" borderId="24" xfId="1" applyFill="1" applyBorder="1"/>
    <xf numFmtId="4" fontId="18" fillId="0" borderId="24" xfId="1" applyNumberFormat="1" applyFill="1" applyBorder="1"/>
    <xf numFmtId="4" fontId="11" fillId="0" borderId="24" xfId="1" applyNumberFormat="1" applyFont="1" applyFill="1" applyBorder="1"/>
    <xf numFmtId="0" fontId="11" fillId="0" borderId="24" xfId="1" applyFont="1" applyFill="1" applyBorder="1"/>
    <xf numFmtId="10" fontId="11" fillId="0" borderId="24" xfId="1" applyNumberFormat="1" applyFont="1" applyFill="1" applyBorder="1"/>
    <xf numFmtId="4" fontId="11" fillId="0" borderId="25" xfId="1" applyNumberFormat="1" applyFont="1" applyFill="1" applyBorder="1"/>
    <xf numFmtId="4" fontId="10" fillId="5" borderId="27" xfId="0" applyNumberFormat="1" applyFont="1" applyFill="1" applyBorder="1"/>
    <xf numFmtId="4" fontId="10" fillId="5" borderId="27" xfId="0" applyNumberFormat="1" applyFont="1" applyFill="1" applyBorder="1" applyAlignment="1"/>
    <xf numFmtId="4" fontId="10" fillId="5" borderId="17" xfId="0" applyNumberFormat="1" applyFont="1" applyFill="1" applyBorder="1"/>
    <xf numFmtId="4" fontId="10" fillId="5" borderId="27" xfId="1" applyNumberFormat="1" applyFont="1" applyFill="1" applyBorder="1"/>
    <xf numFmtId="0" fontId="18" fillId="0" borderId="1" xfId="0" applyFont="1" applyFill="1" applyBorder="1"/>
    <xf numFmtId="0" fontId="18" fillId="0" borderId="1" xfId="0" applyFont="1" applyFill="1" applyBorder="1" applyAlignment="1">
      <alignment horizontal="left"/>
    </xf>
    <xf numFmtId="49" fontId="18" fillId="0" borderId="4" xfId="0" applyNumberFormat="1" applyFont="1" applyFill="1" applyBorder="1"/>
    <xf numFmtId="4" fontId="0" fillId="0" borderId="35" xfId="0" applyNumberFormat="1" applyFill="1" applyBorder="1"/>
    <xf numFmtId="4" fontId="0" fillId="0" borderId="36" xfId="0" applyNumberFormat="1" applyFill="1" applyBorder="1"/>
    <xf numFmtId="4" fontId="0" fillId="0" borderId="6" xfId="0" applyNumberFormat="1" applyFill="1" applyBorder="1"/>
    <xf numFmtId="4" fontId="0" fillId="0" borderId="35" xfId="0" applyNumberFormat="1" applyFont="1" applyFill="1" applyBorder="1" applyAlignment="1"/>
    <xf numFmtId="4" fontId="0" fillId="0" borderId="36" xfId="0" applyNumberFormat="1" applyFont="1" applyFill="1" applyBorder="1" applyAlignment="1"/>
    <xf numFmtId="4" fontId="0" fillId="0" borderId="6" xfId="0" applyNumberFormat="1" applyFont="1" applyFill="1" applyBorder="1" applyAlignment="1"/>
    <xf numFmtId="4" fontId="27" fillId="0" borderId="21" xfId="0" applyNumberFormat="1" applyFont="1" applyFill="1" applyBorder="1"/>
    <xf numFmtId="4" fontId="27" fillId="0" borderId="0" xfId="0" applyNumberFormat="1" applyFont="1" applyFill="1" applyBorder="1"/>
    <xf numFmtId="4" fontId="18" fillId="0" borderId="35" xfId="1" applyNumberFormat="1" applyFill="1" applyBorder="1"/>
    <xf numFmtId="4" fontId="18" fillId="0" borderId="36" xfId="1" applyNumberFormat="1" applyFill="1" applyBorder="1"/>
    <xf numFmtId="4" fontId="18" fillId="0" borderId="6" xfId="1" applyNumberFormat="1" applyFill="1" applyBorder="1"/>
    <xf numFmtId="0" fontId="28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166" fontId="18" fillId="0" borderId="9" xfId="0" applyNumberFormat="1" applyFont="1" applyFill="1" applyBorder="1" applyAlignment="1">
      <alignment horizontal="center" vertical="center"/>
    </xf>
    <xf numFmtId="166" fontId="18" fillId="0" borderId="14" xfId="0" applyNumberFormat="1" applyFont="1" applyFill="1" applyBorder="1" applyAlignment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28" fillId="0" borderId="4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vertical="center" wrapText="1"/>
    </xf>
    <xf numFmtId="166" fontId="18" fillId="0" borderId="29" xfId="0" applyNumberFormat="1" applyFont="1" applyFill="1" applyBorder="1" applyAlignment="1">
      <alignment horizontal="center" vertical="center"/>
    </xf>
    <xf numFmtId="166" fontId="18" fillId="0" borderId="34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4" fontId="18" fillId="0" borderId="15" xfId="0" applyNumberFormat="1" applyFont="1" applyFill="1" applyBorder="1" applyAlignment="1">
      <alignment horizontal="right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" borderId="17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right" vertical="center" wrapText="1"/>
    </xf>
    <xf numFmtId="0" fontId="29" fillId="3" borderId="43" xfId="0" applyFont="1" applyFill="1" applyBorder="1" applyAlignment="1">
      <alignment vertical="center" wrapText="1"/>
    </xf>
    <xf numFmtId="0" fontId="29" fillId="3" borderId="27" xfId="0" applyFont="1" applyFill="1" applyBorder="1" applyAlignment="1">
      <alignment vertical="center" wrapText="1"/>
    </xf>
    <xf numFmtId="166" fontId="29" fillId="3" borderId="17" xfId="0" applyNumberFormat="1" applyFont="1" applyFill="1" applyBorder="1" applyAlignment="1">
      <alignment horizontal="center" vertical="center"/>
    </xf>
    <xf numFmtId="4" fontId="29" fillId="3" borderId="17" xfId="0" applyNumberFormat="1" applyFont="1" applyFill="1" applyBorder="1" applyAlignment="1">
      <alignment horizontal="right" vertical="center"/>
    </xf>
    <xf numFmtId="0" fontId="28" fillId="4" borderId="23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right" vertical="center" wrapText="1"/>
    </xf>
    <xf numFmtId="0" fontId="29" fillId="4" borderId="43" xfId="0" applyFont="1" applyFill="1" applyBorder="1" applyAlignment="1">
      <alignment vertical="center" wrapText="1"/>
    </xf>
    <xf numFmtId="0" fontId="29" fillId="4" borderId="27" xfId="0" applyFont="1" applyFill="1" applyBorder="1" applyAlignment="1">
      <alignment vertical="center" wrapText="1"/>
    </xf>
    <xf numFmtId="166" fontId="29" fillId="4" borderId="17" xfId="0" applyNumberFormat="1" applyFont="1" applyFill="1" applyBorder="1" applyAlignment="1">
      <alignment horizontal="center" vertical="center"/>
    </xf>
    <xf numFmtId="4" fontId="29" fillId="4" borderId="28" xfId="0" applyNumberFormat="1" applyFont="1" applyFill="1" applyBorder="1" applyAlignment="1">
      <alignment horizontal="right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18" fillId="0" borderId="2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left"/>
    </xf>
    <xf numFmtId="49" fontId="18" fillId="0" borderId="4" xfId="0" applyNumberFormat="1" applyFont="1" applyFill="1" applyBorder="1"/>
    <xf numFmtId="0" fontId="18" fillId="0" borderId="1" xfId="0" applyFont="1" applyFill="1" applyBorder="1"/>
    <xf numFmtId="49" fontId="18" fillId="0" borderId="41" xfId="1" applyNumberFormat="1" applyFill="1" applyBorder="1" applyAlignment="1">
      <alignment horizontal="left"/>
    </xf>
    <xf numFmtId="49" fontId="18" fillId="0" borderId="44" xfId="1" applyNumberFormat="1" applyFill="1" applyBorder="1" applyAlignment="1">
      <alignment horizontal="left"/>
    </xf>
    <xf numFmtId="49" fontId="18" fillId="0" borderId="11" xfId="1" applyNumberFormat="1" applyFill="1" applyBorder="1" applyAlignment="1">
      <alignment horizontal="left"/>
    </xf>
    <xf numFmtId="49" fontId="18" fillId="0" borderId="7" xfId="0" applyNumberFormat="1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9" fontId="18" fillId="0" borderId="40" xfId="0" applyNumberFormat="1" applyFont="1" applyFill="1" applyBorder="1" applyAlignment="1">
      <alignment horizontal="left"/>
    </xf>
    <xf numFmtId="49" fontId="18" fillId="0" borderId="29" xfId="0" applyNumberFormat="1" applyFont="1" applyFill="1" applyBorder="1" applyAlignment="1">
      <alignment horizontal="left"/>
    </xf>
    <xf numFmtId="49" fontId="18" fillId="0" borderId="4" xfId="0" applyNumberFormat="1" applyFont="1" applyFill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left" wrapText="1"/>
    </xf>
    <xf numFmtId="49" fontId="1" fillId="2" borderId="37" xfId="0" applyNumberFormat="1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22" xfId="0" applyFont="1" applyFill="1" applyBorder="1" applyAlignment="1">
      <alignment horizontal="left" wrapText="1"/>
    </xf>
    <xf numFmtId="49" fontId="1" fillId="0" borderId="0" xfId="1" applyNumberFormat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 wrapText="1"/>
    </xf>
    <xf numFmtId="49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49" fontId="18" fillId="0" borderId="4" xfId="1" applyNumberFormat="1" applyFill="1" applyBorder="1" applyAlignment="1">
      <alignment horizontal="left"/>
    </xf>
    <xf numFmtId="0" fontId="18" fillId="0" borderId="1" xfId="1" applyFill="1" applyBorder="1" applyAlignment="1">
      <alignment horizontal="left"/>
    </xf>
    <xf numFmtId="49" fontId="18" fillId="0" borderId="4" xfId="1" applyNumberFormat="1" applyFill="1" applyBorder="1" applyAlignment="1">
      <alignment horizontal="left" wrapText="1"/>
    </xf>
    <xf numFmtId="0" fontId="18" fillId="0" borderId="1" xfId="1" applyFill="1" applyBorder="1"/>
    <xf numFmtId="49" fontId="18" fillId="0" borderId="7" xfId="1" applyNumberFormat="1" applyFill="1" applyBorder="1" applyAlignment="1">
      <alignment horizontal="left" wrapText="1"/>
    </xf>
    <xf numFmtId="49" fontId="18" fillId="0" borderId="5" xfId="1" applyNumberFormat="1" applyFill="1" applyBorder="1" applyAlignment="1">
      <alignment horizontal="left" wrapText="1"/>
    </xf>
    <xf numFmtId="0" fontId="28" fillId="3" borderId="26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</cellXfs>
  <cellStyles count="3">
    <cellStyle name="Normálna" xfId="0" builtinId="0"/>
    <cellStyle name="Normálne 2" xfId="1" xr:uid="{83B55535-42DB-4E5B-BF66-6FB3DE0C63FC}"/>
    <cellStyle name="normálne_30 mil  17 01 2012 (2)" xfId="2" xr:uid="{F4F58898-AB93-4E48-8C1B-DB397FD7011E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6411"/>
      <rgbColor rgb="FFFFFF99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14DC-43FC-45C5-B86A-0A4609F618E2}">
  <sheetPr>
    <pageSetUpPr fitToPage="1"/>
  </sheetPr>
  <dimension ref="A1:IV64"/>
  <sheetViews>
    <sheetView topLeftCell="A4" workbookViewId="0">
      <selection activeCell="A33" sqref="A33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14062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4" ht="1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  <c r="N1" s="12"/>
    </row>
    <row r="2" spans="1:14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  <c r="N2" s="12"/>
    </row>
    <row r="3" spans="1:14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  <c r="N3" s="12"/>
    </row>
    <row r="4" spans="1:14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  <c r="N4" s="12"/>
    </row>
    <row r="5" spans="1:14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12"/>
    </row>
    <row r="6" spans="1:14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  <c r="N6" s="12"/>
    </row>
    <row r="7" spans="1:14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  <c r="N7" s="12"/>
    </row>
    <row r="8" spans="1:14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  <c r="N8" s="12"/>
    </row>
    <row r="9" spans="1:14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  <c r="N9" s="12"/>
    </row>
    <row r="10" spans="1:14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  <c r="N10" s="12"/>
    </row>
    <row r="11" spans="1:14" ht="15" customHeight="1">
      <c r="A11" s="9" t="s">
        <v>144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  <c r="N11" s="12"/>
    </row>
    <row r="12" spans="1:14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  <c r="N12" s="12"/>
    </row>
    <row r="13" spans="1:14" ht="15.4" customHeight="1">
      <c r="A13" s="37" t="s">
        <v>6</v>
      </c>
      <c r="B13" s="38"/>
      <c r="C13" s="39"/>
      <c r="D13" s="40" t="s">
        <v>48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4" ht="15" customHeight="1">
      <c r="A14" s="43" t="s">
        <v>144</v>
      </c>
      <c r="B14" s="8"/>
      <c r="C14" s="8"/>
      <c r="D14" s="21" t="s">
        <v>90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4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</row>
    <row r="16" spans="1:14" ht="15.4" customHeight="1">
      <c r="A16" s="129" t="s">
        <v>7</v>
      </c>
      <c r="B16" s="130">
        <v>250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</row>
    <row r="17" spans="1:256" ht="15" customHeight="1">
      <c r="A17" s="131" t="s">
        <v>9</v>
      </c>
      <c r="B17" s="132">
        <v>3.4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256" ht="15" customHeight="1">
      <c r="A18" s="131" t="s">
        <v>10</v>
      </c>
      <c r="B18" s="132">
        <f>B16*B17</f>
        <v>850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256" ht="15" customHeight="1" thickBot="1">
      <c r="A19" s="133" t="s">
        <v>12</v>
      </c>
      <c r="B19" s="134">
        <v>32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256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256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56" t="s">
        <v>18</v>
      </c>
      <c r="B23" s="357"/>
      <c r="C23" s="357"/>
      <c r="D23" s="95" t="s">
        <v>8</v>
      </c>
      <c r="E23" s="96" t="s">
        <v>19</v>
      </c>
      <c r="F23" s="97">
        <v>0</v>
      </c>
      <c r="G23" s="98">
        <f>B17*2</f>
        <v>6.8</v>
      </c>
      <c r="H23" s="99">
        <f>F23*G23</f>
        <v>0</v>
      </c>
      <c r="I23" s="26"/>
      <c r="J23" s="27"/>
      <c r="K23" s="46"/>
      <c r="L23" s="8"/>
      <c r="M23" s="8"/>
    </row>
    <row r="24" spans="1:256" ht="16.350000000000001" customHeight="1">
      <c r="A24" s="358" t="s">
        <v>20</v>
      </c>
      <c r="B24" s="359"/>
      <c r="C24" s="359"/>
      <c r="D24" s="76" t="s">
        <v>21</v>
      </c>
      <c r="E24" s="77"/>
      <c r="F24" s="79">
        <v>0</v>
      </c>
      <c r="G24" s="90">
        <f>B18+B19</f>
        <v>882</v>
      </c>
      <c r="H24" s="93">
        <f>F24*G24</f>
        <v>0</v>
      </c>
      <c r="I24" s="26"/>
      <c r="J24" s="27"/>
      <c r="K24" s="46"/>
      <c r="L24" s="8"/>
      <c r="M24" s="8"/>
    </row>
    <row r="25" spans="1:256" ht="16.149999999999999" customHeight="1">
      <c r="A25" s="100" t="s">
        <v>45</v>
      </c>
      <c r="B25" s="298"/>
      <c r="C25" s="298"/>
      <c r="D25" s="76" t="s">
        <v>21</v>
      </c>
      <c r="E25" s="78" t="s">
        <v>19</v>
      </c>
      <c r="F25" s="79">
        <v>0</v>
      </c>
      <c r="G25" s="90">
        <f>B18+B19</f>
        <v>882</v>
      </c>
      <c r="H25" s="93">
        <f>F25*G25</f>
        <v>0</v>
      </c>
      <c r="I25" s="26"/>
      <c r="J25" s="27"/>
      <c r="K25" s="48"/>
      <c r="L25" s="8"/>
      <c r="M25" s="8"/>
    </row>
    <row r="26" spans="1:256" ht="16.350000000000001" customHeight="1">
      <c r="A26" s="360" t="s">
        <v>159</v>
      </c>
      <c r="B26" s="361"/>
      <c r="C26" s="362"/>
      <c r="D26" s="81" t="s">
        <v>21</v>
      </c>
      <c r="E26" s="82" t="s">
        <v>41</v>
      </c>
      <c r="F26" s="83">
        <v>0</v>
      </c>
      <c r="G26" s="91">
        <f>B18+B19</f>
        <v>882</v>
      </c>
      <c r="H26" s="94">
        <f>G26*F26</f>
        <v>0</v>
      </c>
      <c r="I26" s="26"/>
      <c r="J26" s="29"/>
      <c r="K26" s="48"/>
      <c r="L26" s="8"/>
      <c r="M26" s="8"/>
    </row>
    <row r="27" spans="1:256" ht="16.149999999999999" customHeight="1">
      <c r="A27" s="100" t="s">
        <v>62</v>
      </c>
      <c r="B27" s="298"/>
      <c r="C27" s="298"/>
      <c r="D27" s="84" t="s">
        <v>21</v>
      </c>
      <c r="E27" s="78" t="s">
        <v>19</v>
      </c>
      <c r="F27" s="79">
        <v>0</v>
      </c>
      <c r="G27" s="90">
        <f>B18+B19</f>
        <v>882</v>
      </c>
      <c r="H27" s="93">
        <f>F27*G27</f>
        <v>0</v>
      </c>
      <c r="I27" s="26"/>
      <c r="J27" s="27"/>
      <c r="K27" s="48"/>
      <c r="L27" s="8"/>
      <c r="M27" s="8"/>
    </row>
    <row r="28" spans="1:256" ht="16.149999999999999" customHeight="1">
      <c r="A28" s="360" t="s">
        <v>159</v>
      </c>
      <c r="B28" s="361"/>
      <c r="C28" s="362"/>
      <c r="D28" s="84" t="s">
        <v>21</v>
      </c>
      <c r="E28" s="78" t="s">
        <v>41</v>
      </c>
      <c r="F28" s="79">
        <v>0</v>
      </c>
      <c r="G28" s="90">
        <f>B18+B19</f>
        <v>882</v>
      </c>
      <c r="H28" s="93">
        <f>F28*G28</f>
        <v>0</v>
      </c>
      <c r="I28" s="26"/>
      <c r="J28" s="27"/>
      <c r="K28" s="48"/>
      <c r="L28" s="8"/>
      <c r="M28" s="8"/>
    </row>
    <row r="29" spans="1:256" ht="15" customHeight="1">
      <c r="A29" s="350" t="s">
        <v>22</v>
      </c>
      <c r="B29" s="351"/>
      <c r="C29" s="351"/>
      <c r="D29" s="76" t="s">
        <v>8</v>
      </c>
      <c r="E29" s="85"/>
      <c r="F29" s="79">
        <v>0</v>
      </c>
      <c r="G29" s="90">
        <f>B16+12</f>
        <v>262</v>
      </c>
      <c r="H29" s="93">
        <f>F29*G29</f>
        <v>0</v>
      </c>
      <c r="I29" s="26"/>
      <c r="J29" s="27"/>
      <c r="K29" s="48"/>
      <c r="L29" s="8"/>
      <c r="M29" s="8"/>
    </row>
    <row r="30" spans="1:256" ht="15" customHeight="1" thickBot="1">
      <c r="A30" s="363" t="s">
        <v>158</v>
      </c>
      <c r="B30" s="364"/>
      <c r="C30" s="364"/>
      <c r="D30" s="101" t="s">
        <v>8</v>
      </c>
      <c r="E30" s="102" t="s">
        <v>47</v>
      </c>
      <c r="F30" s="103">
        <v>0</v>
      </c>
      <c r="G30" s="104">
        <f>B16*2</f>
        <v>500</v>
      </c>
      <c r="H30" s="105">
        <f>F30*G30</f>
        <v>0</v>
      </c>
      <c r="I30" s="26"/>
      <c r="J30" s="27"/>
      <c r="K30" s="48"/>
      <c r="L30" s="8"/>
      <c r="M30" s="8"/>
    </row>
    <row r="31" spans="1:256" ht="15" customHeight="1" thickBot="1">
      <c r="A31" s="49"/>
      <c r="B31" s="30"/>
      <c r="C31" s="30"/>
      <c r="D31" s="30"/>
      <c r="E31" s="31"/>
      <c r="F31" s="31"/>
      <c r="G31" s="32" t="s">
        <v>23</v>
      </c>
      <c r="H31" s="75">
        <f>SUM(H23:H30)</f>
        <v>0</v>
      </c>
      <c r="I31" s="31"/>
      <c r="J31" s="33"/>
      <c r="K31" s="50"/>
      <c r="L31" s="8"/>
      <c r="M31" s="8"/>
    </row>
    <row r="32" spans="1:256" ht="16.899999999999999" customHeight="1" thickBot="1">
      <c r="A32" s="49"/>
      <c r="B32" s="30"/>
      <c r="C32" s="30"/>
      <c r="D32" s="30"/>
      <c r="E32" s="34"/>
      <c r="F32" s="31"/>
      <c r="G32" s="31"/>
      <c r="H32" s="31"/>
      <c r="I32" s="31"/>
      <c r="J32" s="35" t="s">
        <v>24</v>
      </c>
      <c r="K32" s="51" t="s">
        <v>25</v>
      </c>
      <c r="L32" s="8"/>
      <c r="M32" s="8"/>
    </row>
    <row r="33" spans="1:13" ht="15" customHeight="1" thickBot="1">
      <c r="A33" s="49"/>
      <c r="B33" s="30"/>
      <c r="C33" s="30"/>
      <c r="D33" s="30"/>
      <c r="E33" s="31"/>
      <c r="F33" s="31"/>
      <c r="G33" s="31"/>
      <c r="H33" s="32" t="s">
        <v>26</v>
      </c>
      <c r="I33" s="36" t="s">
        <v>16</v>
      </c>
      <c r="J33" s="74">
        <f>H31*0.2</f>
        <v>0</v>
      </c>
      <c r="K33" s="294">
        <f>H31*1.2</f>
        <v>0</v>
      </c>
      <c r="L33" s="8"/>
      <c r="M33" s="8"/>
    </row>
    <row r="34" spans="1:13" ht="15" customHeight="1" thickBot="1">
      <c r="A34" s="52"/>
      <c r="B34" s="53"/>
      <c r="C34" s="53"/>
      <c r="D34" s="53"/>
      <c r="E34" s="53"/>
      <c r="F34" s="54"/>
      <c r="G34" s="55"/>
      <c r="H34" s="55"/>
      <c r="I34" s="56"/>
      <c r="J34" s="57"/>
      <c r="K34" s="58"/>
      <c r="L34" s="8"/>
      <c r="M34" s="8"/>
    </row>
    <row r="35" spans="1:13" ht="15" customHeight="1">
      <c r="A35" s="59"/>
      <c r="B35" s="8"/>
      <c r="C35" s="8"/>
      <c r="D35" s="8"/>
      <c r="E35" s="8"/>
      <c r="F35" s="11"/>
      <c r="G35" s="60"/>
      <c r="H35" s="61"/>
      <c r="I35" s="62"/>
      <c r="J35" s="61"/>
      <c r="K35" s="11"/>
      <c r="L35" s="8"/>
      <c r="M35" s="8"/>
    </row>
    <row r="36" spans="1:13" ht="15.4" customHeight="1">
      <c r="A36" s="63" t="s">
        <v>27</v>
      </c>
      <c r="B36" s="64"/>
      <c r="C36" s="64"/>
      <c r="D36" s="64"/>
      <c r="E36" s="64"/>
      <c r="F36" s="64"/>
      <c r="G36" s="28"/>
      <c r="H36" s="28"/>
      <c r="I36" s="65"/>
      <c r="J36" s="28"/>
      <c r="K36" s="28"/>
      <c r="L36" s="10"/>
      <c r="M36" s="10"/>
    </row>
    <row r="37" spans="1:13" ht="15" customHeight="1">
      <c r="A37" s="63" t="s">
        <v>28</v>
      </c>
      <c r="B37" s="64"/>
      <c r="C37" s="64"/>
      <c r="D37" s="64"/>
      <c r="E37" s="64"/>
      <c r="F37" s="64"/>
      <c r="G37" s="66"/>
      <c r="H37" s="66"/>
      <c r="I37" s="67"/>
      <c r="J37" s="67"/>
      <c r="K37" s="68"/>
      <c r="L37" s="10"/>
      <c r="M37" s="10"/>
    </row>
    <row r="38" spans="1:13" ht="13.7" customHeight="1">
      <c r="A38" s="352" t="s">
        <v>29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</row>
    <row r="39" spans="1:13" ht="13.7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ht="15" customHeight="1">
      <c r="A40" s="8"/>
      <c r="B40" s="8"/>
      <c r="C40" s="8"/>
      <c r="D40" s="8"/>
      <c r="E40" s="8"/>
      <c r="F40" s="11"/>
      <c r="G40" s="8"/>
      <c r="H40" s="11"/>
      <c r="I40" s="8"/>
      <c r="J40" s="11"/>
      <c r="K40" s="11"/>
      <c r="L40" s="8"/>
      <c r="M40" s="8"/>
    </row>
    <row r="41" spans="1:13" ht="15" customHeight="1">
      <c r="A41" s="70"/>
      <c r="B41" s="70"/>
      <c r="C41" s="10"/>
      <c r="D41" s="10"/>
      <c r="E41" s="10"/>
      <c r="F41" s="10"/>
      <c r="G41" s="71" t="s">
        <v>30</v>
      </c>
      <c r="H41" s="72"/>
      <c r="I41" s="72"/>
      <c r="J41" s="11"/>
      <c r="K41" s="11"/>
      <c r="L41" s="8"/>
      <c r="M41" s="8"/>
    </row>
    <row r="42" spans="1:13" ht="15" customHeight="1">
      <c r="A42" s="354" t="s">
        <v>31</v>
      </c>
      <c r="B42" s="355"/>
      <c r="C42" s="355"/>
      <c r="D42" s="15"/>
      <c r="E42" s="15"/>
      <c r="F42" s="10"/>
      <c r="G42" s="71" t="s">
        <v>32</v>
      </c>
      <c r="H42" s="72"/>
      <c r="I42" s="72"/>
      <c r="J42" s="11"/>
      <c r="K42" s="11"/>
      <c r="L42" s="8"/>
      <c r="M42" s="8"/>
    </row>
    <row r="43" spans="1:13" ht="14.4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64" spans="7:7" ht="14.45" customHeight="1">
      <c r="G64" s="4">
        <v>7</v>
      </c>
    </row>
  </sheetData>
  <mergeCells count="9">
    <mergeCell ref="A22:C22"/>
    <mergeCell ref="A29:C29"/>
    <mergeCell ref="A38:M38"/>
    <mergeCell ref="A42:C42"/>
    <mergeCell ref="A23:C23"/>
    <mergeCell ref="A24:C24"/>
    <mergeCell ref="A26:C26"/>
    <mergeCell ref="A28:C28"/>
    <mergeCell ref="A30:C30"/>
  </mergeCells>
  <conditionalFormatting sqref="J26">
    <cfRule type="cellIs" dxfId="9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5460-FDE8-430E-815B-114F1C34D719}">
  <sheetPr>
    <pageSetUpPr fitToPage="1"/>
  </sheetPr>
  <dimension ref="A1:IV65"/>
  <sheetViews>
    <sheetView topLeftCell="A7" workbookViewId="0">
      <selection activeCell="A24" sqref="A24:C24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710937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4" ht="15" customHeight="1">
      <c r="A1" s="9" t="s">
        <v>142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  <c r="N1" s="12"/>
    </row>
    <row r="2" spans="1:14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  <c r="N2" s="12"/>
    </row>
    <row r="3" spans="1:14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  <c r="N3" s="12"/>
    </row>
    <row r="4" spans="1:14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  <c r="N4" s="12"/>
    </row>
    <row r="5" spans="1:14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12"/>
    </row>
    <row r="6" spans="1:14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  <c r="N6" s="12"/>
    </row>
    <row r="7" spans="1:14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  <c r="N7" s="12"/>
    </row>
    <row r="8" spans="1:14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  <c r="N8" s="12"/>
    </row>
    <row r="9" spans="1:14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  <c r="N9" s="12"/>
    </row>
    <row r="10" spans="1:14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  <c r="N10" s="12"/>
    </row>
    <row r="11" spans="1:14" ht="15" customHeight="1">
      <c r="A11" s="9" t="s">
        <v>66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  <c r="N11" s="12"/>
    </row>
    <row r="12" spans="1:14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  <c r="N12" s="12"/>
    </row>
    <row r="13" spans="1:14" ht="15.4" customHeight="1">
      <c r="A13" s="37" t="s">
        <v>6</v>
      </c>
      <c r="B13" s="38"/>
      <c r="C13" s="39"/>
      <c r="D13" s="123" t="s">
        <v>101</v>
      </c>
      <c r="E13" s="39"/>
      <c r="F13" s="41"/>
      <c r="G13" s="39"/>
      <c r="H13" s="41"/>
      <c r="I13" s="39"/>
      <c r="J13" s="41"/>
      <c r="K13" s="42"/>
      <c r="L13" s="8"/>
      <c r="M13" s="8"/>
      <c r="N13" s="12"/>
    </row>
    <row r="14" spans="1:14" ht="15" customHeight="1">
      <c r="A14" s="43" t="s">
        <v>67</v>
      </c>
      <c r="B14" s="8"/>
      <c r="C14" s="8"/>
      <c r="D14" s="21" t="s">
        <v>102</v>
      </c>
      <c r="E14" s="8"/>
      <c r="F14" s="11"/>
      <c r="G14" s="8"/>
      <c r="H14" s="8"/>
      <c r="I14" s="8"/>
      <c r="J14" s="8"/>
      <c r="K14" s="44"/>
      <c r="L14" s="8"/>
      <c r="M14" s="8"/>
      <c r="N14" s="12"/>
    </row>
    <row r="15" spans="1:14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  <c r="N15" s="12"/>
    </row>
    <row r="16" spans="1:14" ht="15.4" customHeight="1">
      <c r="A16" s="129" t="s">
        <v>7</v>
      </c>
      <c r="B16" s="301">
        <v>1117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  <c r="N16" s="12"/>
    </row>
    <row r="17" spans="1:256" ht="15" customHeight="1">
      <c r="A17" s="131" t="s">
        <v>9</v>
      </c>
      <c r="B17" s="302">
        <v>6.8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  <c r="N17" s="12"/>
    </row>
    <row r="18" spans="1:256" ht="15" customHeight="1">
      <c r="A18" s="131" t="s">
        <v>10</v>
      </c>
      <c r="B18" s="302">
        <f>B16*B17</f>
        <v>7595.5999999999995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  <c r="N18" s="12"/>
    </row>
    <row r="19" spans="1:256" ht="15" customHeight="1" thickBot="1">
      <c r="A19" s="133" t="s">
        <v>12</v>
      </c>
      <c r="B19" s="303">
        <v>53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  <c r="N19" s="12"/>
    </row>
    <row r="20" spans="1:256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  <c r="N20" s="12"/>
    </row>
    <row r="21" spans="1:256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v>12</v>
      </c>
      <c r="H23" s="92">
        <f>F23*G23</f>
        <v>0</v>
      </c>
      <c r="I23" s="26"/>
      <c r="J23" s="27"/>
      <c r="K23" s="46"/>
      <c r="L23" s="8"/>
      <c r="M23" s="8"/>
      <c r="N23" s="12"/>
    </row>
    <row r="24" spans="1:256" ht="30.6" customHeight="1">
      <c r="A24" s="367" t="s">
        <v>44</v>
      </c>
      <c r="B24" s="368"/>
      <c r="C24" s="368"/>
      <c r="D24" s="76" t="s">
        <v>21</v>
      </c>
      <c r="E24" s="78" t="s">
        <v>19</v>
      </c>
      <c r="F24" s="79">
        <v>0</v>
      </c>
      <c r="G24" s="90">
        <v>60</v>
      </c>
      <c r="H24" s="93">
        <f>F24*G24</f>
        <v>0</v>
      </c>
      <c r="I24" s="26" t="s">
        <v>103</v>
      </c>
      <c r="J24" s="27"/>
      <c r="K24" s="46"/>
      <c r="L24" s="8"/>
      <c r="M24" s="8"/>
      <c r="N24" s="12"/>
    </row>
    <row r="25" spans="1:256" ht="16.149999999999999" customHeight="1">
      <c r="A25" s="139" t="s">
        <v>45</v>
      </c>
      <c r="B25" s="299"/>
      <c r="C25" s="299"/>
      <c r="D25" s="76" t="s">
        <v>21</v>
      </c>
      <c r="E25" s="78" t="s">
        <v>19</v>
      </c>
      <c r="F25" s="79">
        <v>0</v>
      </c>
      <c r="G25" s="90">
        <f>B18+B19</f>
        <v>7648.5999999999995</v>
      </c>
      <c r="H25" s="93">
        <f>F25*G25</f>
        <v>0</v>
      </c>
      <c r="I25" s="26"/>
      <c r="J25" s="27"/>
      <c r="K25" s="48"/>
      <c r="L25" s="8"/>
      <c r="M25" s="8"/>
      <c r="N25" s="12"/>
    </row>
    <row r="26" spans="1:256" ht="16.350000000000001" customHeight="1">
      <c r="A26" s="360" t="s">
        <v>159</v>
      </c>
      <c r="B26" s="361"/>
      <c r="C26" s="362"/>
      <c r="D26" s="81" t="s">
        <v>21</v>
      </c>
      <c r="E26" s="82" t="s">
        <v>41</v>
      </c>
      <c r="F26" s="83">
        <v>0</v>
      </c>
      <c r="G26" s="91">
        <f>B18+B19</f>
        <v>7648.5999999999995</v>
      </c>
      <c r="H26" s="94">
        <f>G26*F26</f>
        <v>0</v>
      </c>
      <c r="I26" s="26"/>
      <c r="J26" s="29"/>
      <c r="K26" s="48"/>
      <c r="L26" s="8"/>
      <c r="M26" s="8"/>
      <c r="N26" s="12"/>
    </row>
    <row r="27" spans="1:256" ht="16.149999999999999" customHeight="1">
      <c r="A27" s="139" t="s">
        <v>62</v>
      </c>
      <c r="B27" s="299"/>
      <c r="C27" s="299"/>
      <c r="D27" s="84" t="s">
        <v>21</v>
      </c>
      <c r="E27" s="78" t="s">
        <v>19</v>
      </c>
      <c r="F27" s="79">
        <v>0</v>
      </c>
      <c r="G27" s="90">
        <f>B18+B19</f>
        <v>7648.5999999999995</v>
      </c>
      <c r="H27" s="93">
        <f>F27*G27</f>
        <v>0</v>
      </c>
      <c r="I27" s="26"/>
      <c r="J27" s="27"/>
      <c r="K27" s="48"/>
      <c r="L27" s="8"/>
      <c r="M27" s="8"/>
      <c r="N27" s="12"/>
    </row>
    <row r="28" spans="1:256" ht="16.149999999999999" customHeight="1">
      <c r="A28" s="350" t="s">
        <v>46</v>
      </c>
      <c r="B28" s="351"/>
      <c r="C28" s="351"/>
      <c r="D28" s="84" t="s">
        <v>21</v>
      </c>
      <c r="E28" s="78" t="s">
        <v>41</v>
      </c>
      <c r="F28" s="79">
        <v>0</v>
      </c>
      <c r="G28" s="90">
        <f>B18+B19</f>
        <v>7648.5999999999995</v>
      </c>
      <c r="H28" s="93">
        <f>F28*G28</f>
        <v>0</v>
      </c>
      <c r="I28" s="26"/>
      <c r="J28" s="27"/>
      <c r="K28" s="48"/>
      <c r="L28" s="8"/>
      <c r="M28" s="8"/>
      <c r="N28" s="12"/>
    </row>
    <row r="29" spans="1:256" ht="28.9" customHeight="1">
      <c r="A29" s="367" t="s">
        <v>156</v>
      </c>
      <c r="B29" s="351"/>
      <c r="C29" s="351"/>
      <c r="D29" s="80" t="s">
        <v>11</v>
      </c>
      <c r="E29" s="78" t="s">
        <v>38</v>
      </c>
      <c r="F29" s="79">
        <v>0</v>
      </c>
      <c r="G29" s="90">
        <f>B18+B19</f>
        <v>7648.5999999999995</v>
      </c>
      <c r="H29" s="93">
        <f>F29*G29</f>
        <v>0</v>
      </c>
      <c r="I29" s="26"/>
      <c r="J29" s="27"/>
      <c r="K29" s="48"/>
      <c r="L29" s="8"/>
      <c r="M29" s="8"/>
      <c r="N29" s="12"/>
    </row>
    <row r="30" spans="1:256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B16+12</f>
        <v>1129</v>
      </c>
      <c r="H30" s="93">
        <f>F30*G30</f>
        <v>0</v>
      </c>
      <c r="I30" s="26"/>
      <c r="J30" s="27"/>
      <c r="K30" s="48"/>
      <c r="L30" s="8"/>
      <c r="M30" s="8"/>
      <c r="N30" s="12"/>
    </row>
    <row r="31" spans="1:256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f>B16+B16</f>
        <v>2234</v>
      </c>
      <c r="H31" s="105">
        <f>F31*G31</f>
        <v>0</v>
      </c>
      <c r="I31" s="26"/>
      <c r="J31" s="27"/>
      <c r="K31" s="48"/>
      <c r="L31" s="8"/>
      <c r="M31" s="8"/>
      <c r="N31" s="12"/>
    </row>
    <row r="32" spans="1:256" ht="15" customHeight="1" thickBot="1">
      <c r="A32" s="49"/>
      <c r="B32" s="30"/>
      <c r="C32" s="30"/>
      <c r="D32" s="30"/>
      <c r="E32" s="31"/>
      <c r="F32" s="31"/>
      <c r="G32" s="32" t="s">
        <v>23</v>
      </c>
      <c r="H32" s="75">
        <f>SUM(H23:H31)</f>
        <v>0</v>
      </c>
      <c r="I32" s="31"/>
      <c r="J32" s="33"/>
      <c r="K32" s="50"/>
      <c r="L32" s="8"/>
      <c r="M32" s="8"/>
      <c r="N32" s="12"/>
    </row>
    <row r="33" spans="1:14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  <c r="N33" s="12"/>
    </row>
    <row r="34" spans="1:14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3">
        <f>H32*0.2</f>
        <v>0</v>
      </c>
      <c r="K34" s="296">
        <f>H32*1.2</f>
        <v>0</v>
      </c>
      <c r="L34" s="8"/>
      <c r="M34" s="8"/>
      <c r="N34" s="12"/>
    </row>
    <row r="35" spans="1:14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  <c r="N35" s="12"/>
    </row>
    <row r="36" spans="1:14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  <c r="N36" s="12"/>
    </row>
    <row r="37" spans="1:14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  <c r="N37" s="12"/>
    </row>
    <row r="38" spans="1:14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  <c r="N38" s="12"/>
    </row>
    <row r="39" spans="1:14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12"/>
    </row>
    <row r="40" spans="1:14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2"/>
    </row>
    <row r="41" spans="1:14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  <c r="N41" s="12"/>
    </row>
    <row r="42" spans="1:14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  <c r="N42" s="12"/>
    </row>
    <row r="43" spans="1:14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  <c r="N43" s="12"/>
    </row>
    <row r="44" spans="1:14" ht="14.4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14.4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4.4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4.4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14.4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ht="14.4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65" spans="7:7" ht="14.45" customHeight="1">
      <c r="G65" s="4">
        <v>7</v>
      </c>
    </row>
  </sheetData>
  <mergeCells count="10">
    <mergeCell ref="A22:C22"/>
    <mergeCell ref="A30:C30"/>
    <mergeCell ref="A39:M39"/>
    <mergeCell ref="A43:C43"/>
    <mergeCell ref="A23:C23"/>
    <mergeCell ref="A24:C24"/>
    <mergeCell ref="A26:C26"/>
    <mergeCell ref="A28:C28"/>
    <mergeCell ref="A29:C29"/>
    <mergeCell ref="A31:C31"/>
  </mergeCells>
  <conditionalFormatting sqref="J26">
    <cfRule type="cellIs" dxfId="0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2DA6-5E5A-4C95-B5B0-FF4431562FFD}">
  <sheetPr>
    <pageSetUpPr fitToPage="1"/>
  </sheetPr>
  <dimension ref="A1:IR45"/>
  <sheetViews>
    <sheetView topLeftCell="A13" workbookViewId="0">
      <selection activeCell="D29" sqref="D29"/>
    </sheetView>
  </sheetViews>
  <sheetFormatPr defaultColWidth="8.7109375" defaultRowHeight="14.45" customHeight="1"/>
  <cols>
    <col min="1" max="1" width="20" style="211" customWidth="1"/>
    <col min="2" max="2" width="10.7109375" style="211" customWidth="1"/>
    <col min="3" max="3" width="38.5703125" style="211" customWidth="1"/>
    <col min="4" max="5" width="10.7109375" style="211" customWidth="1"/>
    <col min="6" max="8" width="14.28515625" style="211" customWidth="1"/>
    <col min="9" max="9" width="7.140625" style="211" customWidth="1"/>
    <col min="10" max="11" width="12.85546875" style="211" customWidth="1"/>
    <col min="12" max="252" width="8.85546875" style="211" customWidth="1"/>
    <col min="253" max="16384" width="8.7109375" style="212"/>
  </cols>
  <sheetData>
    <row r="1" spans="1:12" ht="15" customHeight="1">
      <c r="A1" s="216" t="s">
        <v>143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L1" s="219"/>
    </row>
    <row r="2" spans="1:12" ht="15" customHeight="1">
      <c r="A2" s="220"/>
      <c r="B2" s="217"/>
      <c r="C2" s="217"/>
      <c r="D2" s="217"/>
      <c r="E2" s="217"/>
      <c r="F2" s="217"/>
      <c r="G2" s="217"/>
      <c r="H2" s="217"/>
      <c r="I2" s="217"/>
      <c r="J2" s="217"/>
      <c r="K2" s="218"/>
      <c r="L2" s="219"/>
    </row>
    <row r="3" spans="1:12" ht="15" customHeight="1">
      <c r="A3" s="221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K3" s="218"/>
      <c r="L3" s="219"/>
    </row>
    <row r="4" spans="1:12" ht="15" customHeight="1">
      <c r="A4" s="217"/>
      <c r="B4" s="216" t="s">
        <v>43</v>
      </c>
      <c r="C4" s="222"/>
      <c r="D4" s="217"/>
      <c r="E4" s="217"/>
      <c r="F4" s="217"/>
      <c r="G4" s="217"/>
      <c r="H4" s="217"/>
      <c r="I4" s="217"/>
      <c r="J4" s="217"/>
      <c r="K4" s="218"/>
      <c r="L4" s="219"/>
    </row>
    <row r="5" spans="1:12" ht="15" customHeight="1">
      <c r="A5" s="223" t="s">
        <v>2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  <c r="L5" s="219"/>
    </row>
    <row r="6" spans="1:12" ht="15" customHeight="1">
      <c r="A6" s="220"/>
      <c r="B6" s="217"/>
      <c r="C6" s="217"/>
      <c r="D6" s="217"/>
      <c r="E6" s="217"/>
      <c r="F6" s="217"/>
      <c r="G6" s="217"/>
      <c r="H6" s="217"/>
      <c r="I6" s="217"/>
      <c r="J6" s="217"/>
      <c r="K6" s="218"/>
      <c r="L6" s="219"/>
    </row>
    <row r="7" spans="1:12" ht="15" customHeight="1">
      <c r="A7" s="224" t="s">
        <v>3</v>
      </c>
      <c r="B7" s="217"/>
      <c r="C7" s="217"/>
      <c r="D7" s="217"/>
      <c r="E7" s="217"/>
      <c r="F7" s="217"/>
      <c r="G7" s="217"/>
      <c r="H7" s="217"/>
      <c r="I7" s="217"/>
      <c r="J7" s="217"/>
      <c r="K7" s="218"/>
      <c r="L7" s="219"/>
    </row>
    <row r="8" spans="1:12" ht="15" customHeight="1">
      <c r="A8" s="224" t="s">
        <v>4</v>
      </c>
      <c r="B8" s="217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ht="15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8"/>
      <c r="L9" s="219"/>
    </row>
    <row r="10" spans="1:12" ht="15" customHeight="1">
      <c r="A10" s="221" t="s">
        <v>5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18"/>
      <c r="L10" s="219"/>
    </row>
    <row r="11" spans="1:12" ht="15" customHeight="1">
      <c r="A11" s="216" t="s">
        <v>121</v>
      </c>
      <c r="B11" s="220"/>
      <c r="C11" s="222"/>
      <c r="D11" s="220"/>
      <c r="E11" s="222"/>
      <c r="F11" s="220"/>
      <c r="G11" s="220"/>
      <c r="H11" s="220"/>
      <c r="I11" s="220"/>
      <c r="J11" s="220"/>
      <c r="K11" s="218"/>
      <c r="L11" s="219"/>
    </row>
    <row r="12" spans="1:12" ht="16.149999999999999" customHeight="1" thickBot="1">
      <c r="A12" s="225"/>
      <c r="B12" s="225"/>
      <c r="C12" s="225"/>
      <c r="D12" s="225"/>
      <c r="E12" s="225"/>
      <c r="F12" s="226"/>
      <c r="G12" s="225"/>
      <c r="H12" s="226"/>
      <c r="I12" s="225"/>
      <c r="J12" s="226"/>
      <c r="K12" s="226"/>
      <c r="L12" s="219"/>
    </row>
    <row r="13" spans="1:12" ht="15.4" customHeight="1">
      <c r="A13" s="272" t="s">
        <v>6</v>
      </c>
      <c r="B13" s="273"/>
      <c r="C13" s="274"/>
      <c r="D13" s="275" t="s">
        <v>122</v>
      </c>
      <c r="E13" s="274"/>
      <c r="F13" s="276"/>
      <c r="G13" s="274"/>
      <c r="H13" s="276"/>
      <c r="I13" s="274"/>
      <c r="J13" s="276"/>
      <c r="K13" s="277"/>
      <c r="L13" s="219"/>
    </row>
    <row r="14" spans="1:12" ht="15" customHeight="1">
      <c r="A14" s="278" t="s">
        <v>121</v>
      </c>
      <c r="B14" s="220"/>
      <c r="C14" s="220"/>
      <c r="D14" s="221" t="s">
        <v>123</v>
      </c>
      <c r="E14" s="220"/>
      <c r="F14" s="218"/>
      <c r="G14" s="220"/>
      <c r="H14" s="220"/>
      <c r="I14" s="220"/>
      <c r="J14" s="220"/>
      <c r="K14" s="279"/>
      <c r="L14" s="219"/>
    </row>
    <row r="15" spans="1:12" ht="15" customHeight="1" thickBot="1">
      <c r="A15" s="280"/>
      <c r="B15" s="220"/>
      <c r="C15" s="220"/>
      <c r="D15" s="220" t="s">
        <v>124</v>
      </c>
      <c r="E15" s="220"/>
      <c r="F15" s="218"/>
      <c r="G15" s="220"/>
      <c r="H15" s="227"/>
      <c r="I15" s="228"/>
      <c r="J15" s="218"/>
      <c r="K15" s="281"/>
      <c r="L15" s="219"/>
    </row>
    <row r="16" spans="1:12" ht="15.4" customHeight="1">
      <c r="A16" s="256" t="s">
        <v>7</v>
      </c>
      <c r="B16" s="309">
        <v>1950</v>
      </c>
      <c r="C16" s="221" t="s">
        <v>8</v>
      </c>
      <c r="D16" s="220" t="s">
        <v>125</v>
      </c>
      <c r="E16" s="220"/>
      <c r="F16" s="218"/>
      <c r="G16" s="220"/>
      <c r="H16" s="230" t="s">
        <v>126</v>
      </c>
      <c r="I16" s="228"/>
      <c r="J16" s="218"/>
      <c r="K16" s="282"/>
      <c r="L16" s="219"/>
    </row>
    <row r="17" spans="1:12" ht="15" customHeight="1">
      <c r="A17" s="257" t="s">
        <v>9</v>
      </c>
      <c r="B17" s="310">
        <v>6</v>
      </c>
      <c r="C17" s="221" t="s">
        <v>8</v>
      </c>
      <c r="D17" s="220" t="s">
        <v>127</v>
      </c>
      <c r="E17" s="220"/>
      <c r="F17" s="218"/>
      <c r="G17" s="220"/>
      <c r="H17" s="218"/>
      <c r="I17" s="220"/>
      <c r="J17" s="231"/>
      <c r="K17" s="281"/>
      <c r="L17" s="219"/>
    </row>
    <row r="18" spans="1:12" ht="15" customHeight="1">
      <c r="A18" s="257" t="s">
        <v>10</v>
      </c>
      <c r="B18" s="310">
        <f>B16*B17+1000</f>
        <v>12700</v>
      </c>
      <c r="C18" s="221" t="s">
        <v>11</v>
      </c>
      <c r="D18" s="220"/>
      <c r="E18" s="220"/>
      <c r="F18" s="218"/>
      <c r="G18" s="220"/>
      <c r="H18" s="218"/>
      <c r="I18" s="220"/>
      <c r="J18" s="231"/>
      <c r="K18" s="281"/>
      <c r="L18" s="219"/>
    </row>
    <row r="19" spans="1:12" ht="15" customHeight="1" thickBot="1">
      <c r="A19" s="258" t="s">
        <v>12</v>
      </c>
      <c r="B19" s="311">
        <v>119</v>
      </c>
      <c r="C19" s="221" t="s">
        <v>128</v>
      </c>
      <c r="D19" s="220"/>
      <c r="E19" s="220"/>
      <c r="F19" s="218"/>
      <c r="G19" s="220"/>
      <c r="H19" s="218"/>
      <c r="I19" s="220"/>
      <c r="J19" s="231"/>
      <c r="K19" s="281"/>
      <c r="L19" s="219"/>
    </row>
    <row r="20" spans="1:12" ht="15" customHeight="1">
      <c r="A20" s="280"/>
      <c r="B20" s="229"/>
      <c r="C20" s="220"/>
      <c r="D20" s="220"/>
      <c r="E20" s="220"/>
      <c r="F20" s="218"/>
      <c r="G20" s="220"/>
      <c r="H20" s="218"/>
      <c r="I20" s="220"/>
      <c r="J20" s="231"/>
      <c r="K20" s="281"/>
      <c r="L20" s="219"/>
    </row>
    <row r="21" spans="1:12" s="5" customFormat="1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</row>
    <row r="22" spans="1:12" s="5" customFormat="1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</row>
    <row r="23" spans="1:12" ht="15.4" customHeight="1">
      <c r="A23" s="263" t="s">
        <v>18</v>
      </c>
      <c r="B23" s="259"/>
      <c r="C23" s="259"/>
      <c r="D23" s="213" t="s">
        <v>8</v>
      </c>
      <c r="E23" s="260" t="s">
        <v>19</v>
      </c>
      <c r="F23" s="215">
        <v>0</v>
      </c>
      <c r="G23" s="266">
        <v>12</v>
      </c>
      <c r="H23" s="268">
        <f t="shared" ref="H23:H30" si="0">F23*G23</f>
        <v>0</v>
      </c>
      <c r="I23" s="232"/>
      <c r="J23" s="233"/>
      <c r="K23" s="281"/>
      <c r="L23" s="219"/>
    </row>
    <row r="24" spans="1:12" ht="16.149999999999999" customHeight="1">
      <c r="A24" s="360" t="s">
        <v>159</v>
      </c>
      <c r="B24" s="361"/>
      <c r="C24" s="362"/>
      <c r="D24" s="213" t="s">
        <v>129</v>
      </c>
      <c r="E24" s="260" t="s">
        <v>130</v>
      </c>
      <c r="F24" s="215">
        <v>0</v>
      </c>
      <c r="G24" s="266">
        <f>B18+B19</f>
        <v>12819</v>
      </c>
      <c r="H24" s="268">
        <f t="shared" si="0"/>
        <v>0</v>
      </c>
      <c r="I24" s="232"/>
      <c r="J24" s="233"/>
      <c r="K24" s="283"/>
      <c r="L24" s="219"/>
    </row>
    <row r="25" spans="1:12" ht="16.149999999999999" customHeight="1">
      <c r="A25" s="360" t="s">
        <v>160</v>
      </c>
      <c r="B25" s="361"/>
      <c r="C25" s="362"/>
      <c r="D25" s="213" t="s">
        <v>129</v>
      </c>
      <c r="E25" s="260" t="s">
        <v>131</v>
      </c>
      <c r="F25" s="215">
        <v>0</v>
      </c>
      <c r="G25" s="266">
        <f>B18+B19</f>
        <v>12819</v>
      </c>
      <c r="H25" s="268">
        <f>F25*G25</f>
        <v>0</v>
      </c>
      <c r="I25" s="232"/>
      <c r="J25" s="233"/>
      <c r="K25" s="283"/>
      <c r="L25" s="219"/>
    </row>
    <row r="26" spans="1:12" ht="31.5" customHeight="1">
      <c r="A26" s="367" t="s">
        <v>44</v>
      </c>
      <c r="B26" s="368"/>
      <c r="C26" s="368"/>
      <c r="D26" s="213" t="s">
        <v>21</v>
      </c>
      <c r="E26" s="260" t="s">
        <v>19</v>
      </c>
      <c r="F26" s="215">
        <v>0</v>
      </c>
      <c r="G26" s="266">
        <v>45</v>
      </c>
      <c r="H26" s="268">
        <f>F26*G26</f>
        <v>0</v>
      </c>
      <c r="I26" s="232"/>
      <c r="J26" s="233"/>
      <c r="K26" s="283"/>
      <c r="L26" s="219"/>
    </row>
    <row r="27" spans="1:12" ht="16.149999999999999" customHeight="1">
      <c r="A27" s="257" t="s">
        <v>132</v>
      </c>
      <c r="B27" s="261"/>
      <c r="C27" s="261"/>
      <c r="D27" s="262" t="s">
        <v>129</v>
      </c>
      <c r="E27" s="260" t="s">
        <v>19</v>
      </c>
      <c r="F27" s="215">
        <v>0</v>
      </c>
      <c r="G27" s="266">
        <f>B18+B19</f>
        <v>12819</v>
      </c>
      <c r="H27" s="268">
        <f t="shared" si="0"/>
        <v>0</v>
      </c>
      <c r="I27" s="232"/>
      <c r="J27" s="233"/>
      <c r="K27" s="283"/>
      <c r="L27" s="219"/>
    </row>
    <row r="28" spans="1:12" ht="16.149999999999999" customHeight="1">
      <c r="A28" s="379" t="s">
        <v>133</v>
      </c>
      <c r="B28" s="380"/>
      <c r="C28" s="380"/>
      <c r="D28" s="262" t="s">
        <v>129</v>
      </c>
      <c r="E28" s="260" t="s">
        <v>19</v>
      </c>
      <c r="F28" s="215">
        <v>0</v>
      </c>
      <c r="G28" s="266">
        <f>B18+B19</f>
        <v>12819</v>
      </c>
      <c r="H28" s="268">
        <f t="shared" si="0"/>
        <v>0</v>
      </c>
      <c r="I28" s="232"/>
      <c r="J28" s="233"/>
      <c r="K28" s="283"/>
      <c r="L28" s="219"/>
    </row>
    <row r="29" spans="1:12" ht="28.9" customHeight="1">
      <c r="A29" s="381" t="s">
        <v>156</v>
      </c>
      <c r="B29" s="382"/>
      <c r="C29" s="382"/>
      <c r="D29" s="262" t="s">
        <v>129</v>
      </c>
      <c r="E29" s="260" t="s">
        <v>38</v>
      </c>
      <c r="F29" s="215">
        <v>0</v>
      </c>
      <c r="G29" s="266">
        <f>B18+B19</f>
        <v>12819</v>
      </c>
      <c r="H29" s="268">
        <f t="shared" si="0"/>
        <v>0</v>
      </c>
      <c r="I29" s="232"/>
      <c r="J29" s="233"/>
      <c r="K29" s="283"/>
      <c r="L29" s="219"/>
    </row>
    <row r="30" spans="1:12" ht="15" customHeight="1">
      <c r="A30" s="379" t="s">
        <v>22</v>
      </c>
      <c r="B30" s="380"/>
      <c r="C30" s="380"/>
      <c r="D30" s="213" t="s">
        <v>8</v>
      </c>
      <c r="E30" s="214"/>
      <c r="F30" s="215">
        <v>0</v>
      </c>
      <c r="G30" s="266">
        <f>B16+12</f>
        <v>1962</v>
      </c>
      <c r="H30" s="268">
        <f t="shared" si="0"/>
        <v>0</v>
      </c>
      <c r="I30" s="232"/>
      <c r="J30" s="233"/>
      <c r="K30" s="283"/>
      <c r="L30" s="219"/>
    </row>
    <row r="31" spans="1:12" ht="29.1" customHeight="1" thickBot="1">
      <c r="A31" s="383" t="s">
        <v>134</v>
      </c>
      <c r="B31" s="384"/>
      <c r="C31" s="384"/>
      <c r="D31" s="264" t="s">
        <v>8</v>
      </c>
      <c r="E31" s="102" t="s">
        <v>47</v>
      </c>
      <c r="F31" s="265">
        <v>0</v>
      </c>
      <c r="G31" s="267">
        <v>3900</v>
      </c>
      <c r="H31" s="269">
        <f>F31*G31</f>
        <v>0</v>
      </c>
      <c r="I31" s="232"/>
      <c r="J31" s="233"/>
      <c r="K31" s="283"/>
      <c r="L31" s="219"/>
    </row>
    <row r="32" spans="1:12" s="211" customFormat="1" ht="15" customHeight="1" thickBot="1">
      <c r="A32" s="284"/>
      <c r="B32" s="234"/>
      <c r="C32" s="234"/>
      <c r="D32" s="234"/>
      <c r="E32" s="235"/>
      <c r="F32" s="235"/>
      <c r="G32" s="236" t="s">
        <v>23</v>
      </c>
      <c r="H32" s="270">
        <f>SUM(H23:H31)</f>
        <v>0</v>
      </c>
      <c r="I32" s="235"/>
      <c r="J32" s="237"/>
      <c r="K32" s="285"/>
      <c r="L32" s="219"/>
    </row>
    <row r="33" spans="1:12" s="211" customFormat="1" ht="16.899999999999999" customHeight="1" thickBot="1">
      <c r="A33" s="284"/>
      <c r="B33" s="234"/>
      <c r="C33" s="234"/>
      <c r="D33" s="234"/>
      <c r="E33" s="238"/>
      <c r="F33" s="235"/>
      <c r="G33" s="235"/>
      <c r="H33" s="235"/>
      <c r="I33" s="235"/>
      <c r="J33" s="239" t="s">
        <v>24</v>
      </c>
      <c r="K33" s="286" t="s">
        <v>25</v>
      </c>
      <c r="L33" s="219"/>
    </row>
    <row r="34" spans="1:12" s="211" customFormat="1" ht="15" customHeight="1" thickBot="1">
      <c r="A34" s="284"/>
      <c r="B34" s="234"/>
      <c r="C34" s="234"/>
      <c r="D34" s="234"/>
      <c r="E34" s="235"/>
      <c r="F34" s="235"/>
      <c r="G34" s="235"/>
      <c r="H34" s="236" t="s">
        <v>26</v>
      </c>
      <c r="I34" s="240" t="s">
        <v>16</v>
      </c>
      <c r="J34" s="271">
        <f>H32*0.2</f>
        <v>0</v>
      </c>
      <c r="K34" s="297">
        <f>H32*1.2</f>
        <v>0</v>
      </c>
      <c r="L34" s="219"/>
    </row>
    <row r="35" spans="1:12" s="211" customFormat="1" ht="15" customHeight="1" thickBot="1">
      <c r="A35" s="287"/>
      <c r="B35" s="288"/>
      <c r="C35" s="288"/>
      <c r="D35" s="288"/>
      <c r="E35" s="288"/>
      <c r="F35" s="289"/>
      <c r="G35" s="290"/>
      <c r="H35" s="290"/>
      <c r="I35" s="291"/>
      <c r="J35" s="292"/>
      <c r="K35" s="293"/>
      <c r="L35" s="219"/>
    </row>
    <row r="36" spans="1:12" s="211" customFormat="1" ht="15" customHeight="1">
      <c r="A36" s="241"/>
      <c r="B36" s="220"/>
      <c r="C36" s="220"/>
      <c r="D36" s="220"/>
      <c r="E36" s="220"/>
      <c r="F36" s="218"/>
      <c r="G36" s="242"/>
      <c r="H36" s="243"/>
      <c r="I36" s="244"/>
      <c r="J36" s="243"/>
      <c r="K36" s="218"/>
      <c r="L36" s="219"/>
    </row>
    <row r="37" spans="1:12" s="211" customFormat="1" ht="15.4" customHeight="1">
      <c r="A37" s="245" t="s">
        <v>27</v>
      </c>
      <c r="B37" s="246"/>
      <c r="C37" s="246"/>
      <c r="D37" s="246"/>
      <c r="E37" s="246"/>
      <c r="F37" s="246"/>
      <c r="G37" s="247"/>
      <c r="H37" s="247"/>
      <c r="I37" s="248"/>
      <c r="J37" s="247"/>
      <c r="K37" s="247"/>
      <c r="L37" s="219"/>
    </row>
    <row r="38" spans="1:12" s="211" customFormat="1" ht="15" customHeight="1">
      <c r="A38" s="245" t="s">
        <v>28</v>
      </c>
      <c r="B38" s="246"/>
      <c r="C38" s="246"/>
      <c r="D38" s="246"/>
      <c r="E38" s="246"/>
      <c r="F38" s="246"/>
      <c r="G38" s="249"/>
      <c r="H38" s="249"/>
      <c r="I38" s="250"/>
      <c r="J38" s="250"/>
      <c r="K38" s="251"/>
      <c r="L38" s="219"/>
    </row>
    <row r="39" spans="1:12" s="211" customFormat="1" ht="13.7" customHeight="1">
      <c r="A39" s="375" t="s">
        <v>29</v>
      </c>
      <c r="B39" s="376"/>
      <c r="C39" s="376"/>
      <c r="D39" s="376"/>
      <c r="E39" s="376"/>
      <c r="F39" s="376"/>
      <c r="G39" s="376"/>
      <c r="H39" s="376"/>
      <c r="I39" s="376"/>
      <c r="J39" s="376"/>
      <c r="K39" s="376"/>
      <c r="L39" s="219"/>
    </row>
    <row r="40" spans="1:12" s="211" customFormat="1" ht="13.7" customHeight="1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19"/>
    </row>
    <row r="41" spans="1:12" s="211" customFormat="1" ht="15" customHeight="1">
      <c r="A41" s="220"/>
      <c r="B41" s="220"/>
      <c r="C41" s="220"/>
      <c r="D41" s="220"/>
      <c r="E41" s="220"/>
      <c r="F41" s="218"/>
      <c r="G41" s="220"/>
      <c r="H41" s="218"/>
      <c r="I41" s="220"/>
      <c r="J41" s="218"/>
      <c r="K41" s="218"/>
      <c r="L41" s="219"/>
    </row>
    <row r="42" spans="1:12" s="211" customFormat="1" ht="15" customHeight="1">
      <c r="A42" s="253"/>
      <c r="B42" s="253"/>
      <c r="C42" s="217"/>
      <c r="D42" s="217"/>
      <c r="E42" s="217"/>
      <c r="F42" s="217"/>
      <c r="G42" s="254" t="s">
        <v>30</v>
      </c>
      <c r="H42" s="255"/>
      <c r="I42" s="255"/>
      <c r="J42" s="218"/>
      <c r="K42" s="218"/>
      <c r="L42" s="219"/>
    </row>
    <row r="43" spans="1:12" s="211" customFormat="1" ht="15" customHeight="1">
      <c r="A43" s="377" t="s">
        <v>31</v>
      </c>
      <c r="B43" s="378"/>
      <c r="C43" s="378"/>
      <c r="D43" s="222"/>
      <c r="E43" s="222"/>
      <c r="F43" s="217"/>
      <c r="G43" s="254" t="s">
        <v>32</v>
      </c>
      <c r="H43" s="255"/>
      <c r="I43" s="255"/>
      <c r="J43" s="218"/>
      <c r="K43" s="218"/>
      <c r="L43" s="219"/>
    </row>
    <row r="44" spans="1:12" ht="14.45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</row>
    <row r="45" spans="1:12" ht="14.45" customHeight="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</sheetData>
  <mergeCells count="10">
    <mergeCell ref="A39:K39"/>
    <mergeCell ref="A43:C43"/>
    <mergeCell ref="A24:C24"/>
    <mergeCell ref="A25:C25"/>
    <mergeCell ref="A22:C22"/>
    <mergeCell ref="A28:C28"/>
    <mergeCell ref="A29:C29"/>
    <mergeCell ref="A30:C30"/>
    <mergeCell ref="A31:C31"/>
    <mergeCell ref="A26:C26"/>
  </mergeCells>
  <pageMargins left="0.7" right="0.7" top="0.75" bottom="0.75" header="0.3" footer="0.3"/>
  <pageSetup paperSize="9" scale="69" orientation="landscape" r:id="rId1"/>
  <headerFooter>
    <oddFooter>&amp;C&amp;"Helvetica Neue,Regular"&amp;11&amp;K000000&amp;P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S18"/>
  <sheetViews>
    <sheetView tabSelected="1" workbookViewId="0">
      <selection activeCell="F23" sqref="F23"/>
    </sheetView>
  </sheetViews>
  <sheetFormatPr defaultColWidth="8.7109375" defaultRowHeight="14.45" customHeight="1"/>
  <cols>
    <col min="1" max="1" width="3.7109375" style="1" customWidth="1"/>
    <col min="2" max="2" width="4.28515625" style="1" customWidth="1"/>
    <col min="3" max="3" width="11.28515625" style="1" customWidth="1"/>
    <col min="4" max="4" width="4.85546875" style="1" customWidth="1"/>
    <col min="5" max="5" width="38.7109375" style="1" customWidth="1"/>
    <col min="6" max="7" width="11.28515625" style="1" customWidth="1"/>
    <col min="8" max="8" width="22.28515625" style="1" customWidth="1"/>
    <col min="9" max="9" width="15.7109375" style="1" customWidth="1"/>
    <col min="10" max="10" width="16.42578125" style="1" customWidth="1"/>
    <col min="11" max="253" width="8.85546875" style="1" customWidth="1"/>
  </cols>
  <sheetData>
    <row r="1" spans="1:253" ht="1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8"/>
      <c r="L1" s="128"/>
    </row>
    <row r="2" spans="1:253" ht="21" customHeight="1">
      <c r="A2" s="126"/>
      <c r="B2" s="144" t="s">
        <v>157</v>
      </c>
      <c r="C2" s="206"/>
      <c r="D2" s="206"/>
      <c r="E2" s="206"/>
      <c r="F2" s="206"/>
      <c r="G2" s="206"/>
      <c r="H2" s="206"/>
      <c r="I2" s="206"/>
      <c r="J2" s="207"/>
      <c r="K2" s="128"/>
      <c r="L2" s="128"/>
    </row>
    <row r="3" spans="1:253" ht="14.45" customHeight="1" thickBo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53" ht="35.25" customHeight="1" thickBot="1">
      <c r="A4" s="128"/>
      <c r="B4" s="331" t="s">
        <v>109</v>
      </c>
      <c r="C4" s="332" t="s">
        <v>110</v>
      </c>
      <c r="D4" s="332" t="s">
        <v>111</v>
      </c>
      <c r="E4" s="333" t="s">
        <v>33</v>
      </c>
      <c r="F4" s="332" t="s">
        <v>112</v>
      </c>
      <c r="G4" s="334" t="s">
        <v>113</v>
      </c>
      <c r="H4" s="335" t="s">
        <v>114</v>
      </c>
      <c r="I4" s="335" t="s">
        <v>34</v>
      </c>
      <c r="J4" s="335" t="s">
        <v>35</v>
      </c>
      <c r="K4" s="12"/>
      <c r="L4" s="128"/>
    </row>
    <row r="5" spans="1:253" s="2" customFormat="1" ht="15.75" customHeight="1">
      <c r="A5" s="128"/>
      <c r="B5" s="312">
        <v>1</v>
      </c>
      <c r="C5" s="313" t="s">
        <v>39</v>
      </c>
      <c r="D5" s="314" t="s">
        <v>36</v>
      </c>
      <c r="E5" s="315" t="s">
        <v>145</v>
      </c>
      <c r="F5" s="316">
        <v>5.85</v>
      </c>
      <c r="G5" s="317">
        <v>6.1</v>
      </c>
      <c r="H5" s="318">
        <f t="shared" ref="H5" si="0">G5-F5</f>
        <v>0.25</v>
      </c>
      <c r="I5" s="319">
        <f>'2632'!H31</f>
        <v>0</v>
      </c>
      <c r="J5" s="319">
        <f>I5*1.2</f>
        <v>0</v>
      </c>
      <c r="K5" s="128"/>
      <c r="L5" s="20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15.75" customHeight="1">
      <c r="A6" s="128"/>
      <c r="B6" s="320">
        <v>2</v>
      </c>
      <c r="C6" s="313" t="s">
        <v>68</v>
      </c>
      <c r="D6" s="314" t="s">
        <v>36</v>
      </c>
      <c r="E6" s="315" t="s">
        <v>146</v>
      </c>
      <c r="F6" s="316">
        <v>3.8140000000000001</v>
      </c>
      <c r="G6" s="317">
        <v>4.5140000000000002</v>
      </c>
      <c r="H6" s="318">
        <f t="shared" ref="H6:H14" si="1">G6-F6</f>
        <v>0.70000000000000018</v>
      </c>
      <c r="I6" s="319">
        <f>'2636 (vybraný úsek)'!H32</f>
        <v>0</v>
      </c>
      <c r="J6" s="319">
        <f t="shared" ref="J6:J16" si="2">I6*1.2</f>
        <v>0</v>
      </c>
      <c r="K6" s="128"/>
      <c r="L6" s="128"/>
    </row>
    <row r="7" spans="1:253" ht="15.75" customHeight="1">
      <c r="A7" s="128"/>
      <c r="B7" s="312">
        <v>3</v>
      </c>
      <c r="C7" s="321" t="s">
        <v>79</v>
      </c>
      <c r="D7" s="322" t="s">
        <v>36</v>
      </c>
      <c r="E7" s="323" t="s">
        <v>147</v>
      </c>
      <c r="F7" s="324">
        <v>1.68</v>
      </c>
      <c r="G7" s="325">
        <v>2.68</v>
      </c>
      <c r="H7" s="326">
        <f>G7-F7</f>
        <v>1.0000000000000002</v>
      </c>
      <c r="I7" s="327">
        <f>'2641 intr.Točnica'!H30</f>
        <v>0</v>
      </c>
      <c r="J7" s="319">
        <f t="shared" si="2"/>
        <v>0</v>
      </c>
      <c r="K7" s="128"/>
      <c r="L7" s="128"/>
    </row>
    <row r="8" spans="1:253" ht="15.75" customHeight="1">
      <c r="A8" s="128"/>
      <c r="B8" s="312">
        <v>4</v>
      </c>
      <c r="C8" s="313" t="s">
        <v>84</v>
      </c>
      <c r="D8" s="314" t="s">
        <v>36</v>
      </c>
      <c r="E8" s="315" t="s">
        <v>148</v>
      </c>
      <c r="F8" s="328" t="s">
        <v>85</v>
      </c>
      <c r="G8" s="329" t="s">
        <v>104</v>
      </c>
      <c r="H8" s="318">
        <f t="shared" si="1"/>
        <v>0.73899999999999988</v>
      </c>
      <c r="I8" s="319">
        <f>'2644'!H30</f>
        <v>0</v>
      </c>
      <c r="J8" s="319">
        <f t="shared" si="2"/>
        <v>0</v>
      </c>
      <c r="K8" s="128"/>
      <c r="L8" s="128"/>
    </row>
    <row r="9" spans="1:253" ht="15.75" customHeight="1">
      <c r="B9" s="312">
        <v>5</v>
      </c>
      <c r="C9" s="313" t="s">
        <v>72</v>
      </c>
      <c r="D9" s="314" t="s">
        <v>36</v>
      </c>
      <c r="E9" s="315" t="s">
        <v>149</v>
      </c>
      <c r="F9" s="316">
        <v>0</v>
      </c>
      <c r="G9" s="317">
        <v>0.59</v>
      </c>
      <c r="H9" s="318">
        <f>G9-F9</f>
        <v>0.59</v>
      </c>
      <c r="I9" s="319">
        <f>'2658'!H33</f>
        <v>0</v>
      </c>
      <c r="J9" s="319">
        <f t="shared" si="2"/>
        <v>0</v>
      </c>
    </row>
    <row r="10" spans="1:253" ht="15.75" customHeight="1">
      <c r="B10" s="312">
        <v>6</v>
      </c>
      <c r="C10" s="313" t="s">
        <v>69</v>
      </c>
      <c r="D10" s="314" t="s">
        <v>36</v>
      </c>
      <c r="E10" s="315" t="s">
        <v>150</v>
      </c>
      <c r="F10" s="328" t="s">
        <v>91</v>
      </c>
      <c r="G10" s="329" t="s">
        <v>92</v>
      </c>
      <c r="H10" s="318">
        <f>G10-F10</f>
        <v>0.73000000000000043</v>
      </c>
      <c r="I10" s="319">
        <f>'2662 intr.Praha'!H32</f>
        <v>0</v>
      </c>
      <c r="J10" s="319">
        <f t="shared" si="2"/>
        <v>0</v>
      </c>
    </row>
    <row r="11" spans="1:253" ht="15.75" customHeight="1">
      <c r="B11" s="312">
        <v>7</v>
      </c>
      <c r="C11" s="313" t="s">
        <v>71</v>
      </c>
      <c r="D11" s="314" t="s">
        <v>36</v>
      </c>
      <c r="E11" s="315" t="s">
        <v>151</v>
      </c>
      <c r="F11" s="316">
        <v>1.35</v>
      </c>
      <c r="G11" s="317">
        <v>1.92</v>
      </c>
      <c r="H11" s="318">
        <f>G11-F11</f>
        <v>0.56999999999999984</v>
      </c>
      <c r="I11" s="319">
        <f>'2664'!H32</f>
        <v>0</v>
      </c>
      <c r="J11" s="319">
        <f t="shared" si="2"/>
        <v>0</v>
      </c>
    </row>
    <row r="12" spans="1:253" ht="15.75" customHeight="1">
      <c r="B12" s="312">
        <v>8</v>
      </c>
      <c r="C12" s="313" t="s">
        <v>70</v>
      </c>
      <c r="D12" s="314" t="s">
        <v>36</v>
      </c>
      <c r="E12" s="315" t="s">
        <v>152</v>
      </c>
      <c r="F12" s="316">
        <v>7.2539999999999996</v>
      </c>
      <c r="G12" s="317">
        <v>8.7940000000000005</v>
      </c>
      <c r="H12" s="318">
        <v>1.54</v>
      </c>
      <c r="I12" s="319">
        <f>'2665'!H32</f>
        <v>0</v>
      </c>
      <c r="J12" s="319">
        <f t="shared" si="2"/>
        <v>0</v>
      </c>
    </row>
    <row r="13" spans="1:253" ht="15.75" customHeight="1">
      <c r="B13" s="312">
        <v>9</v>
      </c>
      <c r="C13" s="313" t="s">
        <v>40</v>
      </c>
      <c r="D13" s="314" t="s">
        <v>36</v>
      </c>
      <c r="E13" s="315" t="s">
        <v>153</v>
      </c>
      <c r="F13" s="316">
        <v>3.298</v>
      </c>
      <c r="G13" s="317">
        <v>4.0579999999999998</v>
      </c>
      <c r="H13" s="318">
        <f t="shared" si="1"/>
        <v>0.75999999999999979</v>
      </c>
      <c r="I13" s="319">
        <f>'2673'!H32</f>
        <v>0</v>
      </c>
      <c r="J13" s="319">
        <f t="shared" si="2"/>
        <v>0</v>
      </c>
    </row>
    <row r="14" spans="1:253" ht="15.75" customHeight="1" thickBot="1">
      <c r="B14" s="330">
        <v>10</v>
      </c>
      <c r="C14" s="313" t="s">
        <v>73</v>
      </c>
      <c r="D14" s="314" t="s">
        <v>36</v>
      </c>
      <c r="E14" s="315" t="s">
        <v>154</v>
      </c>
      <c r="F14" s="316">
        <v>15.882999999999999</v>
      </c>
      <c r="G14" s="317">
        <v>17</v>
      </c>
      <c r="H14" s="318">
        <f t="shared" si="1"/>
        <v>1.1170000000000009</v>
      </c>
      <c r="I14" s="319">
        <f>'2741'!H32</f>
        <v>0</v>
      </c>
      <c r="J14" s="319">
        <f t="shared" si="2"/>
        <v>0</v>
      </c>
    </row>
    <row r="15" spans="1:253" ht="15.75" customHeight="1" thickBot="1">
      <c r="B15" s="385"/>
      <c r="C15" s="386"/>
      <c r="D15" s="386"/>
      <c r="E15" s="336" t="s">
        <v>115</v>
      </c>
      <c r="F15" s="337"/>
      <c r="G15" s="338"/>
      <c r="H15" s="339">
        <f>SUM(H5:H14)</f>
        <v>7.9960000000000013</v>
      </c>
      <c r="I15" s="340">
        <f>SUM(I5:I14)</f>
        <v>0</v>
      </c>
      <c r="J15" s="340">
        <f>SUM(J5:J14)</f>
        <v>0</v>
      </c>
    </row>
    <row r="16" spans="1:253" s="210" customFormat="1" ht="15.75" customHeight="1" thickBot="1">
      <c r="A16" s="209"/>
      <c r="B16" s="312">
        <v>11</v>
      </c>
      <c r="C16" s="313" t="s">
        <v>116</v>
      </c>
      <c r="D16" s="314" t="s">
        <v>117</v>
      </c>
      <c r="E16" s="315" t="s">
        <v>155</v>
      </c>
      <c r="F16" s="316">
        <v>22.82</v>
      </c>
      <c r="G16" s="317">
        <v>25.539000000000001</v>
      </c>
      <c r="H16" s="318">
        <v>1.9530000000000001</v>
      </c>
      <c r="I16" s="319">
        <f>'II 595 Č.Brezovo - Kokava'!H32</f>
        <v>0</v>
      </c>
      <c r="J16" s="319">
        <f t="shared" si="2"/>
        <v>0</v>
      </c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09"/>
      <c r="GG16" s="209"/>
      <c r="GH16" s="209"/>
      <c r="GI16" s="209"/>
      <c r="GJ16" s="209"/>
      <c r="GK16" s="209"/>
      <c r="GL16" s="209"/>
      <c r="GM16" s="209"/>
      <c r="GN16" s="209"/>
      <c r="GO16" s="209"/>
      <c r="GP16" s="209"/>
      <c r="GQ16" s="209"/>
      <c r="GR16" s="209"/>
      <c r="GS16" s="209"/>
      <c r="GT16" s="209"/>
      <c r="GU16" s="209"/>
      <c r="GV16" s="209"/>
      <c r="GW16" s="209"/>
      <c r="GX16" s="209"/>
      <c r="GY16" s="209"/>
      <c r="GZ16" s="209"/>
      <c r="HA16" s="209"/>
      <c r="HB16" s="209"/>
      <c r="HC16" s="209"/>
      <c r="HD16" s="209"/>
      <c r="HE16" s="209"/>
      <c r="HF16" s="209"/>
      <c r="HG16" s="209"/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209"/>
      <c r="IG16" s="209"/>
      <c r="IH16" s="209"/>
      <c r="II16" s="209"/>
      <c r="IJ16" s="209"/>
      <c r="IK16" s="209"/>
      <c r="IL16" s="209"/>
      <c r="IM16" s="209"/>
      <c r="IN16" s="209"/>
      <c r="IO16" s="209"/>
      <c r="IP16" s="209"/>
      <c r="IQ16" s="209"/>
      <c r="IR16" s="209"/>
      <c r="IS16" s="209"/>
    </row>
    <row r="17" spans="2:10" ht="15.75" customHeight="1" thickBot="1">
      <c r="B17" s="385"/>
      <c r="C17" s="386"/>
      <c r="D17" s="386"/>
      <c r="E17" s="336" t="s">
        <v>118</v>
      </c>
      <c r="F17" s="337"/>
      <c r="G17" s="338"/>
      <c r="H17" s="339">
        <f>SUM(H16)</f>
        <v>1.9530000000000001</v>
      </c>
      <c r="I17" s="340">
        <f>SUM(I16)</f>
        <v>0</v>
      </c>
      <c r="J17" s="340">
        <f>SUM(J16)</f>
        <v>0</v>
      </c>
    </row>
    <row r="18" spans="2:10" ht="15.75" customHeight="1" thickBot="1">
      <c r="B18" s="341"/>
      <c r="C18" s="342"/>
      <c r="D18" s="342"/>
      <c r="E18" s="343" t="s">
        <v>119</v>
      </c>
      <c r="F18" s="344"/>
      <c r="G18" s="345"/>
      <c r="H18" s="346">
        <f>H15+H17</f>
        <v>9.9490000000000016</v>
      </c>
      <c r="I18" s="347">
        <f>I15+I17</f>
        <v>0</v>
      </c>
      <c r="J18" s="347">
        <f>J15+J17</f>
        <v>0</v>
      </c>
    </row>
  </sheetData>
  <mergeCells count="2">
    <mergeCell ref="B15:D15"/>
    <mergeCell ref="B17:D17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372F-2079-460D-8CDA-B46D6457AE5B}">
  <sheetPr>
    <pageSetUpPr fitToPage="1"/>
  </sheetPr>
  <dimension ref="A1:IV65"/>
  <sheetViews>
    <sheetView topLeftCell="A10" workbookViewId="0">
      <selection activeCell="A29" sqref="A29:C29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8554687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3" ht="15" customHeight="1">
      <c r="A1" s="9" t="s">
        <v>135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</row>
    <row r="2" spans="1:13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</row>
    <row r="3" spans="1:13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</row>
    <row r="4" spans="1:13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</row>
    <row r="5" spans="1:13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</row>
    <row r="6" spans="1:13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</row>
    <row r="7" spans="1:13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</row>
    <row r="8" spans="1:13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</row>
    <row r="9" spans="1:13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</row>
    <row r="10" spans="1:13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</row>
    <row r="11" spans="1:13" ht="15" customHeight="1">
      <c r="A11" s="9" t="s">
        <v>49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</row>
    <row r="12" spans="1:13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</row>
    <row r="13" spans="1:13" ht="15.4" customHeight="1">
      <c r="A13" s="37" t="s">
        <v>6</v>
      </c>
      <c r="B13" s="38"/>
      <c r="C13" s="39"/>
      <c r="D13" s="123" t="s">
        <v>86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3" ht="15" customHeight="1">
      <c r="A14" s="43" t="s">
        <v>49</v>
      </c>
      <c r="B14" s="8"/>
      <c r="C14" s="8"/>
      <c r="D14" s="21" t="s">
        <v>87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3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</row>
    <row r="16" spans="1:13" ht="15.4" customHeight="1">
      <c r="A16" s="129" t="s">
        <v>7</v>
      </c>
      <c r="B16" s="301">
        <v>700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</row>
    <row r="17" spans="1:256" ht="15" customHeight="1">
      <c r="A17" s="131" t="s">
        <v>9</v>
      </c>
      <c r="B17" s="302">
        <v>5.7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256" ht="15" customHeight="1">
      <c r="A18" s="131" t="s">
        <v>10</v>
      </c>
      <c r="B18" s="302">
        <f>B16*B17</f>
        <v>3990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256" ht="15" customHeight="1" thickBot="1">
      <c r="A19" s="133" t="s">
        <v>12</v>
      </c>
      <c r="B19" s="303">
        <v>205</v>
      </c>
      <c r="C19" s="13" t="s">
        <v>81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256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256" ht="15.75" thickBot="1">
      <c r="A21" s="106"/>
      <c r="B21" s="120"/>
      <c r="C21" s="119"/>
      <c r="D21" s="119"/>
      <c r="E21" s="119"/>
      <c r="F21" s="121"/>
      <c r="G21" s="119"/>
      <c r="H21" s="122"/>
      <c r="I21" s="8"/>
      <c r="J21" s="11"/>
      <c r="K21" s="46"/>
      <c r="L21" s="8"/>
      <c r="M21" s="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v>5.7</v>
      </c>
      <c r="H23" s="92">
        <f>F23*G23</f>
        <v>0</v>
      </c>
      <c r="I23" s="26"/>
      <c r="J23" s="27"/>
      <c r="K23" s="46"/>
      <c r="L23" s="8"/>
      <c r="M23" s="8"/>
    </row>
    <row r="24" spans="1:256" ht="16.350000000000001" customHeight="1">
      <c r="A24" s="358" t="s">
        <v>20</v>
      </c>
      <c r="B24" s="359"/>
      <c r="C24" s="359"/>
      <c r="D24" s="76" t="s">
        <v>21</v>
      </c>
      <c r="E24" s="77"/>
      <c r="F24" s="79">
        <v>0</v>
      </c>
      <c r="G24" s="90">
        <f>B18+B19</f>
        <v>4195</v>
      </c>
      <c r="H24" s="93">
        <f>F24*G24</f>
        <v>0</v>
      </c>
      <c r="I24" s="26"/>
      <c r="J24" s="27"/>
      <c r="K24" s="46"/>
      <c r="L24" s="8"/>
      <c r="M24" s="8"/>
    </row>
    <row r="25" spans="1:256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10</v>
      </c>
      <c r="H25" s="93">
        <f>F25*G25</f>
        <v>0</v>
      </c>
      <c r="I25" s="26"/>
      <c r="J25" s="27"/>
      <c r="K25" s="46"/>
      <c r="L25" s="8"/>
      <c r="M25" s="8"/>
    </row>
    <row r="26" spans="1:256" ht="16.149999999999999" customHeight="1">
      <c r="A26" s="300" t="s">
        <v>45</v>
      </c>
      <c r="B26" s="298"/>
      <c r="C26" s="298"/>
      <c r="D26" s="76" t="s">
        <v>21</v>
      </c>
      <c r="E26" s="78" t="s">
        <v>19</v>
      </c>
      <c r="F26" s="79">
        <v>0</v>
      </c>
      <c r="G26" s="90">
        <f>B18+B19</f>
        <v>4195</v>
      </c>
      <c r="H26" s="93">
        <f>F26*G26</f>
        <v>0</v>
      </c>
      <c r="I26" s="26"/>
      <c r="J26" s="27"/>
      <c r="K26" s="48"/>
      <c r="L26" s="8"/>
      <c r="M26" s="8"/>
    </row>
    <row r="27" spans="1:256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4195</v>
      </c>
      <c r="H27" s="94">
        <f>G27*F27</f>
        <v>0</v>
      </c>
      <c r="I27" s="26"/>
      <c r="J27" s="29"/>
      <c r="K27" s="48"/>
      <c r="L27" s="8"/>
      <c r="M27" s="8"/>
    </row>
    <row r="28" spans="1:256" ht="16.149999999999999" customHeight="1">
      <c r="A28" s="300" t="s">
        <v>62</v>
      </c>
      <c r="B28" s="298"/>
      <c r="C28" s="298"/>
      <c r="D28" s="84" t="s">
        <v>21</v>
      </c>
      <c r="E28" s="78" t="s">
        <v>19</v>
      </c>
      <c r="F28" s="79">
        <v>0</v>
      </c>
      <c r="G28" s="90">
        <f>B18+B19</f>
        <v>4195</v>
      </c>
      <c r="H28" s="93">
        <f>F28*G28</f>
        <v>0</v>
      </c>
      <c r="I28" s="26"/>
      <c r="J28" s="27"/>
      <c r="K28" s="48"/>
      <c r="L28" s="8"/>
      <c r="M28" s="8"/>
    </row>
    <row r="29" spans="1:256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4195</v>
      </c>
      <c r="H29" s="93">
        <f>F29*G29</f>
        <v>0</v>
      </c>
      <c r="I29" s="26"/>
      <c r="J29" s="27"/>
      <c r="K29" s="48"/>
      <c r="L29" s="8"/>
      <c r="M29" s="8"/>
    </row>
    <row r="30" spans="1:256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B16+4*B17</f>
        <v>722.8</v>
      </c>
      <c r="H30" s="93">
        <f>F30*G30</f>
        <v>0</v>
      </c>
      <c r="I30" s="26"/>
      <c r="J30" s="27"/>
      <c r="K30" s="48"/>
      <c r="L30" s="8"/>
      <c r="M30" s="8"/>
    </row>
    <row r="31" spans="1:256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f>B16*2</f>
        <v>1400</v>
      </c>
      <c r="H31" s="105">
        <f>F31*G31</f>
        <v>0</v>
      </c>
      <c r="I31" s="26"/>
      <c r="J31" s="27"/>
      <c r="K31" s="48"/>
      <c r="L31" s="8"/>
      <c r="M31" s="8"/>
    </row>
    <row r="32" spans="1:256" ht="15" customHeight="1" thickBot="1">
      <c r="A32" s="49"/>
      <c r="B32" s="30"/>
      <c r="C32" s="30"/>
      <c r="D32" s="30"/>
      <c r="E32" s="31"/>
      <c r="F32" s="31"/>
      <c r="G32" s="32" t="s">
        <v>23</v>
      </c>
      <c r="H32" s="75">
        <f>SUM(H23:H31)</f>
        <v>0</v>
      </c>
      <c r="I32" s="31"/>
      <c r="J32" s="33"/>
      <c r="K32" s="50"/>
      <c r="L32" s="8"/>
      <c r="M32" s="8"/>
    </row>
    <row r="33" spans="1:13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</row>
    <row r="34" spans="1:13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4">
        <f>H32*0.2</f>
        <v>0</v>
      </c>
      <c r="K34" s="294">
        <f>H32*1.2</f>
        <v>0</v>
      </c>
      <c r="L34" s="8"/>
      <c r="M34" s="8"/>
    </row>
    <row r="35" spans="1:13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</row>
    <row r="36" spans="1:13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</row>
    <row r="37" spans="1:13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</row>
    <row r="38" spans="1:13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</row>
    <row r="39" spans="1:13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</row>
    <row r="40" spans="1:13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</row>
    <row r="42" spans="1:13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</row>
    <row r="43" spans="1:13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</row>
    <row r="44" spans="1:13" ht="14.4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4.4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4.4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65" spans="7:7" ht="14.45" customHeight="1">
      <c r="G65" s="4">
        <v>7</v>
      </c>
    </row>
  </sheetData>
  <mergeCells count="10">
    <mergeCell ref="A22:C22"/>
    <mergeCell ref="A30:C30"/>
    <mergeCell ref="A39:M39"/>
    <mergeCell ref="A43:C43"/>
    <mergeCell ref="A23:C23"/>
    <mergeCell ref="A24:C24"/>
    <mergeCell ref="A25:C25"/>
    <mergeCell ref="A27:C27"/>
    <mergeCell ref="A29:C29"/>
    <mergeCell ref="A31:C31"/>
  </mergeCells>
  <conditionalFormatting sqref="J27">
    <cfRule type="cellIs" dxfId="8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V63"/>
  <sheetViews>
    <sheetView topLeftCell="A7" workbookViewId="0">
      <selection activeCell="A27" sqref="A27:C27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25.28515625" style="3" customWidth="1"/>
    <col min="4" max="5" width="10.7109375" style="3" customWidth="1"/>
    <col min="6" max="8" width="14.28515625" style="3" customWidth="1"/>
    <col min="9" max="9" width="7.140625" style="3" customWidth="1"/>
    <col min="10" max="11" width="12.85546875" style="3" customWidth="1"/>
    <col min="12" max="256" width="8.85546875" style="3" customWidth="1"/>
    <col min="257" max="16384" width="8.7109375" style="2"/>
  </cols>
  <sheetData>
    <row r="1" spans="1:14" ht="15" customHeight="1">
      <c r="A1" s="142" t="s">
        <v>136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126"/>
      <c r="M1" s="126"/>
      <c r="N1" s="128"/>
    </row>
    <row r="2" spans="1:14" ht="15" customHeight="1">
      <c r="A2" s="126"/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6"/>
      <c r="M2" s="126"/>
      <c r="N2" s="128"/>
    </row>
    <row r="3" spans="1:14" ht="15" customHeight="1">
      <c r="A3" s="143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6"/>
      <c r="M3" s="126"/>
      <c r="N3" s="128"/>
    </row>
    <row r="4" spans="1:14" ht="15" customHeight="1">
      <c r="A4" s="124"/>
      <c r="B4" s="144" t="s">
        <v>43</v>
      </c>
      <c r="C4" s="127"/>
      <c r="D4" s="124"/>
      <c r="E4" s="124"/>
      <c r="F4" s="124"/>
      <c r="G4" s="124"/>
      <c r="H4" s="124"/>
      <c r="I4" s="124"/>
      <c r="J4" s="124"/>
      <c r="K4" s="125"/>
      <c r="L4" s="126"/>
      <c r="M4" s="126"/>
      <c r="N4" s="128"/>
    </row>
    <row r="5" spans="1:14" ht="15" customHeight="1">
      <c r="A5" s="145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5"/>
      <c r="L5" s="126"/>
      <c r="M5" s="126"/>
      <c r="N5" s="128"/>
    </row>
    <row r="6" spans="1:14" ht="15" customHeight="1">
      <c r="A6" s="126"/>
      <c r="B6" s="124"/>
      <c r="C6" s="124"/>
      <c r="D6" s="124"/>
      <c r="E6" s="124"/>
      <c r="F6" s="124"/>
      <c r="G6" s="124"/>
      <c r="H6" s="124"/>
      <c r="I6" s="124"/>
      <c r="J6" s="124"/>
      <c r="K6" s="125"/>
      <c r="L6" s="126"/>
      <c r="M6" s="126"/>
      <c r="N6" s="128"/>
    </row>
    <row r="7" spans="1:14" ht="15" customHeight="1">
      <c r="A7" s="146" t="s">
        <v>3</v>
      </c>
      <c r="B7" s="124"/>
      <c r="C7" s="124"/>
      <c r="D7" s="124"/>
      <c r="E7" s="124"/>
      <c r="F7" s="124"/>
      <c r="G7" s="124"/>
      <c r="H7" s="124"/>
      <c r="I7" s="124"/>
      <c r="J7" s="124"/>
      <c r="K7" s="125"/>
      <c r="L7" s="126"/>
      <c r="M7" s="126"/>
      <c r="N7" s="128"/>
    </row>
    <row r="8" spans="1:14" ht="15" customHeight="1">
      <c r="A8" s="146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5"/>
      <c r="L8" s="126"/>
      <c r="M8" s="126"/>
      <c r="N8" s="128"/>
    </row>
    <row r="9" spans="1:14" ht="1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5"/>
      <c r="L9" s="126"/>
      <c r="M9" s="126"/>
      <c r="N9" s="128"/>
    </row>
    <row r="10" spans="1:14" ht="15" customHeight="1">
      <c r="A10" s="143" t="s">
        <v>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5"/>
      <c r="L10" s="126"/>
      <c r="M10" s="126"/>
      <c r="N10" s="128"/>
    </row>
    <row r="11" spans="1:14" ht="15" customHeight="1">
      <c r="A11" s="142" t="s">
        <v>77</v>
      </c>
      <c r="B11" s="126"/>
      <c r="C11" s="147"/>
      <c r="D11" s="126"/>
      <c r="E11" s="127"/>
      <c r="F11" s="126"/>
      <c r="G11" s="126"/>
      <c r="H11" s="126"/>
      <c r="I11" s="126"/>
      <c r="J11" s="126"/>
      <c r="K11" s="125"/>
      <c r="L11" s="126"/>
      <c r="M11" s="126"/>
      <c r="N11" s="128"/>
    </row>
    <row r="12" spans="1:14" ht="16.149999999999999" customHeight="1" thickBot="1">
      <c r="A12" s="148"/>
      <c r="B12" s="148"/>
      <c r="C12" s="148"/>
      <c r="D12" s="148"/>
      <c r="E12" s="148"/>
      <c r="F12" s="149"/>
      <c r="G12" s="148"/>
      <c r="H12" s="149"/>
      <c r="I12" s="148"/>
      <c r="J12" s="149"/>
      <c r="K12" s="149"/>
      <c r="L12" s="126"/>
      <c r="M12" s="126"/>
      <c r="N12" s="128"/>
    </row>
    <row r="13" spans="1:14" ht="15.4" customHeight="1">
      <c r="A13" s="185" t="s">
        <v>6</v>
      </c>
      <c r="B13" s="186"/>
      <c r="C13" s="187"/>
      <c r="D13" s="188" t="s">
        <v>78</v>
      </c>
      <c r="E13" s="187"/>
      <c r="F13" s="189"/>
      <c r="G13" s="187"/>
      <c r="H13" s="189"/>
      <c r="I13" s="187"/>
      <c r="J13" s="189"/>
      <c r="K13" s="190"/>
      <c r="L13" s="126"/>
      <c r="M13" s="126"/>
      <c r="N13" s="128"/>
    </row>
    <row r="14" spans="1:14" ht="15" customHeight="1">
      <c r="A14" s="191" t="s">
        <v>77</v>
      </c>
      <c r="B14" s="126"/>
      <c r="C14" s="126"/>
      <c r="D14" s="150" t="s">
        <v>76</v>
      </c>
      <c r="E14" s="126"/>
      <c r="F14" s="125"/>
      <c r="G14" s="126"/>
      <c r="H14" s="126"/>
      <c r="I14" s="126"/>
      <c r="J14" s="126"/>
      <c r="K14" s="192"/>
      <c r="L14" s="126"/>
      <c r="M14" s="126"/>
      <c r="N14" s="128"/>
    </row>
    <row r="15" spans="1:14" ht="15" customHeight="1" thickBot="1">
      <c r="A15" s="193"/>
      <c r="B15" s="126"/>
      <c r="C15" s="126"/>
      <c r="D15" s="150"/>
      <c r="E15" s="126"/>
      <c r="F15" s="125"/>
      <c r="G15" s="126"/>
      <c r="H15" s="151"/>
      <c r="I15" s="152"/>
      <c r="J15" s="125"/>
      <c r="K15" s="194"/>
      <c r="L15" s="126"/>
      <c r="M15" s="126"/>
      <c r="N15" s="128"/>
    </row>
    <row r="16" spans="1:14" ht="15.4" customHeight="1">
      <c r="A16" s="166" t="s">
        <v>7</v>
      </c>
      <c r="B16" s="304">
        <v>1000</v>
      </c>
      <c r="C16" s="143" t="s">
        <v>8</v>
      </c>
      <c r="D16" s="126"/>
      <c r="E16" s="126"/>
      <c r="F16" s="125"/>
      <c r="G16" s="126"/>
      <c r="H16" s="151"/>
      <c r="I16" s="152"/>
      <c r="J16" s="125"/>
      <c r="K16" s="195"/>
      <c r="L16" s="126"/>
      <c r="M16" s="126"/>
      <c r="N16" s="128"/>
    </row>
    <row r="17" spans="1:14" ht="15" customHeight="1">
      <c r="A17" s="167" t="s">
        <v>9</v>
      </c>
      <c r="B17" s="305">
        <v>6.1</v>
      </c>
      <c r="C17" s="143" t="s">
        <v>8</v>
      </c>
      <c r="D17" s="126"/>
      <c r="E17" s="126"/>
      <c r="F17" s="125"/>
      <c r="G17" s="126"/>
      <c r="H17" s="125"/>
      <c r="I17" s="126"/>
      <c r="J17" s="154"/>
      <c r="K17" s="194"/>
      <c r="L17" s="126"/>
      <c r="M17" s="126"/>
      <c r="N17" s="128"/>
    </row>
    <row r="18" spans="1:14" ht="15" customHeight="1">
      <c r="A18" s="167" t="s">
        <v>10</v>
      </c>
      <c r="B18" s="305">
        <f>B16*B17</f>
        <v>6100</v>
      </c>
      <c r="C18" s="143" t="s">
        <v>11</v>
      </c>
      <c r="D18" s="126"/>
      <c r="E18" s="126"/>
      <c r="F18" s="125"/>
      <c r="G18" s="126"/>
      <c r="H18" s="125"/>
      <c r="I18" s="126"/>
      <c r="J18" s="154"/>
      <c r="K18" s="194"/>
      <c r="L18" s="126"/>
      <c r="M18" s="126"/>
      <c r="N18" s="128"/>
    </row>
    <row r="19" spans="1:14" ht="15" customHeight="1" thickBot="1">
      <c r="A19" s="168" t="s">
        <v>12</v>
      </c>
      <c r="B19" s="306">
        <v>200</v>
      </c>
      <c r="C19" s="143" t="s">
        <v>13</v>
      </c>
      <c r="D19" s="126"/>
      <c r="E19" s="126"/>
      <c r="F19" s="125"/>
      <c r="G19" s="126"/>
      <c r="H19" s="125"/>
      <c r="I19" s="126"/>
      <c r="J19" s="154"/>
      <c r="K19" s="194"/>
      <c r="L19" s="126"/>
      <c r="M19" s="126"/>
      <c r="N19" s="128"/>
    </row>
    <row r="20" spans="1:14" ht="15.75" customHeight="1">
      <c r="A20" s="193"/>
      <c r="B20" s="153"/>
      <c r="C20" s="126"/>
      <c r="D20" s="126"/>
      <c r="E20" s="126"/>
      <c r="F20" s="125"/>
      <c r="G20" s="126"/>
      <c r="H20" s="125"/>
      <c r="I20" s="126"/>
      <c r="J20" s="154"/>
      <c r="K20" s="194"/>
      <c r="L20" s="126"/>
      <c r="M20" s="126"/>
      <c r="N20" s="128"/>
    </row>
    <row r="21" spans="1:14" s="5" customFormat="1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</row>
    <row r="22" spans="1:14" s="5" customFormat="1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</row>
    <row r="23" spans="1:14" ht="15.4" customHeight="1">
      <c r="A23" s="365" t="s">
        <v>18</v>
      </c>
      <c r="B23" s="366"/>
      <c r="C23" s="366"/>
      <c r="D23" s="174" t="s">
        <v>8</v>
      </c>
      <c r="E23" s="175" t="s">
        <v>19</v>
      </c>
      <c r="F23" s="176">
        <v>0</v>
      </c>
      <c r="G23" s="177">
        <v>12</v>
      </c>
      <c r="H23" s="180">
        <f>F23*G23</f>
        <v>0</v>
      </c>
      <c r="I23" s="156"/>
      <c r="J23" s="155"/>
      <c r="K23" s="194"/>
      <c r="L23" s="126"/>
      <c r="M23" s="126"/>
      <c r="N23" s="128"/>
    </row>
    <row r="24" spans="1:14" ht="16.350000000000001" customHeight="1">
      <c r="A24" s="350" t="s">
        <v>20</v>
      </c>
      <c r="B24" s="351"/>
      <c r="C24" s="351"/>
      <c r="D24" s="6" t="s">
        <v>21</v>
      </c>
      <c r="E24" s="170"/>
      <c r="F24" s="141">
        <v>0</v>
      </c>
      <c r="G24" s="178">
        <f>B18+B19</f>
        <v>6300</v>
      </c>
      <c r="H24" s="181">
        <f>F24*G24</f>
        <v>0</v>
      </c>
      <c r="I24" s="156"/>
      <c r="J24" s="155"/>
      <c r="K24" s="194"/>
      <c r="L24" s="126"/>
      <c r="M24" s="126"/>
      <c r="N24" s="128"/>
    </row>
    <row r="25" spans="1:14" ht="30.6" customHeight="1">
      <c r="A25" s="367" t="s">
        <v>44</v>
      </c>
      <c r="B25" s="368"/>
      <c r="C25" s="368"/>
      <c r="D25" s="6" t="s">
        <v>21</v>
      </c>
      <c r="E25" s="169" t="s">
        <v>19</v>
      </c>
      <c r="F25" s="141">
        <v>0</v>
      </c>
      <c r="G25" s="178">
        <v>25</v>
      </c>
      <c r="H25" s="181">
        <f>F25*G25</f>
        <v>0</v>
      </c>
      <c r="I25" s="156" t="s">
        <v>37</v>
      </c>
      <c r="J25" s="155"/>
      <c r="K25" s="194"/>
      <c r="L25" s="126"/>
      <c r="M25" s="126"/>
      <c r="N25" s="128"/>
    </row>
    <row r="26" spans="1:14" ht="16.149999999999999" customHeight="1">
      <c r="A26" s="139" t="s">
        <v>45</v>
      </c>
      <c r="B26" s="299"/>
      <c r="C26" s="299"/>
      <c r="D26" s="6" t="s">
        <v>21</v>
      </c>
      <c r="E26" s="169" t="s">
        <v>19</v>
      </c>
      <c r="F26" s="141">
        <v>0</v>
      </c>
      <c r="G26" s="178">
        <f>B18+B19</f>
        <v>6300</v>
      </c>
      <c r="H26" s="181">
        <f>F26*G26</f>
        <v>0</v>
      </c>
      <c r="I26" s="156"/>
      <c r="J26" s="155"/>
      <c r="K26" s="196"/>
      <c r="L26" s="126"/>
      <c r="M26" s="126"/>
      <c r="N26" s="128"/>
    </row>
    <row r="27" spans="1:14" ht="16.350000000000001" customHeight="1">
      <c r="A27" s="360" t="s">
        <v>159</v>
      </c>
      <c r="B27" s="361"/>
      <c r="C27" s="362"/>
      <c r="D27" s="171" t="s">
        <v>21</v>
      </c>
      <c r="E27" s="82" t="s">
        <v>41</v>
      </c>
      <c r="F27" s="83">
        <v>0</v>
      </c>
      <c r="G27" s="91">
        <f>B18+B19</f>
        <v>6300</v>
      </c>
      <c r="H27" s="94">
        <f>G27*F27</f>
        <v>0</v>
      </c>
      <c r="I27" s="156"/>
      <c r="J27" s="157"/>
      <c r="K27" s="196"/>
      <c r="L27" s="126"/>
      <c r="M27" s="126"/>
      <c r="N27" s="128"/>
    </row>
    <row r="28" spans="1:14" ht="15" customHeight="1">
      <c r="A28" s="350" t="s">
        <v>22</v>
      </c>
      <c r="B28" s="351"/>
      <c r="C28" s="351"/>
      <c r="D28" s="6" t="s">
        <v>8</v>
      </c>
      <c r="E28" s="140"/>
      <c r="F28" s="141">
        <v>0</v>
      </c>
      <c r="G28" s="178">
        <v>1012</v>
      </c>
      <c r="H28" s="181">
        <f>F28*G28</f>
        <v>0</v>
      </c>
      <c r="I28" s="156"/>
      <c r="J28" s="155"/>
      <c r="K28" s="196"/>
      <c r="L28" s="126"/>
      <c r="M28" s="126"/>
      <c r="N28" s="128"/>
    </row>
    <row r="29" spans="1:14" ht="15" customHeight="1" thickBot="1">
      <c r="A29" s="363" t="s">
        <v>158</v>
      </c>
      <c r="B29" s="364"/>
      <c r="C29" s="364"/>
      <c r="D29" s="7" t="s">
        <v>8</v>
      </c>
      <c r="E29" s="172" t="s">
        <v>47</v>
      </c>
      <c r="F29" s="173">
        <v>0</v>
      </c>
      <c r="G29" s="179">
        <v>2000</v>
      </c>
      <c r="H29" s="182">
        <f>F29*G29</f>
        <v>0</v>
      </c>
      <c r="I29" s="156"/>
      <c r="J29" s="155"/>
      <c r="K29" s="196"/>
      <c r="L29" s="126"/>
      <c r="M29" s="126"/>
      <c r="N29" s="128"/>
    </row>
    <row r="30" spans="1:14" ht="15" customHeight="1" thickBot="1">
      <c r="A30" s="197"/>
      <c r="B30" s="158"/>
      <c r="C30" s="158"/>
      <c r="D30" s="158"/>
      <c r="E30" s="159"/>
      <c r="F30" s="159"/>
      <c r="G30" s="160" t="s">
        <v>23</v>
      </c>
      <c r="H30" s="183">
        <f>SUM(H23:H29)</f>
        <v>0</v>
      </c>
      <c r="I30" s="159"/>
      <c r="J30" s="33"/>
      <c r="K30" s="198"/>
      <c r="L30" s="126"/>
      <c r="M30" s="126"/>
      <c r="N30" s="128"/>
    </row>
    <row r="31" spans="1:14" ht="16.899999999999999" customHeight="1" thickBot="1">
      <c r="A31" s="197"/>
      <c r="B31" s="158"/>
      <c r="C31" s="158"/>
      <c r="D31" s="158"/>
      <c r="E31" s="161"/>
      <c r="F31" s="159"/>
      <c r="G31" s="159"/>
      <c r="H31" s="159"/>
      <c r="I31" s="159"/>
      <c r="J31" s="35" t="s">
        <v>24</v>
      </c>
      <c r="K31" s="51" t="s">
        <v>25</v>
      </c>
      <c r="L31" s="126"/>
      <c r="M31" s="126"/>
      <c r="N31" s="128"/>
    </row>
    <row r="32" spans="1:14" ht="15" customHeight="1" thickBot="1">
      <c r="A32" s="197"/>
      <c r="B32" s="158"/>
      <c r="C32" s="158"/>
      <c r="D32" s="158"/>
      <c r="E32" s="159"/>
      <c r="F32" s="159"/>
      <c r="G32" s="159"/>
      <c r="H32" s="160" t="s">
        <v>26</v>
      </c>
      <c r="I32" s="36" t="s">
        <v>16</v>
      </c>
      <c r="J32" s="184">
        <f>H30*0.2</f>
        <v>0</v>
      </c>
      <c r="K32" s="295">
        <f>H30*1.2</f>
        <v>0</v>
      </c>
      <c r="L32" s="126"/>
      <c r="M32" s="126"/>
      <c r="N32" s="128"/>
    </row>
    <row r="33" spans="1:14" ht="15" customHeight="1" thickBot="1">
      <c r="A33" s="199"/>
      <c r="B33" s="200"/>
      <c r="C33" s="200"/>
      <c r="D33" s="200"/>
      <c r="E33" s="200"/>
      <c r="F33" s="201"/>
      <c r="G33" s="202"/>
      <c r="H33" s="202"/>
      <c r="I33" s="203"/>
      <c r="J33" s="204"/>
      <c r="K33" s="205"/>
      <c r="L33" s="126"/>
      <c r="M33" s="126"/>
      <c r="N33" s="128"/>
    </row>
    <row r="34" spans="1:14" ht="15" customHeight="1">
      <c r="A34" s="162"/>
      <c r="B34" s="126"/>
      <c r="C34" s="126"/>
      <c r="D34" s="126"/>
      <c r="E34" s="126"/>
      <c r="F34" s="125"/>
      <c r="G34" s="163"/>
      <c r="H34" s="164"/>
      <c r="I34" s="165"/>
      <c r="J34" s="164"/>
      <c r="K34" s="125"/>
      <c r="L34" s="126"/>
      <c r="M34" s="126"/>
      <c r="N34" s="128"/>
    </row>
    <row r="35" spans="1:14" ht="15.4" customHeight="1">
      <c r="A35" s="63" t="s">
        <v>27</v>
      </c>
      <c r="B35" s="64"/>
      <c r="C35" s="64"/>
      <c r="D35" s="64"/>
      <c r="E35" s="64"/>
      <c r="F35" s="64"/>
      <c r="G35" s="28"/>
      <c r="H35" s="28"/>
      <c r="I35" s="65"/>
      <c r="J35" s="28"/>
      <c r="K35" s="28"/>
      <c r="L35" s="124"/>
      <c r="M35" s="124"/>
      <c r="N35" s="128"/>
    </row>
    <row r="36" spans="1:14" ht="15" customHeight="1">
      <c r="A36" s="63" t="s">
        <v>28</v>
      </c>
      <c r="B36" s="64"/>
      <c r="C36" s="64"/>
      <c r="D36" s="64"/>
      <c r="E36" s="64"/>
      <c r="F36" s="64"/>
      <c r="G36" s="66"/>
      <c r="H36" s="66"/>
      <c r="I36" s="67"/>
      <c r="J36" s="67"/>
      <c r="K36" s="68"/>
      <c r="L36" s="124"/>
      <c r="M36" s="124"/>
      <c r="N36" s="128"/>
    </row>
    <row r="37" spans="1:14" ht="13.7" customHeight="1">
      <c r="A37" s="352" t="s">
        <v>29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128"/>
    </row>
    <row r="38" spans="1:14" ht="13.7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128"/>
    </row>
    <row r="39" spans="1:14" ht="15" customHeight="1">
      <c r="A39" s="126"/>
      <c r="B39" s="126"/>
      <c r="C39" s="126"/>
      <c r="D39" s="126"/>
      <c r="E39" s="126"/>
      <c r="F39" s="125"/>
      <c r="G39" s="126"/>
      <c r="H39" s="125"/>
      <c r="I39" s="126"/>
      <c r="J39" s="125"/>
      <c r="K39" s="125"/>
      <c r="L39" s="126"/>
      <c r="M39" s="126"/>
      <c r="N39" s="128"/>
    </row>
    <row r="40" spans="1:14" ht="15" customHeight="1">
      <c r="A40" s="70"/>
      <c r="B40" s="70"/>
      <c r="C40" s="124"/>
      <c r="D40" s="124"/>
      <c r="E40" s="124"/>
      <c r="F40" s="124"/>
      <c r="G40" s="71" t="s">
        <v>30</v>
      </c>
      <c r="H40" s="72"/>
      <c r="I40" s="72"/>
      <c r="J40" s="125"/>
      <c r="K40" s="125"/>
      <c r="L40" s="126"/>
      <c r="M40" s="126"/>
      <c r="N40" s="128"/>
    </row>
    <row r="41" spans="1:14" ht="15" customHeight="1">
      <c r="A41" s="354" t="s">
        <v>31</v>
      </c>
      <c r="B41" s="355"/>
      <c r="C41" s="355"/>
      <c r="D41" s="127"/>
      <c r="E41" s="127"/>
      <c r="F41" s="124"/>
      <c r="G41" s="71" t="s">
        <v>32</v>
      </c>
      <c r="H41" s="72"/>
      <c r="I41" s="72"/>
      <c r="J41" s="125"/>
      <c r="K41" s="125"/>
      <c r="L41" s="126"/>
      <c r="M41" s="126"/>
      <c r="N41" s="128"/>
    </row>
    <row r="42" spans="1:14" ht="14.45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3" spans="1:14" ht="14.45" customHeight="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</row>
    <row r="44" spans="1:14" ht="14.45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</row>
    <row r="45" spans="1:14" ht="14.45" customHeight="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</row>
    <row r="46" spans="1:14" ht="14.45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63" spans="7:7" ht="14.45" customHeight="1">
      <c r="G63" s="3">
        <v>7</v>
      </c>
    </row>
  </sheetData>
  <mergeCells count="9">
    <mergeCell ref="A22:C22"/>
    <mergeCell ref="A28:C28"/>
    <mergeCell ref="A37:M37"/>
    <mergeCell ref="A41:C41"/>
    <mergeCell ref="A23:C23"/>
    <mergeCell ref="A24:C24"/>
    <mergeCell ref="A25:C25"/>
    <mergeCell ref="A27:C27"/>
    <mergeCell ref="A29:C29"/>
  </mergeCells>
  <conditionalFormatting sqref="J27">
    <cfRule type="cellIs" dxfId="7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3"/>
  <sheetViews>
    <sheetView workbookViewId="0">
      <selection activeCell="A27" sqref="A27:C27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25.42578125" style="3" customWidth="1"/>
    <col min="4" max="5" width="10.7109375" style="3" customWidth="1"/>
    <col min="6" max="8" width="14.28515625" style="3" customWidth="1"/>
    <col min="9" max="9" width="7.140625" style="3" customWidth="1"/>
    <col min="10" max="11" width="12.85546875" style="3" customWidth="1"/>
    <col min="12" max="256" width="8.85546875" style="3" customWidth="1"/>
    <col min="257" max="16384" width="8.7109375" style="2"/>
  </cols>
  <sheetData>
    <row r="1" spans="1:13" ht="15" customHeight="1">
      <c r="A1" s="9" t="s">
        <v>137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</row>
    <row r="2" spans="1:13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</row>
    <row r="3" spans="1:13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</row>
    <row r="4" spans="1:13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</row>
    <row r="5" spans="1:13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</row>
    <row r="6" spans="1:13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</row>
    <row r="7" spans="1:13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</row>
    <row r="8" spans="1:13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</row>
    <row r="9" spans="1:13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</row>
    <row r="10" spans="1:13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</row>
    <row r="11" spans="1:13" ht="15" customHeight="1">
      <c r="A11" s="9" t="s">
        <v>83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</row>
    <row r="12" spans="1:13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</row>
    <row r="13" spans="1:13" ht="15.4" customHeight="1">
      <c r="A13" s="37" t="s">
        <v>6</v>
      </c>
      <c r="B13" s="38"/>
      <c r="C13" s="39"/>
      <c r="D13" s="123" t="s">
        <v>88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3" ht="15" customHeight="1">
      <c r="A14" s="43" t="s">
        <v>80</v>
      </c>
      <c r="B14" s="8"/>
      <c r="C14" s="8"/>
      <c r="D14" s="21" t="s">
        <v>89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3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</row>
    <row r="16" spans="1:13" ht="15.4" customHeight="1">
      <c r="A16" s="129" t="s">
        <v>7</v>
      </c>
      <c r="B16" s="301">
        <v>739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</row>
    <row r="17" spans="1:13" ht="15" customHeight="1">
      <c r="A17" s="131" t="s">
        <v>9</v>
      </c>
      <c r="B17" s="302">
        <v>6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13" ht="15" customHeight="1">
      <c r="A18" s="131" t="s">
        <v>10</v>
      </c>
      <c r="B18" s="302">
        <f>B16*B17</f>
        <v>4434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13" ht="15" customHeight="1" thickBot="1">
      <c r="A19" s="133" t="s">
        <v>12</v>
      </c>
      <c r="B19" s="303">
        <v>0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13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13" s="5" customFormat="1" ht="15.75" thickBot="1">
      <c r="A21" s="106"/>
      <c r="B21" s="120"/>
      <c r="C21" s="119"/>
      <c r="D21" s="119"/>
      <c r="E21" s="119"/>
      <c r="F21" s="121"/>
      <c r="G21" s="119"/>
      <c r="H21" s="122"/>
      <c r="I21" s="8"/>
      <c r="J21" s="11"/>
      <c r="K21" s="46"/>
      <c r="L21" s="8"/>
      <c r="M21" s="8"/>
    </row>
    <row r="22" spans="1:13" s="5" customFormat="1" ht="26.25" thickBot="1">
      <c r="A22" s="369" t="s">
        <v>105</v>
      </c>
      <c r="B22" s="370"/>
      <c r="C22" s="370"/>
      <c r="D22" s="135" t="s">
        <v>14</v>
      </c>
      <c r="E22" s="135" t="s">
        <v>15</v>
      </c>
      <c r="F22" s="136" t="s">
        <v>106</v>
      </c>
      <c r="G22" s="137" t="s">
        <v>17</v>
      </c>
      <c r="H22" s="138" t="s">
        <v>107</v>
      </c>
      <c r="I22" s="117"/>
      <c r="J22" s="118"/>
      <c r="K22" s="46"/>
    </row>
    <row r="23" spans="1:13" ht="15.4" customHeight="1">
      <c r="A23" s="356" t="s">
        <v>18</v>
      </c>
      <c r="B23" s="357"/>
      <c r="C23" s="357"/>
      <c r="D23" s="95" t="s">
        <v>8</v>
      </c>
      <c r="E23" s="96" t="s">
        <v>19</v>
      </c>
      <c r="F23" s="97">
        <v>0</v>
      </c>
      <c r="G23" s="98">
        <f>B17*2</f>
        <v>12</v>
      </c>
      <c r="H23" s="99">
        <f>F23*G23</f>
        <v>0</v>
      </c>
      <c r="I23" s="26"/>
      <c r="J23" s="27"/>
      <c r="K23" s="46"/>
      <c r="L23" s="8"/>
      <c r="M23" s="8"/>
    </row>
    <row r="24" spans="1:13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v>4500</v>
      </c>
      <c r="H24" s="93">
        <f>F24*G24</f>
        <v>0</v>
      </c>
      <c r="I24" s="26"/>
      <c r="J24" s="27"/>
      <c r="K24" s="46"/>
      <c r="L24" s="8"/>
      <c r="M24" s="8"/>
    </row>
    <row r="25" spans="1:13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24</v>
      </c>
      <c r="H25" s="93">
        <f>F25*G25</f>
        <v>0</v>
      </c>
      <c r="I25" s="26"/>
      <c r="J25" s="27"/>
      <c r="K25" s="46"/>
      <c r="L25" s="8"/>
      <c r="M25" s="8"/>
    </row>
    <row r="26" spans="1:13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4434</v>
      </c>
      <c r="H26" s="93">
        <f>F26*G26</f>
        <v>0</v>
      </c>
      <c r="I26" s="26"/>
      <c r="J26" s="27"/>
      <c r="K26" s="48"/>
      <c r="L26" s="8"/>
      <c r="M26" s="8"/>
    </row>
    <row r="27" spans="1:13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4434</v>
      </c>
      <c r="H27" s="94">
        <f>G27*F27</f>
        <v>0</v>
      </c>
      <c r="I27" s="26"/>
      <c r="J27" s="29"/>
      <c r="K27" s="48"/>
      <c r="L27" s="8"/>
      <c r="M27" s="8"/>
    </row>
    <row r="28" spans="1:13" ht="15" customHeight="1">
      <c r="A28" s="350" t="s">
        <v>22</v>
      </c>
      <c r="B28" s="351"/>
      <c r="C28" s="351"/>
      <c r="D28" s="76" t="s">
        <v>8</v>
      </c>
      <c r="E28" s="85"/>
      <c r="F28" s="79">
        <v>0</v>
      </c>
      <c r="G28" s="90">
        <f>B16+12</f>
        <v>751</v>
      </c>
      <c r="H28" s="93">
        <f>F28*G28</f>
        <v>0</v>
      </c>
      <c r="I28" s="26"/>
      <c r="J28" s="27"/>
      <c r="K28" s="48"/>
      <c r="L28" s="8"/>
      <c r="M28" s="8"/>
    </row>
    <row r="29" spans="1:13" ht="15" customHeight="1" thickBot="1">
      <c r="A29" s="363" t="s">
        <v>158</v>
      </c>
      <c r="B29" s="364"/>
      <c r="C29" s="364"/>
      <c r="D29" s="101" t="s">
        <v>8</v>
      </c>
      <c r="E29" s="102" t="s">
        <v>47</v>
      </c>
      <c r="F29" s="103">
        <v>0</v>
      </c>
      <c r="G29" s="104">
        <f>B16+B16</f>
        <v>1478</v>
      </c>
      <c r="H29" s="105">
        <f>F29*G29</f>
        <v>0</v>
      </c>
      <c r="I29" s="26"/>
      <c r="J29" s="27"/>
      <c r="K29" s="48"/>
      <c r="L29" s="8"/>
      <c r="M29" s="8"/>
    </row>
    <row r="30" spans="1:13" ht="15" customHeight="1" thickBot="1">
      <c r="A30" s="49"/>
      <c r="B30" s="30"/>
      <c r="C30" s="30"/>
      <c r="D30" s="30"/>
      <c r="E30" s="31"/>
      <c r="F30" s="31"/>
      <c r="G30" s="32" t="s">
        <v>23</v>
      </c>
      <c r="H30" s="75">
        <f>SUM(H23:H29)</f>
        <v>0</v>
      </c>
      <c r="I30" s="31"/>
      <c r="J30" s="33"/>
      <c r="K30" s="50"/>
      <c r="L30" s="8"/>
      <c r="M30" s="8"/>
    </row>
    <row r="31" spans="1:13" ht="16.899999999999999" customHeight="1" thickBot="1">
      <c r="A31" s="49"/>
      <c r="B31" s="30"/>
      <c r="C31" s="30"/>
      <c r="D31" s="30"/>
      <c r="E31" s="34"/>
      <c r="F31" s="31"/>
      <c r="G31" s="31"/>
      <c r="H31" s="31"/>
      <c r="I31" s="31"/>
      <c r="J31" s="35" t="s">
        <v>24</v>
      </c>
      <c r="K31" s="51" t="s">
        <v>25</v>
      </c>
      <c r="L31" s="8"/>
      <c r="M31" s="8"/>
    </row>
    <row r="32" spans="1:13" ht="15" customHeight="1" thickBot="1">
      <c r="A32" s="49"/>
      <c r="B32" s="30"/>
      <c r="C32" s="30"/>
      <c r="D32" s="30"/>
      <c r="E32" s="31"/>
      <c r="F32" s="31"/>
      <c r="G32" s="31"/>
      <c r="H32" s="32" t="s">
        <v>26</v>
      </c>
      <c r="I32" s="36" t="s">
        <v>16</v>
      </c>
      <c r="J32" s="73">
        <f>H30*0.2</f>
        <v>0</v>
      </c>
      <c r="K32" s="296">
        <f>H30*1.2</f>
        <v>0</v>
      </c>
      <c r="L32" s="8"/>
      <c r="M32" s="8"/>
    </row>
    <row r="33" spans="1:13" ht="15" customHeight="1" thickBot="1">
      <c r="A33" s="52"/>
      <c r="B33" s="53"/>
      <c r="C33" s="53"/>
      <c r="D33" s="53"/>
      <c r="E33" s="53"/>
      <c r="F33" s="54"/>
      <c r="G33" s="55"/>
      <c r="H33" s="55"/>
      <c r="I33" s="56"/>
      <c r="J33" s="57"/>
      <c r="K33" s="58"/>
      <c r="L33" s="8"/>
      <c r="M33" s="8"/>
    </row>
    <row r="34" spans="1:13" ht="15" customHeight="1">
      <c r="A34" s="59"/>
      <c r="B34" s="8"/>
      <c r="C34" s="8"/>
      <c r="D34" s="8"/>
      <c r="E34" s="8"/>
      <c r="F34" s="11"/>
      <c r="G34" s="60"/>
      <c r="H34" s="61"/>
      <c r="I34" s="62"/>
      <c r="J34" s="61"/>
      <c r="K34" s="11"/>
      <c r="L34" s="8"/>
      <c r="M34" s="8"/>
    </row>
    <row r="35" spans="1:13" ht="15.4" customHeight="1">
      <c r="A35" s="63" t="s">
        <v>27</v>
      </c>
      <c r="B35" s="64"/>
      <c r="C35" s="64"/>
      <c r="D35" s="64"/>
      <c r="E35" s="64"/>
      <c r="F35" s="64"/>
      <c r="G35" s="28"/>
      <c r="H35" s="28"/>
      <c r="I35" s="65"/>
      <c r="J35" s="28"/>
      <c r="K35" s="28"/>
      <c r="L35" s="10"/>
      <c r="M35" s="10"/>
    </row>
    <row r="36" spans="1:13" ht="15" customHeight="1">
      <c r="A36" s="63" t="s">
        <v>28</v>
      </c>
      <c r="B36" s="64"/>
      <c r="C36" s="64"/>
      <c r="D36" s="64"/>
      <c r="E36" s="64"/>
      <c r="F36" s="64"/>
      <c r="G36" s="66"/>
      <c r="H36" s="66"/>
      <c r="I36" s="67"/>
      <c r="J36" s="67"/>
      <c r="K36" s="68"/>
      <c r="L36" s="10"/>
      <c r="M36" s="10"/>
    </row>
    <row r="37" spans="1:13" ht="13.7" customHeight="1">
      <c r="A37" s="352" t="s">
        <v>29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</row>
    <row r="38" spans="1:13" ht="13.7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ht="15" customHeight="1">
      <c r="A39" s="354"/>
      <c r="B39" s="355"/>
      <c r="C39" s="355"/>
      <c r="D39" s="15"/>
      <c r="E39" s="15"/>
      <c r="F39" s="10"/>
      <c r="G39" s="71"/>
      <c r="H39" s="72"/>
      <c r="I39" s="72"/>
      <c r="J39" s="11"/>
      <c r="K39" s="11"/>
      <c r="L39" s="8"/>
      <c r="M39" s="8"/>
    </row>
    <row r="40" spans="1:13" ht="15" customHeight="1">
      <c r="A40" s="70"/>
      <c r="B40" s="70"/>
      <c r="C40" s="124"/>
      <c r="D40" s="124"/>
      <c r="E40" s="124"/>
      <c r="F40" s="124"/>
      <c r="G40" s="71" t="s">
        <v>30</v>
      </c>
      <c r="H40" s="72"/>
      <c r="I40" s="72"/>
      <c r="J40" s="125"/>
      <c r="K40" s="125"/>
      <c r="L40" s="126"/>
      <c r="M40" s="126"/>
    </row>
    <row r="41" spans="1:13" ht="15" customHeight="1">
      <c r="A41" s="354" t="s">
        <v>31</v>
      </c>
      <c r="B41" s="355"/>
      <c r="C41" s="355"/>
      <c r="D41" s="127"/>
      <c r="E41" s="127"/>
      <c r="F41" s="124"/>
      <c r="G41" s="71" t="s">
        <v>32</v>
      </c>
      <c r="H41" s="72"/>
      <c r="I41" s="72"/>
      <c r="J41" s="125"/>
      <c r="K41" s="125"/>
      <c r="L41" s="126"/>
      <c r="M41" s="126"/>
    </row>
    <row r="42" spans="1:13" ht="14.45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63" spans="7:7" ht="14.45" customHeight="1">
      <c r="G63" s="3">
        <v>7</v>
      </c>
    </row>
  </sheetData>
  <mergeCells count="10">
    <mergeCell ref="A22:C22"/>
    <mergeCell ref="A28:C28"/>
    <mergeCell ref="A37:M37"/>
    <mergeCell ref="A41:C41"/>
    <mergeCell ref="A23:C23"/>
    <mergeCell ref="A24:C24"/>
    <mergeCell ref="A25:C25"/>
    <mergeCell ref="A27:C27"/>
    <mergeCell ref="A39:C39"/>
    <mergeCell ref="A29:C29"/>
  </mergeCells>
  <conditionalFormatting sqref="J27">
    <cfRule type="cellIs" dxfId="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3392-BEBE-4141-B7FF-627EA722656C}">
  <sheetPr>
    <pageSetUpPr fitToPage="1"/>
  </sheetPr>
  <dimension ref="A1:IV66"/>
  <sheetViews>
    <sheetView topLeftCell="A7" workbookViewId="0">
      <selection activeCell="A29" sqref="A29:C29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4257812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4" ht="15" customHeight="1">
      <c r="A1" s="9" t="s">
        <v>138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  <c r="N1" s="12"/>
    </row>
    <row r="2" spans="1:14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  <c r="N2" s="12"/>
    </row>
    <row r="3" spans="1:14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  <c r="N3" s="12"/>
    </row>
    <row r="4" spans="1:14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  <c r="N4" s="12"/>
    </row>
    <row r="5" spans="1:14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12"/>
    </row>
    <row r="6" spans="1:14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  <c r="N6" s="12"/>
    </row>
    <row r="7" spans="1:14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  <c r="N7" s="12"/>
    </row>
    <row r="8" spans="1:14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  <c r="N8" s="12"/>
    </row>
    <row r="9" spans="1:14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  <c r="N9" s="12"/>
    </row>
    <row r="10" spans="1:14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  <c r="N10" s="12"/>
    </row>
    <row r="11" spans="1:14" ht="15" customHeight="1">
      <c r="A11" s="9" t="s">
        <v>57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  <c r="N11" s="12"/>
    </row>
    <row r="12" spans="1:14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  <c r="N12" s="12"/>
    </row>
    <row r="13" spans="1:14" ht="15.4" customHeight="1">
      <c r="A13" s="37" t="s">
        <v>6</v>
      </c>
      <c r="B13" s="38"/>
      <c r="C13" s="39"/>
      <c r="D13" s="40" t="s">
        <v>59</v>
      </c>
      <c r="E13" s="39"/>
      <c r="F13" s="41"/>
      <c r="G13" s="39"/>
      <c r="H13" s="41"/>
      <c r="I13" s="39"/>
      <c r="J13" s="41"/>
      <c r="K13" s="42"/>
      <c r="L13" s="8"/>
      <c r="M13" s="8"/>
      <c r="N13" s="12"/>
    </row>
    <row r="14" spans="1:14" ht="15" customHeight="1">
      <c r="A14" s="43" t="s">
        <v>58</v>
      </c>
      <c r="B14" s="8"/>
      <c r="C14" s="8"/>
      <c r="D14" s="21" t="s">
        <v>100</v>
      </c>
      <c r="E14" s="8"/>
      <c r="F14" s="11"/>
      <c r="G14" s="8"/>
      <c r="H14" s="8"/>
      <c r="I14" s="8"/>
      <c r="J14" s="8"/>
      <c r="K14" s="44"/>
      <c r="L14" s="8"/>
      <c r="M14" s="8"/>
      <c r="N14" s="12"/>
    </row>
    <row r="15" spans="1:14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  <c r="N15" s="12"/>
    </row>
    <row r="16" spans="1:14" ht="15.4" customHeight="1">
      <c r="A16" s="129" t="s">
        <v>7</v>
      </c>
      <c r="B16" s="301">
        <v>590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  <c r="N16" s="12"/>
    </row>
    <row r="17" spans="1:256" ht="15" customHeight="1">
      <c r="A17" s="131" t="s">
        <v>9</v>
      </c>
      <c r="B17" s="302">
        <v>6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  <c r="N17" s="12"/>
    </row>
    <row r="18" spans="1:256" ht="15" customHeight="1">
      <c r="A18" s="131" t="s">
        <v>10</v>
      </c>
      <c r="B18" s="302">
        <f>B16*B17</f>
        <v>3540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  <c r="N18" s="12"/>
    </row>
    <row r="19" spans="1:256" ht="15" customHeight="1" thickBot="1">
      <c r="A19" s="133" t="s">
        <v>12</v>
      </c>
      <c r="B19" s="303">
        <v>29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  <c r="N19" s="12"/>
    </row>
    <row r="20" spans="1:256" ht="15" customHeight="1">
      <c r="A20" s="45"/>
      <c r="B20" s="11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  <c r="N20" s="12"/>
    </row>
    <row r="21" spans="1:256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v>80</v>
      </c>
      <c r="H23" s="92">
        <f>F23*G23</f>
        <v>0</v>
      </c>
      <c r="I23" s="26"/>
      <c r="J23" s="27"/>
      <c r="K23" s="46"/>
      <c r="L23" s="8"/>
      <c r="M23" s="8"/>
      <c r="N23" s="12"/>
    </row>
    <row r="24" spans="1:256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f>B18+B19</f>
        <v>3569</v>
      </c>
      <c r="H24" s="93">
        <f>F24*G24</f>
        <v>0</v>
      </c>
      <c r="I24" s="26"/>
      <c r="J24" s="27"/>
      <c r="K24" s="46"/>
      <c r="L24" s="8"/>
      <c r="M24" s="8"/>
      <c r="N24" s="12"/>
    </row>
    <row r="25" spans="1:256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f>B18+B19</f>
        <v>3569</v>
      </c>
      <c r="H25" s="93">
        <f>F25*G25</f>
        <v>0</v>
      </c>
      <c r="I25" s="26" t="s">
        <v>60</v>
      </c>
      <c r="J25" s="27"/>
      <c r="K25" s="46"/>
      <c r="L25" s="8"/>
      <c r="M25" s="8"/>
      <c r="N25" s="12"/>
    </row>
    <row r="26" spans="1:256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3569</v>
      </c>
      <c r="H26" s="93">
        <f>F26*G26</f>
        <v>0</v>
      </c>
      <c r="I26" s="26"/>
      <c r="J26" s="27"/>
      <c r="K26" s="48"/>
      <c r="L26" s="8"/>
      <c r="M26" s="8"/>
      <c r="N26" s="12"/>
    </row>
    <row r="27" spans="1:256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3569</v>
      </c>
      <c r="H27" s="94">
        <f>G27*F27</f>
        <v>0</v>
      </c>
      <c r="I27" s="26"/>
      <c r="J27" s="29"/>
      <c r="K27" s="48"/>
      <c r="L27" s="8"/>
      <c r="M27" s="8"/>
      <c r="N27" s="12"/>
    </row>
    <row r="28" spans="1:256" ht="16.149999999999999" customHeight="1">
      <c r="A28" s="139" t="s">
        <v>62</v>
      </c>
      <c r="B28" s="299"/>
      <c r="C28" s="299"/>
      <c r="D28" s="84" t="s">
        <v>21</v>
      </c>
      <c r="E28" s="78" t="s">
        <v>19</v>
      </c>
      <c r="F28" s="79">
        <v>0</v>
      </c>
      <c r="G28" s="90">
        <f>B18+B19</f>
        <v>3569</v>
      </c>
      <c r="H28" s="93">
        <f>F28*G28</f>
        <v>0</v>
      </c>
      <c r="I28" s="26"/>
      <c r="J28" s="27"/>
      <c r="K28" s="48"/>
      <c r="L28" s="8"/>
      <c r="M28" s="8"/>
      <c r="N28" s="12"/>
    </row>
    <row r="29" spans="1:256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3569</v>
      </c>
      <c r="H29" s="93">
        <f>F29*G29</f>
        <v>0</v>
      </c>
      <c r="I29" s="26"/>
      <c r="J29" s="27"/>
      <c r="K29" s="48"/>
      <c r="L29" s="8"/>
      <c r="M29" s="8"/>
      <c r="N29" s="12"/>
    </row>
    <row r="30" spans="1:256" ht="19.5" customHeight="1">
      <c r="A30" s="367" t="s">
        <v>61</v>
      </c>
      <c r="B30" s="351"/>
      <c r="C30" s="351"/>
      <c r="D30" s="80" t="s">
        <v>42</v>
      </c>
      <c r="E30" s="78"/>
      <c r="F30" s="79">
        <v>0</v>
      </c>
      <c r="G30" s="90">
        <v>20</v>
      </c>
      <c r="H30" s="93">
        <f>F30*G30</f>
        <v>0</v>
      </c>
      <c r="I30" s="26"/>
      <c r="J30" s="27"/>
      <c r="K30" s="48"/>
      <c r="L30" s="8"/>
      <c r="M30" s="8"/>
      <c r="N30" s="12"/>
    </row>
    <row r="31" spans="1:256" ht="15" customHeight="1">
      <c r="A31" s="350" t="s">
        <v>22</v>
      </c>
      <c r="B31" s="351"/>
      <c r="C31" s="351"/>
      <c r="D31" s="76" t="s">
        <v>8</v>
      </c>
      <c r="E31" s="85"/>
      <c r="F31" s="79">
        <v>0</v>
      </c>
      <c r="G31" s="90">
        <f>B16+80</f>
        <v>670</v>
      </c>
      <c r="H31" s="93">
        <f>F31*G31</f>
        <v>0</v>
      </c>
      <c r="I31" s="26"/>
      <c r="J31" s="27"/>
      <c r="K31" s="48"/>
      <c r="L31" s="8"/>
      <c r="M31" s="8"/>
      <c r="N31" s="12"/>
    </row>
    <row r="32" spans="1:256" ht="15" customHeight="1" thickBot="1">
      <c r="A32" s="363" t="s">
        <v>158</v>
      </c>
      <c r="B32" s="364"/>
      <c r="C32" s="364"/>
      <c r="D32" s="101" t="s">
        <v>8</v>
      </c>
      <c r="E32" s="102" t="s">
        <v>47</v>
      </c>
      <c r="F32" s="103">
        <v>0</v>
      </c>
      <c r="G32" s="104">
        <f>B16+B16</f>
        <v>1180</v>
      </c>
      <c r="H32" s="105">
        <f>F32*G32</f>
        <v>0</v>
      </c>
      <c r="I32" s="26"/>
      <c r="J32" s="27"/>
      <c r="K32" s="48"/>
      <c r="L32" s="8"/>
      <c r="M32" s="8"/>
      <c r="N32" s="12"/>
    </row>
    <row r="33" spans="1:14" ht="15" customHeight="1" thickBot="1">
      <c r="A33" s="307"/>
      <c r="B33" s="308"/>
      <c r="C33" s="308"/>
      <c r="D33" s="30"/>
      <c r="E33" s="31"/>
      <c r="F33" s="31"/>
      <c r="G33" s="32" t="s">
        <v>23</v>
      </c>
      <c r="H33" s="75">
        <f>SUM(H23:H32)</f>
        <v>0</v>
      </c>
      <c r="I33" s="31"/>
      <c r="J33" s="33"/>
      <c r="K33" s="50"/>
      <c r="L33" s="8"/>
      <c r="M33" s="8"/>
      <c r="N33" s="12"/>
    </row>
    <row r="34" spans="1:14" ht="16.899999999999999" customHeight="1" thickBot="1">
      <c r="A34" s="49"/>
      <c r="B34" s="30"/>
      <c r="C34" s="30"/>
      <c r="D34" s="30"/>
      <c r="E34" s="34"/>
      <c r="F34" s="31"/>
      <c r="G34" s="31"/>
      <c r="H34" s="31"/>
      <c r="I34" s="31"/>
      <c r="J34" s="35" t="s">
        <v>24</v>
      </c>
      <c r="K34" s="51" t="s">
        <v>25</v>
      </c>
      <c r="L34" s="8"/>
      <c r="M34" s="8"/>
      <c r="N34" s="12"/>
    </row>
    <row r="35" spans="1:14" ht="15" customHeight="1" thickBot="1">
      <c r="A35" s="49"/>
      <c r="B35" s="30"/>
      <c r="C35" s="30"/>
      <c r="D35" s="30"/>
      <c r="E35" s="31"/>
      <c r="F35" s="31"/>
      <c r="G35" s="31"/>
      <c r="H35" s="32" t="s">
        <v>26</v>
      </c>
      <c r="I35" s="36" t="s">
        <v>16</v>
      </c>
      <c r="J35" s="73">
        <f>H33*0.2</f>
        <v>0</v>
      </c>
      <c r="K35" s="296">
        <f>H33*1.2</f>
        <v>0</v>
      </c>
      <c r="L35" s="8"/>
      <c r="M35" s="8"/>
      <c r="N35" s="12"/>
    </row>
    <row r="36" spans="1:14" ht="15" customHeight="1" thickBot="1">
      <c r="A36" s="52"/>
      <c r="B36" s="53"/>
      <c r="C36" s="53"/>
      <c r="D36" s="53"/>
      <c r="E36" s="53"/>
      <c r="F36" s="54"/>
      <c r="G36" s="55"/>
      <c r="H36" s="55"/>
      <c r="I36" s="56"/>
      <c r="J36" s="57"/>
      <c r="K36" s="58"/>
      <c r="L36" s="8"/>
      <c r="M36" s="8"/>
      <c r="N36" s="12"/>
    </row>
    <row r="37" spans="1:14" ht="15" customHeight="1">
      <c r="A37" s="59"/>
      <c r="B37" s="8"/>
      <c r="C37" s="8"/>
      <c r="D37" s="8"/>
      <c r="E37" s="8"/>
      <c r="F37" s="11"/>
      <c r="G37" s="60"/>
      <c r="H37" s="61"/>
      <c r="I37" s="62"/>
      <c r="J37" s="61"/>
      <c r="K37" s="11"/>
      <c r="L37" s="8"/>
      <c r="M37" s="8"/>
      <c r="N37" s="12"/>
    </row>
    <row r="38" spans="1:14" ht="15.4" customHeight="1">
      <c r="A38" s="63" t="s">
        <v>27</v>
      </c>
      <c r="B38" s="64"/>
      <c r="C38" s="64"/>
      <c r="D38" s="64"/>
      <c r="E38" s="64"/>
      <c r="F38" s="64"/>
      <c r="G38" s="28"/>
      <c r="H38" s="28"/>
      <c r="I38" s="65"/>
      <c r="J38" s="28"/>
      <c r="K38" s="28"/>
      <c r="L38" s="10"/>
      <c r="M38" s="10"/>
      <c r="N38" s="12"/>
    </row>
    <row r="39" spans="1:14" ht="15" customHeight="1">
      <c r="A39" s="63" t="s">
        <v>28</v>
      </c>
      <c r="B39" s="64"/>
      <c r="C39" s="64"/>
      <c r="D39" s="64"/>
      <c r="E39" s="64"/>
      <c r="F39" s="64"/>
      <c r="G39" s="66"/>
      <c r="H39" s="66"/>
      <c r="I39" s="67"/>
      <c r="J39" s="67"/>
      <c r="K39" s="68"/>
      <c r="L39" s="10"/>
      <c r="M39" s="10"/>
      <c r="N39" s="12"/>
    </row>
    <row r="40" spans="1:14" ht="13.7" customHeight="1">
      <c r="A40" s="352" t="s">
        <v>29</v>
      </c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12"/>
    </row>
    <row r="41" spans="1:14" ht="13.7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12"/>
    </row>
    <row r="42" spans="1:14" ht="15" customHeight="1">
      <c r="A42" s="8"/>
      <c r="B42" s="8"/>
      <c r="C42" s="8"/>
      <c r="D42" s="8"/>
      <c r="E42" s="8"/>
      <c r="F42" s="11"/>
      <c r="G42" s="8"/>
      <c r="H42" s="11"/>
      <c r="I42" s="8"/>
      <c r="J42" s="11"/>
      <c r="K42" s="11"/>
      <c r="L42" s="8"/>
      <c r="M42" s="8"/>
      <c r="N42" s="12"/>
    </row>
    <row r="43" spans="1:14" ht="15" customHeight="1">
      <c r="A43" s="70"/>
      <c r="B43" s="70"/>
      <c r="C43" s="10"/>
      <c r="D43" s="10"/>
      <c r="E43" s="10"/>
      <c r="F43" s="10"/>
      <c r="G43" s="71" t="s">
        <v>30</v>
      </c>
      <c r="H43" s="72"/>
      <c r="I43" s="72"/>
      <c r="J43" s="11"/>
      <c r="K43" s="11"/>
      <c r="L43" s="8"/>
      <c r="M43" s="8"/>
      <c r="N43" s="12"/>
    </row>
    <row r="44" spans="1:14" ht="15" customHeight="1">
      <c r="A44" s="354" t="s">
        <v>31</v>
      </c>
      <c r="B44" s="355"/>
      <c r="C44" s="355"/>
      <c r="D44" s="15"/>
      <c r="E44" s="15"/>
      <c r="F44" s="10"/>
      <c r="G44" s="71" t="s">
        <v>32</v>
      </c>
      <c r="H44" s="72"/>
      <c r="I44" s="72"/>
      <c r="J44" s="11"/>
      <c r="K44" s="11"/>
      <c r="L44" s="8"/>
      <c r="M44" s="8"/>
      <c r="N44" s="12"/>
    </row>
    <row r="45" spans="1:14" ht="14.4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4.4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66" spans="7:7" ht="14.45" customHeight="1">
      <c r="G66" s="4">
        <v>7</v>
      </c>
    </row>
  </sheetData>
  <mergeCells count="11">
    <mergeCell ref="A22:C22"/>
    <mergeCell ref="A31:C31"/>
    <mergeCell ref="A40:M40"/>
    <mergeCell ref="A44:C44"/>
    <mergeCell ref="A23:C23"/>
    <mergeCell ref="A24:C24"/>
    <mergeCell ref="A25:C25"/>
    <mergeCell ref="A27:C27"/>
    <mergeCell ref="A29:C29"/>
    <mergeCell ref="A30:C30"/>
    <mergeCell ref="A32:C32"/>
  </mergeCells>
  <conditionalFormatting sqref="J27">
    <cfRule type="cellIs" dxfId="5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5"/>
  <sheetViews>
    <sheetView topLeftCell="A10" workbookViewId="0">
      <selection activeCell="A29" sqref="A29:C29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25.85546875" style="3" customWidth="1"/>
    <col min="4" max="5" width="10.7109375" style="3" customWidth="1"/>
    <col min="6" max="8" width="14.28515625" style="3" customWidth="1"/>
    <col min="9" max="9" width="7.140625" style="3" customWidth="1"/>
    <col min="10" max="11" width="12.85546875" style="3" customWidth="1"/>
    <col min="12" max="256" width="8.85546875" style="3" customWidth="1"/>
    <col min="257" max="16384" width="8.7109375" style="2"/>
  </cols>
  <sheetData>
    <row r="1" spans="1:14" ht="15" customHeight="1">
      <c r="A1" s="9" t="s">
        <v>139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  <c r="N1" s="128"/>
    </row>
    <row r="2" spans="1:14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  <c r="N2" s="128"/>
    </row>
    <row r="3" spans="1:14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  <c r="N3" s="128"/>
    </row>
    <row r="4" spans="1:14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  <c r="N4" s="128"/>
    </row>
    <row r="5" spans="1:14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128"/>
    </row>
    <row r="6" spans="1:14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  <c r="N6" s="128"/>
    </row>
    <row r="7" spans="1:14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  <c r="N7" s="128"/>
    </row>
    <row r="8" spans="1:14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  <c r="N8" s="128"/>
    </row>
    <row r="9" spans="1:14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  <c r="N9" s="128"/>
    </row>
    <row r="10" spans="1:14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  <c r="N10" s="128"/>
    </row>
    <row r="11" spans="1:14" ht="15" customHeight="1">
      <c r="A11" s="9" t="s">
        <v>64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  <c r="N11" s="128"/>
    </row>
    <row r="12" spans="1:14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  <c r="N12" s="128"/>
    </row>
    <row r="13" spans="1:14" ht="15.4" customHeight="1">
      <c r="A13" s="37" t="s">
        <v>6</v>
      </c>
      <c r="B13" s="38"/>
      <c r="C13" s="39"/>
      <c r="D13" s="40" t="s">
        <v>93</v>
      </c>
      <c r="E13" s="39"/>
      <c r="F13" s="41"/>
      <c r="G13" s="39"/>
      <c r="H13" s="41"/>
      <c r="I13" s="39"/>
      <c r="J13" s="41"/>
      <c r="K13" s="42"/>
      <c r="L13" s="8"/>
      <c r="M13" s="8"/>
      <c r="N13" s="128"/>
    </row>
    <row r="14" spans="1:14" ht="15" customHeight="1">
      <c r="A14" s="43" t="s">
        <v>65</v>
      </c>
      <c r="B14" s="8"/>
      <c r="C14" s="8"/>
      <c r="D14" s="21" t="s">
        <v>94</v>
      </c>
      <c r="E14" s="8"/>
      <c r="F14" s="11"/>
      <c r="G14" s="8"/>
      <c r="H14" s="8"/>
      <c r="I14" s="8"/>
      <c r="J14" s="8"/>
      <c r="K14" s="44"/>
      <c r="L14" s="8"/>
      <c r="M14" s="8"/>
      <c r="N14" s="128"/>
    </row>
    <row r="15" spans="1:14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  <c r="N15" s="128"/>
    </row>
    <row r="16" spans="1:14" ht="15.4" customHeight="1">
      <c r="A16" s="129" t="s">
        <v>7</v>
      </c>
      <c r="B16" s="301">
        <v>730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  <c r="N16" s="128"/>
    </row>
    <row r="17" spans="1:14" ht="15" customHeight="1">
      <c r="A17" s="131" t="s">
        <v>9</v>
      </c>
      <c r="B17" s="302">
        <v>6.1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  <c r="N17" s="128"/>
    </row>
    <row r="18" spans="1:14" ht="15" customHeight="1">
      <c r="A18" s="131" t="s">
        <v>10</v>
      </c>
      <c r="B18" s="302">
        <f>B16*B17</f>
        <v>4453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  <c r="N18" s="128"/>
    </row>
    <row r="19" spans="1:14" ht="15" customHeight="1" thickBot="1">
      <c r="A19" s="133" t="s">
        <v>12</v>
      </c>
      <c r="B19" s="303">
        <v>28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  <c r="N19" s="128"/>
    </row>
    <row r="20" spans="1:14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  <c r="N20" s="128"/>
    </row>
    <row r="21" spans="1:14" s="5" customFormat="1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</row>
    <row r="22" spans="1:14" s="5" customFormat="1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</row>
    <row r="23" spans="1:14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f>B17*2</f>
        <v>12.2</v>
      </c>
      <c r="H23" s="92">
        <f>F23*G23</f>
        <v>0</v>
      </c>
      <c r="I23" s="26"/>
      <c r="J23" s="27"/>
      <c r="K23" s="46"/>
      <c r="L23" s="8"/>
      <c r="M23" s="8"/>
      <c r="N23" s="128"/>
    </row>
    <row r="24" spans="1:14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v>1403</v>
      </c>
      <c r="H24" s="93">
        <f>F24*G24</f>
        <v>0</v>
      </c>
      <c r="I24" s="26" t="s">
        <v>75</v>
      </c>
      <c r="J24" s="27"/>
      <c r="K24" s="46"/>
      <c r="L24" s="8"/>
      <c r="M24" s="8"/>
      <c r="N24" s="128"/>
    </row>
    <row r="25" spans="1:14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1220</v>
      </c>
      <c r="H25" s="93">
        <f>F25*G25</f>
        <v>0</v>
      </c>
      <c r="I25" s="26" t="s">
        <v>95</v>
      </c>
      <c r="J25" s="27"/>
      <c r="K25" s="46"/>
      <c r="L25" s="8"/>
      <c r="M25" s="8"/>
      <c r="N25" s="128"/>
    </row>
    <row r="26" spans="1:14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4481</v>
      </c>
      <c r="H26" s="93">
        <f>F26*G26</f>
        <v>0</v>
      </c>
      <c r="I26" s="26"/>
      <c r="J26" s="27"/>
      <c r="K26" s="48"/>
      <c r="L26" s="8"/>
      <c r="M26" s="8"/>
      <c r="N26" s="128"/>
    </row>
    <row r="27" spans="1:14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4481</v>
      </c>
      <c r="H27" s="94">
        <f>G27*F27</f>
        <v>0</v>
      </c>
      <c r="I27" s="26"/>
      <c r="J27" s="29"/>
      <c r="K27" s="48"/>
      <c r="L27" s="8"/>
      <c r="M27" s="8"/>
      <c r="N27" s="128"/>
    </row>
    <row r="28" spans="1:14" ht="16.149999999999999" customHeight="1">
      <c r="A28" s="139" t="s">
        <v>82</v>
      </c>
      <c r="B28" s="299"/>
      <c r="C28" s="299"/>
      <c r="D28" s="84" t="s">
        <v>21</v>
      </c>
      <c r="E28" s="78" t="s">
        <v>19</v>
      </c>
      <c r="F28" s="79">
        <v>0</v>
      </c>
      <c r="G28" s="90">
        <f>B18+B19</f>
        <v>4481</v>
      </c>
      <c r="H28" s="93">
        <f>F28*G28</f>
        <v>0</v>
      </c>
      <c r="I28" s="26"/>
      <c r="J28" s="27"/>
      <c r="K28" s="48"/>
      <c r="L28" s="8"/>
      <c r="M28" s="8"/>
      <c r="N28" s="128"/>
    </row>
    <row r="29" spans="1:14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4481</v>
      </c>
      <c r="H29" s="93">
        <f>F29*G29</f>
        <v>0</v>
      </c>
      <c r="I29" s="26"/>
      <c r="J29" s="27"/>
      <c r="K29" s="48"/>
      <c r="L29" s="8"/>
      <c r="M29" s="8"/>
      <c r="N29" s="128"/>
    </row>
    <row r="30" spans="1:14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B16+12</f>
        <v>742</v>
      </c>
      <c r="H30" s="93">
        <f>F30*G30</f>
        <v>0</v>
      </c>
      <c r="I30" s="26"/>
      <c r="J30" s="27"/>
      <c r="K30" s="48"/>
      <c r="L30" s="8"/>
      <c r="M30" s="8"/>
      <c r="N30" s="128"/>
    </row>
    <row r="31" spans="1:14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f>B16+B16</f>
        <v>1460</v>
      </c>
      <c r="H31" s="105">
        <f>F31*G31</f>
        <v>0</v>
      </c>
      <c r="I31" s="26"/>
      <c r="J31" s="27"/>
      <c r="K31" s="48"/>
      <c r="L31" s="8"/>
      <c r="M31" s="8"/>
      <c r="N31" s="128"/>
    </row>
    <row r="32" spans="1:14" ht="15" customHeight="1" thickBot="1">
      <c r="A32" s="49"/>
      <c r="B32" s="30"/>
      <c r="C32" s="30"/>
      <c r="D32" s="30"/>
      <c r="E32" s="31"/>
      <c r="F32" s="31"/>
      <c r="G32" s="32" t="s">
        <v>23</v>
      </c>
      <c r="H32" s="74">
        <f>SUM(H23:H31)</f>
        <v>0</v>
      </c>
      <c r="I32" s="31"/>
      <c r="J32" s="33"/>
      <c r="K32" s="50"/>
      <c r="L32" s="8"/>
      <c r="M32" s="8"/>
      <c r="N32" s="128"/>
    </row>
    <row r="33" spans="1:14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  <c r="N33" s="128"/>
    </row>
    <row r="34" spans="1:14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3">
        <f>H32*0.2</f>
        <v>0</v>
      </c>
      <c r="K34" s="296">
        <f>H32*1.2</f>
        <v>0</v>
      </c>
      <c r="L34" s="8"/>
      <c r="M34" s="8"/>
      <c r="N34" s="128"/>
    </row>
    <row r="35" spans="1:14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  <c r="N35" s="128"/>
    </row>
    <row r="36" spans="1:14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  <c r="N36" s="128"/>
    </row>
    <row r="37" spans="1:14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  <c r="N37" s="128"/>
    </row>
    <row r="38" spans="1:14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  <c r="N38" s="128"/>
    </row>
    <row r="39" spans="1:14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128"/>
    </row>
    <row r="40" spans="1:14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28"/>
    </row>
    <row r="41" spans="1:14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  <c r="N41" s="128"/>
    </row>
    <row r="42" spans="1:14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  <c r="N42" s="128"/>
    </row>
    <row r="43" spans="1:14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  <c r="N43" s="128"/>
    </row>
    <row r="44" spans="1:14" ht="14.45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</row>
    <row r="45" spans="1:14" ht="14.45" customHeight="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</row>
    <row r="46" spans="1:14" ht="14.45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14" ht="14.45" customHeight="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</row>
    <row r="65" spans="7:7" ht="14.45" customHeight="1">
      <c r="G65" s="3">
        <v>7</v>
      </c>
    </row>
  </sheetData>
  <mergeCells count="10">
    <mergeCell ref="A22:C22"/>
    <mergeCell ref="A30:C30"/>
    <mergeCell ref="A39:M39"/>
    <mergeCell ref="A43:C43"/>
    <mergeCell ref="A23:C23"/>
    <mergeCell ref="A24:C24"/>
    <mergeCell ref="A25:C25"/>
    <mergeCell ref="A27:C27"/>
    <mergeCell ref="A29:C29"/>
    <mergeCell ref="A31:C31"/>
  </mergeCells>
  <conditionalFormatting sqref="J27">
    <cfRule type="cellIs" dxfId="4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65"/>
  <sheetViews>
    <sheetView topLeftCell="A13" workbookViewId="0">
      <selection activeCell="A29" sqref="A29:C29"/>
    </sheetView>
  </sheetViews>
  <sheetFormatPr defaultColWidth="8.7109375" defaultRowHeight="14.45" customHeight="1"/>
  <cols>
    <col min="1" max="1" width="20" style="3" customWidth="1"/>
    <col min="2" max="2" width="10.7109375" style="3" customWidth="1"/>
    <col min="3" max="3" width="25.42578125" style="3" customWidth="1"/>
    <col min="4" max="5" width="10.7109375" style="3" customWidth="1"/>
    <col min="6" max="8" width="14.28515625" style="3" customWidth="1"/>
    <col min="9" max="9" width="7.140625" style="3" customWidth="1"/>
    <col min="10" max="11" width="12.85546875" style="3" customWidth="1"/>
    <col min="12" max="256" width="8.85546875" style="3" customWidth="1"/>
    <col min="257" max="16384" width="8.7109375" style="2"/>
  </cols>
  <sheetData>
    <row r="1" spans="1:13" ht="15" customHeight="1">
      <c r="A1" s="9" t="s">
        <v>120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</row>
    <row r="2" spans="1:13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</row>
    <row r="3" spans="1:13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</row>
    <row r="4" spans="1:13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</row>
    <row r="5" spans="1:13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</row>
    <row r="6" spans="1:13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</row>
    <row r="7" spans="1:13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</row>
    <row r="8" spans="1:13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</row>
    <row r="9" spans="1:13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</row>
    <row r="10" spans="1:13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</row>
    <row r="11" spans="1:13" ht="15" customHeight="1">
      <c r="A11" s="9" t="s">
        <v>53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</row>
    <row r="12" spans="1:13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</row>
    <row r="13" spans="1:13" ht="15.4" customHeight="1">
      <c r="A13" s="37" t="s">
        <v>6</v>
      </c>
      <c r="B13" s="38"/>
      <c r="C13" s="39"/>
      <c r="D13" s="40" t="s">
        <v>54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3" ht="15" customHeight="1">
      <c r="A14" s="43" t="s">
        <v>53</v>
      </c>
      <c r="B14" s="8"/>
      <c r="C14" s="8"/>
      <c r="D14" s="21" t="s">
        <v>74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3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</row>
    <row r="16" spans="1:13" ht="15.4" customHeight="1">
      <c r="A16" s="129" t="s">
        <v>7</v>
      </c>
      <c r="B16" s="301">
        <v>570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</row>
    <row r="17" spans="1:13" ht="15" customHeight="1">
      <c r="A17" s="131" t="s">
        <v>9</v>
      </c>
      <c r="B17" s="302">
        <v>6.4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13" ht="15" customHeight="1">
      <c r="A18" s="131" t="s">
        <v>10</v>
      </c>
      <c r="B18" s="302">
        <f>B16*B17</f>
        <v>3648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13" ht="15" customHeight="1" thickBot="1">
      <c r="A19" s="133" t="s">
        <v>12</v>
      </c>
      <c r="B19" s="303">
        <v>52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13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13" s="5" customFormat="1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</row>
    <row r="22" spans="1:13" s="5" customFormat="1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</row>
    <row r="23" spans="1:13" ht="15.4" customHeight="1">
      <c r="A23" s="350" t="s">
        <v>18</v>
      </c>
      <c r="B23" s="371"/>
      <c r="C23" s="371"/>
      <c r="D23" s="76" t="s">
        <v>8</v>
      </c>
      <c r="E23" s="78" t="s">
        <v>19</v>
      </c>
      <c r="F23" s="79">
        <v>0</v>
      </c>
      <c r="G23" s="90">
        <v>40</v>
      </c>
      <c r="H23" s="93">
        <f>F23*G23</f>
        <v>0</v>
      </c>
      <c r="I23" s="26"/>
      <c r="J23" s="27"/>
      <c r="K23" s="46"/>
      <c r="L23" s="8"/>
      <c r="M23" s="8"/>
    </row>
    <row r="24" spans="1:13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v>3725</v>
      </c>
      <c r="H24" s="93">
        <f>F24*G24</f>
        <v>0</v>
      </c>
      <c r="I24" s="26"/>
      <c r="J24" s="27"/>
      <c r="K24" s="46"/>
      <c r="L24" s="8"/>
      <c r="M24" s="8"/>
    </row>
    <row r="25" spans="1:13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25</v>
      </c>
      <c r="H25" s="93">
        <f>F25*G25</f>
        <v>0</v>
      </c>
      <c r="I25" s="26"/>
      <c r="J25" s="27"/>
      <c r="K25" s="46"/>
      <c r="L25" s="8"/>
      <c r="M25" s="8"/>
    </row>
    <row r="26" spans="1:13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3700</v>
      </c>
      <c r="H26" s="93">
        <f>F26*G26</f>
        <v>0</v>
      </c>
      <c r="I26" s="26"/>
      <c r="J26" s="27"/>
      <c r="K26" s="48"/>
      <c r="L26" s="8"/>
      <c r="M26" s="8"/>
    </row>
    <row r="27" spans="1:13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3700</v>
      </c>
      <c r="H27" s="94">
        <f>G27*F27</f>
        <v>0</v>
      </c>
      <c r="I27" s="26"/>
      <c r="J27" s="29"/>
      <c r="K27" s="48"/>
      <c r="L27" s="8"/>
      <c r="M27" s="8"/>
    </row>
    <row r="28" spans="1:13" ht="16.149999999999999" customHeight="1">
      <c r="A28" s="139" t="s">
        <v>62</v>
      </c>
      <c r="B28" s="299"/>
      <c r="C28" s="299"/>
      <c r="D28" s="84" t="s">
        <v>21</v>
      </c>
      <c r="E28" s="78" t="s">
        <v>19</v>
      </c>
      <c r="F28" s="79">
        <v>0</v>
      </c>
      <c r="G28" s="90">
        <f>B18+B19</f>
        <v>3700</v>
      </c>
      <c r="H28" s="93">
        <f>F28*G28</f>
        <v>0</v>
      </c>
      <c r="I28" s="26"/>
      <c r="J28" s="27"/>
      <c r="K28" s="48"/>
      <c r="L28" s="8"/>
      <c r="M28" s="8"/>
    </row>
    <row r="29" spans="1:13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3700</v>
      </c>
      <c r="H29" s="93">
        <f>F29*G29</f>
        <v>0</v>
      </c>
      <c r="I29" s="26"/>
      <c r="J29" s="27"/>
      <c r="K29" s="48"/>
      <c r="L29" s="8"/>
      <c r="M29" s="8"/>
    </row>
    <row r="30" spans="1:13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B16+12</f>
        <v>582</v>
      </c>
      <c r="H30" s="93">
        <f>F30*G30</f>
        <v>0</v>
      </c>
      <c r="I30" s="26"/>
      <c r="J30" s="27"/>
      <c r="K30" s="48"/>
      <c r="L30" s="8"/>
      <c r="M30" s="8"/>
    </row>
    <row r="31" spans="1:13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f>B16+B16</f>
        <v>1140</v>
      </c>
      <c r="H31" s="105">
        <f>F31*G31</f>
        <v>0</v>
      </c>
      <c r="I31" s="26"/>
      <c r="J31" s="27"/>
      <c r="K31" s="48"/>
      <c r="L31" s="8"/>
      <c r="M31" s="8"/>
    </row>
    <row r="32" spans="1:13" ht="15" customHeight="1" thickBot="1">
      <c r="A32" s="49"/>
      <c r="B32" s="30"/>
      <c r="C32" s="30"/>
      <c r="D32" s="30"/>
      <c r="E32" s="31"/>
      <c r="F32" s="31"/>
      <c r="G32" s="32" t="s">
        <v>23</v>
      </c>
      <c r="H32" s="75">
        <f>SUM(H23:H31)</f>
        <v>0</v>
      </c>
      <c r="I32" s="31"/>
      <c r="J32" s="33"/>
      <c r="K32" s="50"/>
      <c r="L32" s="8"/>
      <c r="M32" s="8"/>
    </row>
    <row r="33" spans="1:13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</row>
    <row r="34" spans="1:13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4">
        <f>H32*0.2</f>
        <v>0</v>
      </c>
      <c r="K34" s="294">
        <f>H32*1.2</f>
        <v>0</v>
      </c>
      <c r="L34" s="8"/>
      <c r="M34" s="8"/>
    </row>
    <row r="35" spans="1:13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</row>
    <row r="36" spans="1:13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</row>
    <row r="37" spans="1:13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</row>
    <row r="38" spans="1:13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</row>
    <row r="39" spans="1:13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</row>
    <row r="40" spans="1:13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</row>
    <row r="42" spans="1:13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</row>
    <row r="43" spans="1:13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</row>
    <row r="44" spans="1:13" ht="14.45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ht="14.45" customHeight="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ht="14.45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ht="14.45" customHeight="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4.45" customHeight="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ht="14.45" customHeight="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65" spans="7:7" ht="14.45" customHeight="1">
      <c r="G65" s="3">
        <v>7</v>
      </c>
    </row>
  </sheetData>
  <mergeCells count="10">
    <mergeCell ref="A22:C22"/>
    <mergeCell ref="A30:C30"/>
    <mergeCell ref="A39:M39"/>
    <mergeCell ref="A43:C43"/>
    <mergeCell ref="A23:C23"/>
    <mergeCell ref="A24:C24"/>
    <mergeCell ref="A25:C25"/>
    <mergeCell ref="A27:C27"/>
    <mergeCell ref="A29:C29"/>
    <mergeCell ref="A31:C31"/>
  </mergeCells>
  <conditionalFormatting sqref="J27">
    <cfRule type="cellIs" dxfId="3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B59B-A6C4-4406-B28A-D2293EF2BD20}">
  <sheetPr>
    <pageSetUpPr fitToPage="1"/>
  </sheetPr>
  <dimension ref="A1:IV65"/>
  <sheetViews>
    <sheetView workbookViewId="0">
      <selection activeCell="A29" sqref="A29:C29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4257812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3" ht="15" customHeight="1">
      <c r="A1" s="9" t="s">
        <v>140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</row>
    <row r="2" spans="1:13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</row>
    <row r="3" spans="1:13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</row>
    <row r="4" spans="1:13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</row>
    <row r="5" spans="1:13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</row>
    <row r="6" spans="1:13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</row>
    <row r="7" spans="1:13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</row>
    <row r="8" spans="1:13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</row>
    <row r="9" spans="1:13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</row>
    <row r="10" spans="1:13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</row>
    <row r="11" spans="1:13" ht="15" customHeight="1">
      <c r="A11" s="9" t="s">
        <v>50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</row>
    <row r="12" spans="1:13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</row>
    <row r="13" spans="1:13" ht="15.4" customHeight="1">
      <c r="A13" s="37" t="s">
        <v>6</v>
      </c>
      <c r="B13" s="38"/>
      <c r="C13" s="39"/>
      <c r="D13" s="40" t="s">
        <v>52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3" ht="15" customHeight="1">
      <c r="A14" s="43" t="s">
        <v>51</v>
      </c>
      <c r="B14" s="8"/>
      <c r="C14" s="8"/>
      <c r="D14" s="21" t="s">
        <v>96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3" ht="15" customHeight="1" thickBot="1">
      <c r="A15" s="45"/>
      <c r="B15" s="8"/>
      <c r="C15" s="8"/>
      <c r="D15" s="21" t="s">
        <v>97</v>
      </c>
      <c r="E15" s="8"/>
      <c r="F15" s="11"/>
      <c r="G15" s="8"/>
      <c r="H15" s="22"/>
      <c r="I15" s="23"/>
      <c r="J15" s="11"/>
      <c r="K15" s="46"/>
      <c r="L15" s="8"/>
      <c r="M15" s="8"/>
    </row>
    <row r="16" spans="1:13" ht="15.4" customHeight="1">
      <c r="A16" s="129" t="s">
        <v>7</v>
      </c>
      <c r="B16" s="301">
        <v>1090</v>
      </c>
      <c r="C16" s="13" t="s">
        <v>8</v>
      </c>
      <c r="D16" s="8" t="s">
        <v>98</v>
      </c>
      <c r="E16" s="8"/>
      <c r="F16" s="11"/>
      <c r="G16" s="8"/>
      <c r="H16" s="22"/>
      <c r="I16" s="23"/>
      <c r="J16" s="11"/>
      <c r="K16" s="47"/>
      <c r="L16" s="8"/>
      <c r="M16" s="8"/>
    </row>
    <row r="17" spans="1:256" ht="15" customHeight="1">
      <c r="A17" s="131" t="s">
        <v>9</v>
      </c>
      <c r="B17" s="302">
        <v>6.1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256" ht="15" customHeight="1">
      <c r="A18" s="131" t="s">
        <v>10</v>
      </c>
      <c r="B18" s="302">
        <f>B16*B17</f>
        <v>6649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256" ht="15" customHeight="1" thickBot="1">
      <c r="A19" s="133" t="s">
        <v>12</v>
      </c>
      <c r="B19" s="303">
        <v>37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256" ht="13.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256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v>100</v>
      </c>
      <c r="H23" s="92">
        <f>F23*G23</f>
        <v>0</v>
      </c>
      <c r="I23" s="26"/>
      <c r="J23" s="27"/>
      <c r="K23" s="46"/>
      <c r="L23" s="8"/>
      <c r="M23" s="8"/>
    </row>
    <row r="24" spans="1:256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f>B18+B19</f>
        <v>6686</v>
      </c>
      <c r="H24" s="93">
        <f>F24*G24</f>
        <v>0</v>
      </c>
      <c r="I24" s="26"/>
      <c r="J24" s="27"/>
      <c r="K24" s="46"/>
      <c r="L24" s="8"/>
      <c r="M24" s="8"/>
    </row>
    <row r="25" spans="1:256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2700</v>
      </c>
      <c r="H25" s="93">
        <f>F25*G25</f>
        <v>0</v>
      </c>
      <c r="I25" s="372" t="s">
        <v>108</v>
      </c>
      <c r="J25" s="373"/>
      <c r="K25" s="374"/>
      <c r="L25" s="8"/>
      <c r="M25" s="8"/>
    </row>
    <row r="26" spans="1:256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6686</v>
      </c>
      <c r="H26" s="93">
        <f>F26*G26</f>
        <v>0</v>
      </c>
      <c r="I26" s="26"/>
      <c r="J26" s="27"/>
      <c r="K26" s="48"/>
      <c r="L26" s="8"/>
      <c r="M26" s="8"/>
    </row>
    <row r="27" spans="1:256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6686</v>
      </c>
      <c r="H27" s="94">
        <f>G27*F27</f>
        <v>0</v>
      </c>
      <c r="I27" s="26"/>
      <c r="J27" s="29"/>
      <c r="K27" s="48"/>
      <c r="L27" s="8"/>
      <c r="M27" s="8"/>
    </row>
    <row r="28" spans="1:256" ht="16.149999999999999" customHeight="1">
      <c r="A28" s="139" t="s">
        <v>62</v>
      </c>
      <c r="B28" s="299"/>
      <c r="C28" s="299"/>
      <c r="D28" s="84" t="s">
        <v>21</v>
      </c>
      <c r="E28" s="78" t="s">
        <v>19</v>
      </c>
      <c r="F28" s="79">
        <v>0</v>
      </c>
      <c r="G28" s="90">
        <f>B18+B19</f>
        <v>6686</v>
      </c>
      <c r="H28" s="93">
        <f>F28*G28</f>
        <v>0</v>
      </c>
      <c r="I28" s="26"/>
      <c r="J28" s="27"/>
      <c r="K28" s="48"/>
      <c r="L28" s="8"/>
      <c r="M28" s="8"/>
    </row>
    <row r="29" spans="1:256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6686</v>
      </c>
      <c r="H29" s="93">
        <f>F29*G29</f>
        <v>0</v>
      </c>
      <c r="I29" s="26"/>
      <c r="J29" s="27"/>
      <c r="K29" s="48"/>
      <c r="L29" s="8"/>
      <c r="M29" s="8"/>
    </row>
    <row r="30" spans="1:256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B16+100</f>
        <v>1190</v>
      </c>
      <c r="H30" s="93">
        <f>F30*G30</f>
        <v>0</v>
      </c>
      <c r="I30" s="26"/>
      <c r="J30" s="27"/>
      <c r="K30" s="48"/>
      <c r="L30" s="8"/>
      <c r="M30" s="8"/>
    </row>
    <row r="31" spans="1:256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v>2520</v>
      </c>
      <c r="H31" s="105">
        <f>F31*G31</f>
        <v>0</v>
      </c>
      <c r="I31" s="26"/>
      <c r="J31" s="27"/>
      <c r="K31" s="48"/>
      <c r="L31" s="8"/>
      <c r="M31" s="8"/>
    </row>
    <row r="32" spans="1:256" ht="15" customHeight="1" thickBot="1">
      <c r="A32" s="49"/>
      <c r="B32" s="30"/>
      <c r="C32" s="30"/>
      <c r="D32" s="30"/>
      <c r="E32" s="31"/>
      <c r="F32" s="31"/>
      <c r="G32" s="32" t="s">
        <v>23</v>
      </c>
      <c r="H32" s="75">
        <f>SUM(H23:H31)</f>
        <v>0</v>
      </c>
      <c r="I32" s="31"/>
      <c r="J32" s="33"/>
      <c r="K32" s="50"/>
      <c r="L32" s="8"/>
      <c r="M32" s="8"/>
    </row>
    <row r="33" spans="1:13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</row>
    <row r="34" spans="1:13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3">
        <f>H32*0.2</f>
        <v>0</v>
      </c>
      <c r="K34" s="296">
        <f>H32*1.2</f>
        <v>0</v>
      </c>
      <c r="L34" s="8"/>
      <c r="M34" s="8"/>
    </row>
    <row r="35" spans="1:13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</row>
    <row r="36" spans="1:13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</row>
    <row r="37" spans="1:13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</row>
    <row r="38" spans="1:13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</row>
    <row r="39" spans="1:13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</row>
    <row r="40" spans="1:13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</row>
    <row r="42" spans="1:13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</row>
    <row r="43" spans="1:13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</row>
    <row r="44" spans="1:13" ht="14.4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4.4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65" spans="7:7" ht="14.45" customHeight="1">
      <c r="G65" s="4">
        <v>7</v>
      </c>
    </row>
  </sheetData>
  <mergeCells count="11">
    <mergeCell ref="A22:C22"/>
    <mergeCell ref="I25:K25"/>
    <mergeCell ref="A30:C30"/>
    <mergeCell ref="A39:M39"/>
    <mergeCell ref="A43:C43"/>
    <mergeCell ref="A23:C23"/>
    <mergeCell ref="A24:C24"/>
    <mergeCell ref="A25:C25"/>
    <mergeCell ref="A27:C27"/>
    <mergeCell ref="A29:C29"/>
    <mergeCell ref="A31:C31"/>
  </mergeCells>
  <conditionalFormatting sqref="J27">
    <cfRule type="cellIs" dxfId="2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C828-2D91-441F-9202-AE1980412C0D}">
  <sheetPr>
    <pageSetUpPr fitToPage="1"/>
  </sheetPr>
  <dimension ref="A1:IV65"/>
  <sheetViews>
    <sheetView workbookViewId="0">
      <selection activeCell="A29" sqref="A29:C29"/>
    </sheetView>
  </sheetViews>
  <sheetFormatPr defaultColWidth="8.7109375" defaultRowHeight="14.45" customHeight="1"/>
  <cols>
    <col min="1" max="1" width="20" style="4" customWidth="1"/>
    <col min="2" max="2" width="10.7109375" style="4" customWidth="1"/>
    <col min="3" max="3" width="25.42578125" style="4" customWidth="1"/>
    <col min="4" max="5" width="10.7109375" style="4" customWidth="1"/>
    <col min="6" max="8" width="14.28515625" style="4" customWidth="1"/>
    <col min="9" max="9" width="7.140625" style="4" customWidth="1"/>
    <col min="10" max="11" width="12.85546875" style="4" customWidth="1"/>
    <col min="12" max="256" width="8.85546875" style="4" customWidth="1"/>
    <col min="257" max="16384" width="8.7109375" style="5"/>
  </cols>
  <sheetData>
    <row r="1" spans="1:13" ht="15" customHeight="1">
      <c r="A1" s="9" t="s">
        <v>141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8"/>
      <c r="M1" s="8"/>
    </row>
    <row r="2" spans="1:13" ht="15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1"/>
      <c r="L2" s="8"/>
      <c r="M2" s="8"/>
    </row>
    <row r="3" spans="1:13" ht="15" customHeight="1">
      <c r="A3" s="13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8"/>
      <c r="M3" s="8"/>
    </row>
    <row r="4" spans="1:13" ht="15" customHeight="1">
      <c r="A4" s="10"/>
      <c r="B4" s="14" t="s">
        <v>43</v>
      </c>
      <c r="C4" s="15"/>
      <c r="D4" s="10"/>
      <c r="E4" s="10"/>
      <c r="F4" s="10"/>
      <c r="G4" s="10"/>
      <c r="H4" s="10"/>
      <c r="I4" s="10"/>
      <c r="J4" s="10"/>
      <c r="K4" s="11"/>
      <c r="L4" s="8"/>
      <c r="M4" s="8"/>
    </row>
    <row r="5" spans="1:13" ht="15" customHeight="1">
      <c r="A5" s="16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</row>
    <row r="6" spans="1:13" ht="15" customHeight="1">
      <c r="A6" s="8"/>
      <c r="B6" s="10"/>
      <c r="C6" s="10"/>
      <c r="D6" s="10"/>
      <c r="E6" s="10"/>
      <c r="F6" s="10"/>
      <c r="G6" s="10"/>
      <c r="H6" s="10"/>
      <c r="I6" s="10"/>
      <c r="J6" s="10"/>
      <c r="K6" s="11"/>
      <c r="L6" s="8"/>
      <c r="M6" s="8"/>
    </row>
    <row r="7" spans="1:13" ht="15" customHeight="1">
      <c r="A7" s="17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8"/>
      <c r="M7" s="8"/>
    </row>
    <row r="8" spans="1:13" ht="15" customHeight="1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8"/>
      <c r="M8" s="8"/>
    </row>
    <row r="9" spans="1:13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8"/>
      <c r="M9" s="8"/>
    </row>
    <row r="10" spans="1:13" ht="15" customHeight="1">
      <c r="A10" s="13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11"/>
      <c r="L10" s="8"/>
      <c r="M10" s="8"/>
    </row>
    <row r="11" spans="1:13" ht="15" customHeight="1">
      <c r="A11" s="9" t="s">
        <v>55</v>
      </c>
      <c r="B11" s="8"/>
      <c r="C11" s="18"/>
      <c r="D11" s="8"/>
      <c r="E11" s="15"/>
      <c r="F11" s="8"/>
      <c r="G11" s="8"/>
      <c r="H11" s="8"/>
      <c r="I11" s="8"/>
      <c r="J11" s="8"/>
      <c r="K11" s="11"/>
      <c r="L11" s="8"/>
      <c r="M11" s="8"/>
    </row>
    <row r="12" spans="1:13" ht="16.149999999999999" customHeight="1" thickBot="1">
      <c r="A12" s="19"/>
      <c r="B12" s="19"/>
      <c r="C12" s="19"/>
      <c r="D12" s="19"/>
      <c r="E12" s="19"/>
      <c r="F12" s="20"/>
      <c r="G12" s="19"/>
      <c r="H12" s="20"/>
      <c r="I12" s="19"/>
      <c r="J12" s="20"/>
      <c r="K12" s="20"/>
      <c r="L12" s="8"/>
      <c r="M12" s="8"/>
    </row>
    <row r="13" spans="1:13" ht="15.4" customHeight="1">
      <c r="A13" s="37" t="s">
        <v>6</v>
      </c>
      <c r="B13" s="38"/>
      <c r="C13" s="39"/>
      <c r="D13" s="40" t="s">
        <v>56</v>
      </c>
      <c r="E13" s="39"/>
      <c r="F13" s="41"/>
      <c r="G13" s="39"/>
      <c r="H13" s="41"/>
      <c r="I13" s="39"/>
      <c r="J13" s="41"/>
      <c r="K13" s="42"/>
      <c r="L13" s="8"/>
      <c r="M13" s="8"/>
    </row>
    <row r="14" spans="1:13" ht="15" customHeight="1">
      <c r="A14" s="43" t="s">
        <v>63</v>
      </c>
      <c r="B14" s="8"/>
      <c r="C14" s="8"/>
      <c r="D14" s="21" t="s">
        <v>99</v>
      </c>
      <c r="E14" s="8"/>
      <c r="F14" s="11"/>
      <c r="G14" s="8"/>
      <c r="H14" s="8"/>
      <c r="I14" s="8"/>
      <c r="J14" s="8"/>
      <c r="K14" s="44"/>
      <c r="L14" s="8"/>
      <c r="M14" s="8"/>
    </row>
    <row r="15" spans="1:13" ht="15" customHeight="1" thickBot="1">
      <c r="A15" s="45"/>
      <c r="B15" s="8"/>
      <c r="C15" s="8"/>
      <c r="D15" s="21"/>
      <c r="E15" s="8"/>
      <c r="F15" s="11"/>
      <c r="G15" s="8"/>
      <c r="H15" s="22"/>
      <c r="I15" s="23"/>
      <c r="J15" s="11"/>
      <c r="K15" s="46"/>
      <c r="L15" s="8"/>
      <c r="M15" s="8"/>
    </row>
    <row r="16" spans="1:13" ht="15.4" customHeight="1">
      <c r="A16" s="129" t="s">
        <v>7</v>
      </c>
      <c r="B16" s="301">
        <v>760</v>
      </c>
      <c r="C16" s="13" t="s">
        <v>8</v>
      </c>
      <c r="D16" s="8"/>
      <c r="E16" s="8"/>
      <c r="F16" s="11"/>
      <c r="G16" s="8"/>
      <c r="H16" s="22"/>
      <c r="I16" s="23"/>
      <c r="J16" s="11"/>
      <c r="K16" s="47"/>
      <c r="L16" s="8"/>
      <c r="M16" s="8"/>
    </row>
    <row r="17" spans="1:256" ht="15" customHeight="1">
      <c r="A17" s="131" t="s">
        <v>9</v>
      </c>
      <c r="B17" s="302">
        <v>6</v>
      </c>
      <c r="C17" s="13" t="s">
        <v>8</v>
      </c>
      <c r="D17" s="8"/>
      <c r="E17" s="8"/>
      <c r="F17" s="11"/>
      <c r="G17" s="8"/>
      <c r="H17" s="11"/>
      <c r="I17" s="8"/>
      <c r="J17" s="25"/>
      <c r="K17" s="46"/>
      <c r="L17" s="8"/>
      <c r="M17" s="8"/>
    </row>
    <row r="18" spans="1:256" ht="15" customHeight="1">
      <c r="A18" s="131" t="s">
        <v>10</v>
      </c>
      <c r="B18" s="302">
        <f>B16*B17</f>
        <v>4560</v>
      </c>
      <c r="C18" s="13" t="s">
        <v>11</v>
      </c>
      <c r="D18" s="8"/>
      <c r="E18" s="8"/>
      <c r="F18" s="11"/>
      <c r="G18" s="8"/>
      <c r="H18" s="11"/>
      <c r="I18" s="8"/>
      <c r="J18" s="25"/>
      <c r="K18" s="46"/>
      <c r="L18" s="8"/>
      <c r="M18" s="8"/>
    </row>
    <row r="19" spans="1:256" ht="15" customHeight="1" thickBot="1">
      <c r="A19" s="133" t="s">
        <v>12</v>
      </c>
      <c r="B19" s="303">
        <v>14</v>
      </c>
      <c r="C19" s="13" t="s">
        <v>13</v>
      </c>
      <c r="D19" s="8"/>
      <c r="E19" s="8"/>
      <c r="F19" s="11"/>
      <c r="G19" s="8"/>
      <c r="H19" s="11"/>
      <c r="I19" s="8"/>
      <c r="J19" s="25"/>
      <c r="K19" s="46"/>
      <c r="L19" s="8"/>
      <c r="M19" s="8"/>
    </row>
    <row r="20" spans="1:256" ht="15" customHeight="1">
      <c r="A20" s="45"/>
      <c r="B20" s="24"/>
      <c r="C20" s="8"/>
      <c r="D20" s="8"/>
      <c r="E20" s="8"/>
      <c r="F20" s="11"/>
      <c r="G20" s="8"/>
      <c r="H20" s="11"/>
      <c r="I20" s="8"/>
      <c r="J20" s="25"/>
      <c r="K20" s="46"/>
      <c r="L20" s="8"/>
      <c r="M20" s="8"/>
    </row>
    <row r="21" spans="1:256" ht="15.75" thickBot="1">
      <c r="A21" s="106"/>
      <c r="B21" s="107"/>
      <c r="C21" s="108"/>
      <c r="D21" s="108"/>
      <c r="E21" s="108"/>
      <c r="F21" s="109"/>
      <c r="G21" s="108"/>
      <c r="H21" s="110"/>
      <c r="I21" s="111"/>
      <c r="J21" s="112"/>
      <c r="K21" s="4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ht="26.25" thickBot="1">
      <c r="A22" s="348" t="s">
        <v>105</v>
      </c>
      <c r="B22" s="349"/>
      <c r="C22" s="349"/>
      <c r="D22" s="113" t="s">
        <v>14</v>
      </c>
      <c r="E22" s="113" t="s">
        <v>15</v>
      </c>
      <c r="F22" s="114" t="s">
        <v>106</v>
      </c>
      <c r="G22" s="115" t="s">
        <v>17</v>
      </c>
      <c r="H22" s="116" t="s">
        <v>107</v>
      </c>
      <c r="I22" s="117"/>
      <c r="J22" s="118"/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ht="15.4" customHeight="1">
      <c r="A23" s="365" t="s">
        <v>18</v>
      </c>
      <c r="B23" s="366"/>
      <c r="C23" s="366"/>
      <c r="D23" s="86" t="s">
        <v>8</v>
      </c>
      <c r="E23" s="87" t="s">
        <v>19</v>
      </c>
      <c r="F23" s="88">
        <v>0</v>
      </c>
      <c r="G23" s="89">
        <v>12</v>
      </c>
      <c r="H23" s="92">
        <f>F23*G23</f>
        <v>0</v>
      </c>
      <c r="I23" s="26"/>
      <c r="J23" s="27"/>
      <c r="K23" s="46"/>
      <c r="L23" s="8"/>
      <c r="M23" s="8"/>
    </row>
    <row r="24" spans="1:256" ht="16.350000000000001" customHeight="1">
      <c r="A24" s="350" t="s">
        <v>20</v>
      </c>
      <c r="B24" s="351"/>
      <c r="C24" s="351"/>
      <c r="D24" s="76" t="s">
        <v>21</v>
      </c>
      <c r="E24" s="77"/>
      <c r="F24" s="79">
        <v>0</v>
      </c>
      <c r="G24" s="90">
        <f>B18+B19</f>
        <v>4574</v>
      </c>
      <c r="H24" s="93">
        <f>F24*G24</f>
        <v>0</v>
      </c>
      <c r="I24" s="26"/>
      <c r="J24" s="27"/>
      <c r="K24" s="46"/>
      <c r="L24" s="8"/>
      <c r="M24" s="8"/>
    </row>
    <row r="25" spans="1:256" ht="30.6" customHeight="1">
      <c r="A25" s="367" t="s">
        <v>44</v>
      </c>
      <c r="B25" s="368"/>
      <c r="C25" s="368"/>
      <c r="D25" s="76" t="s">
        <v>21</v>
      </c>
      <c r="E25" s="78" t="s">
        <v>19</v>
      </c>
      <c r="F25" s="79">
        <v>0</v>
      </c>
      <c r="G25" s="90">
        <v>10</v>
      </c>
      <c r="H25" s="93">
        <f>F25*G25</f>
        <v>0</v>
      </c>
      <c r="I25" s="26"/>
      <c r="J25" s="27"/>
      <c r="K25" s="46"/>
      <c r="L25" s="8"/>
      <c r="M25" s="8"/>
    </row>
    <row r="26" spans="1:256" ht="16.149999999999999" customHeight="1">
      <c r="A26" s="139" t="s">
        <v>45</v>
      </c>
      <c r="B26" s="299"/>
      <c r="C26" s="299"/>
      <c r="D26" s="76" t="s">
        <v>21</v>
      </c>
      <c r="E26" s="78" t="s">
        <v>19</v>
      </c>
      <c r="F26" s="79">
        <v>0</v>
      </c>
      <c r="G26" s="90">
        <f>B18+B19</f>
        <v>4574</v>
      </c>
      <c r="H26" s="93">
        <f>F26*G26</f>
        <v>0</v>
      </c>
      <c r="I26" s="26"/>
      <c r="J26" s="27"/>
      <c r="K26" s="48"/>
      <c r="L26" s="8"/>
      <c r="M26" s="8"/>
    </row>
    <row r="27" spans="1:256" ht="16.350000000000001" customHeight="1">
      <c r="A27" s="360" t="s">
        <v>159</v>
      </c>
      <c r="B27" s="361"/>
      <c r="C27" s="362"/>
      <c r="D27" s="81" t="s">
        <v>21</v>
      </c>
      <c r="E27" s="82" t="s">
        <v>41</v>
      </c>
      <c r="F27" s="83">
        <v>0</v>
      </c>
      <c r="G27" s="91">
        <f>B18+B19</f>
        <v>4574</v>
      </c>
      <c r="H27" s="94">
        <f>G27*F27</f>
        <v>0</v>
      </c>
      <c r="I27" s="26"/>
      <c r="J27" s="29"/>
      <c r="K27" s="48"/>
      <c r="L27" s="8"/>
      <c r="M27" s="8"/>
    </row>
    <row r="28" spans="1:256" ht="16.149999999999999" customHeight="1">
      <c r="A28" s="139" t="s">
        <v>62</v>
      </c>
      <c r="B28" s="299"/>
      <c r="C28" s="299"/>
      <c r="D28" s="84" t="s">
        <v>21</v>
      </c>
      <c r="E28" s="78" t="s">
        <v>19</v>
      </c>
      <c r="F28" s="79">
        <v>0</v>
      </c>
      <c r="G28" s="90">
        <f>B18+B19</f>
        <v>4574</v>
      </c>
      <c r="H28" s="93">
        <f>F28*G28</f>
        <v>0</v>
      </c>
      <c r="I28" s="26"/>
      <c r="J28" s="27"/>
      <c r="K28" s="48"/>
      <c r="L28" s="8"/>
      <c r="M28" s="8"/>
    </row>
    <row r="29" spans="1:256" ht="16.149999999999999" customHeight="1">
      <c r="A29" s="360" t="s">
        <v>159</v>
      </c>
      <c r="B29" s="361"/>
      <c r="C29" s="362"/>
      <c r="D29" s="84" t="s">
        <v>21</v>
      </c>
      <c r="E29" s="78" t="s">
        <v>41</v>
      </c>
      <c r="F29" s="79">
        <v>0</v>
      </c>
      <c r="G29" s="90">
        <f>B18+B19</f>
        <v>4574</v>
      </c>
      <c r="H29" s="93">
        <f>F29*G29</f>
        <v>0</v>
      </c>
      <c r="I29" s="26"/>
      <c r="J29" s="27"/>
      <c r="K29" s="48"/>
      <c r="L29" s="8"/>
      <c r="M29" s="8"/>
    </row>
    <row r="30" spans="1:256" ht="15" customHeight="1">
      <c r="A30" s="350" t="s">
        <v>22</v>
      </c>
      <c r="B30" s="351"/>
      <c r="C30" s="351"/>
      <c r="D30" s="76" t="s">
        <v>8</v>
      </c>
      <c r="E30" s="85"/>
      <c r="F30" s="79">
        <v>0</v>
      </c>
      <c r="G30" s="90">
        <f>B16+12</f>
        <v>772</v>
      </c>
      <c r="H30" s="93">
        <f>F30*G30</f>
        <v>0</v>
      </c>
      <c r="I30" s="26"/>
      <c r="J30" s="27"/>
      <c r="K30" s="48"/>
      <c r="L30" s="8"/>
      <c r="M30" s="8"/>
    </row>
    <row r="31" spans="1:256" ht="15" customHeight="1" thickBot="1">
      <c r="A31" s="363" t="s">
        <v>158</v>
      </c>
      <c r="B31" s="364"/>
      <c r="C31" s="364"/>
      <c r="D31" s="101" t="s">
        <v>8</v>
      </c>
      <c r="E31" s="102" t="s">
        <v>47</v>
      </c>
      <c r="F31" s="103">
        <v>0</v>
      </c>
      <c r="G31" s="104">
        <f>B16+B16</f>
        <v>1520</v>
      </c>
      <c r="H31" s="105">
        <f>F31*G31</f>
        <v>0</v>
      </c>
      <c r="I31" s="26"/>
      <c r="J31" s="27"/>
      <c r="K31" s="48"/>
      <c r="L31" s="8"/>
      <c r="M31" s="8"/>
    </row>
    <row r="32" spans="1:256" ht="15" customHeight="1" thickBot="1">
      <c r="A32" s="49"/>
      <c r="B32" s="30"/>
      <c r="C32" s="30"/>
      <c r="D32" s="30"/>
      <c r="E32" s="31"/>
      <c r="F32" s="31"/>
      <c r="G32" s="32" t="s">
        <v>23</v>
      </c>
      <c r="H32" s="75">
        <f>SUM(H23:H31)</f>
        <v>0</v>
      </c>
      <c r="I32" s="31"/>
      <c r="J32" s="33"/>
      <c r="K32" s="50"/>
      <c r="L32" s="8"/>
      <c r="M32" s="8"/>
    </row>
    <row r="33" spans="1:13" ht="16.899999999999999" customHeight="1" thickBot="1">
      <c r="A33" s="49"/>
      <c r="B33" s="30"/>
      <c r="C33" s="30"/>
      <c r="D33" s="30"/>
      <c r="E33" s="34"/>
      <c r="F33" s="31"/>
      <c r="G33" s="31"/>
      <c r="H33" s="31"/>
      <c r="I33" s="31"/>
      <c r="J33" s="35" t="s">
        <v>24</v>
      </c>
      <c r="K33" s="51" t="s">
        <v>25</v>
      </c>
      <c r="L33" s="8"/>
      <c r="M33" s="8"/>
    </row>
    <row r="34" spans="1:13" ht="15" customHeight="1" thickBot="1">
      <c r="A34" s="49"/>
      <c r="B34" s="30"/>
      <c r="C34" s="30"/>
      <c r="D34" s="30"/>
      <c r="E34" s="31"/>
      <c r="F34" s="31"/>
      <c r="G34" s="31"/>
      <c r="H34" s="32" t="s">
        <v>26</v>
      </c>
      <c r="I34" s="36" t="s">
        <v>16</v>
      </c>
      <c r="J34" s="73">
        <f>H32*0.2</f>
        <v>0</v>
      </c>
      <c r="K34" s="296">
        <f>H32*1.2</f>
        <v>0</v>
      </c>
      <c r="L34" s="8"/>
      <c r="M34" s="8"/>
    </row>
    <row r="35" spans="1:13" ht="15" customHeight="1" thickBot="1">
      <c r="A35" s="52"/>
      <c r="B35" s="53"/>
      <c r="C35" s="53"/>
      <c r="D35" s="53"/>
      <c r="E35" s="53"/>
      <c r="F35" s="54"/>
      <c r="G35" s="55"/>
      <c r="H35" s="55"/>
      <c r="I35" s="56"/>
      <c r="J35" s="57"/>
      <c r="K35" s="58"/>
      <c r="L35" s="8"/>
      <c r="M35" s="8"/>
    </row>
    <row r="36" spans="1:13" ht="15" customHeight="1">
      <c r="A36" s="59"/>
      <c r="B36" s="8"/>
      <c r="C36" s="8"/>
      <c r="D36" s="8"/>
      <c r="E36" s="8"/>
      <c r="F36" s="11"/>
      <c r="G36" s="60"/>
      <c r="H36" s="61"/>
      <c r="I36" s="62"/>
      <c r="J36" s="61"/>
      <c r="K36" s="11"/>
      <c r="L36" s="8"/>
      <c r="M36" s="8"/>
    </row>
    <row r="37" spans="1:13" ht="15.4" customHeight="1">
      <c r="A37" s="63" t="s">
        <v>27</v>
      </c>
      <c r="B37" s="64"/>
      <c r="C37" s="64"/>
      <c r="D37" s="64"/>
      <c r="E37" s="64"/>
      <c r="F37" s="64"/>
      <c r="G37" s="28"/>
      <c r="H37" s="28"/>
      <c r="I37" s="65"/>
      <c r="J37" s="28"/>
      <c r="K37" s="28"/>
      <c r="L37" s="10"/>
      <c r="M37" s="10"/>
    </row>
    <row r="38" spans="1:13" ht="15" customHeight="1">
      <c r="A38" s="63" t="s">
        <v>28</v>
      </c>
      <c r="B38" s="64"/>
      <c r="C38" s="64"/>
      <c r="D38" s="64"/>
      <c r="E38" s="64"/>
      <c r="F38" s="64"/>
      <c r="G38" s="66"/>
      <c r="H38" s="66"/>
      <c r="I38" s="67"/>
      <c r="J38" s="67"/>
      <c r="K38" s="68"/>
      <c r="L38" s="10"/>
      <c r="M38" s="10"/>
    </row>
    <row r="39" spans="1:13" ht="13.7" customHeight="1">
      <c r="A39" s="352" t="s">
        <v>29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</row>
    <row r="40" spans="1:13" ht="13.7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ht="15" customHeight="1">
      <c r="A41" s="8"/>
      <c r="B41" s="8"/>
      <c r="C41" s="8"/>
      <c r="D41" s="8"/>
      <c r="E41" s="8"/>
      <c r="F41" s="11"/>
      <c r="G41" s="8"/>
      <c r="H41" s="11"/>
      <c r="I41" s="8"/>
      <c r="J41" s="11"/>
      <c r="K41" s="11"/>
      <c r="L41" s="8"/>
      <c r="M41" s="8"/>
    </row>
    <row r="42" spans="1:13" ht="15" customHeight="1">
      <c r="A42" s="70"/>
      <c r="B42" s="70"/>
      <c r="C42" s="10"/>
      <c r="D42" s="10"/>
      <c r="E42" s="10"/>
      <c r="F42" s="10"/>
      <c r="G42" s="71" t="s">
        <v>30</v>
      </c>
      <c r="H42" s="72"/>
      <c r="I42" s="72"/>
      <c r="J42" s="11"/>
      <c r="K42" s="11"/>
      <c r="L42" s="8"/>
      <c r="M42" s="8"/>
    </row>
    <row r="43" spans="1:13" ht="15" customHeight="1">
      <c r="A43" s="354" t="s">
        <v>31</v>
      </c>
      <c r="B43" s="355"/>
      <c r="C43" s="355"/>
      <c r="D43" s="15"/>
      <c r="E43" s="15"/>
      <c r="F43" s="10"/>
      <c r="G43" s="71" t="s">
        <v>32</v>
      </c>
      <c r="H43" s="72"/>
      <c r="I43" s="72"/>
      <c r="J43" s="11"/>
      <c r="K43" s="11"/>
      <c r="L43" s="8"/>
      <c r="M43" s="8"/>
    </row>
    <row r="44" spans="1:13" ht="14.4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4.4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65" spans="7:7" ht="14.45" customHeight="1">
      <c r="G65" s="4">
        <v>7</v>
      </c>
    </row>
  </sheetData>
  <mergeCells count="10">
    <mergeCell ref="A22:C22"/>
    <mergeCell ref="A30:C30"/>
    <mergeCell ref="A39:M39"/>
    <mergeCell ref="A43:C43"/>
    <mergeCell ref="A23:C23"/>
    <mergeCell ref="A24:C24"/>
    <mergeCell ref="A25:C25"/>
    <mergeCell ref="A27:C27"/>
    <mergeCell ref="A29:C29"/>
    <mergeCell ref="A31:C31"/>
  </mergeCells>
  <conditionalFormatting sqref="J27">
    <cfRule type="cellIs" dxfId="1" priority="1" stopIfTrue="1" operator="lessThan">
      <formula>0</formula>
    </cfRule>
  </conditionalFormatting>
  <pageMargins left="0.7" right="0.7" top="0.75" bottom="0.75" header="0.3" footer="0.3"/>
  <pageSetup scale="76" fitToHeight="0" orientation="landscape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2632</vt:lpstr>
      <vt:lpstr>2636 (vybraný úsek)</vt:lpstr>
      <vt:lpstr>2641 intr.Točnica</vt:lpstr>
      <vt:lpstr>2644</vt:lpstr>
      <vt:lpstr>2658</vt:lpstr>
      <vt:lpstr>2662 intr.Praha</vt:lpstr>
      <vt:lpstr>2664</vt:lpstr>
      <vt:lpstr>2665</vt:lpstr>
      <vt:lpstr>2673</vt:lpstr>
      <vt:lpstr>2741</vt:lpstr>
      <vt:lpstr>II 595 Č.Brezovo - Kokava</vt:lpstr>
      <vt:lpstr>okres LC+PT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2021-10-21T08:08:44Z</cp:lastPrinted>
  <dcterms:created xsi:type="dcterms:W3CDTF">2019-06-11T11:49:22Z</dcterms:created>
  <dcterms:modified xsi:type="dcterms:W3CDTF">2022-02-03T11:39:08Z</dcterms:modified>
</cp:coreProperties>
</file>