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ryci list" sheetId="1" r:id="rId1"/>
    <sheet name="Okružná" sheetId="2" r:id="rId2"/>
    <sheet name="Novonosická" sheetId="3" r:id="rId3"/>
    <sheet name="Nimnická" sheetId="4" r:id="rId4"/>
    <sheet name="Keblie" sheetId="5" r:id="rId5"/>
    <sheet name="Zoznam" sheetId="6" r:id="rId6"/>
    <sheet name="Stavba" sheetId="7" r:id="rId7"/>
  </sheets>
  <definedNames>
    <definedName name="Excel_BuiltIn__FilterDatabase">#N/A</definedName>
    <definedName name="Excel_BuiltIn_Print_Area_2">#REF!</definedName>
    <definedName name="Excel_BuiltIn_Print_Area_3">'Kryci list'!$A:$M</definedName>
    <definedName name="Excel_BuiltIn_Print_Area_4">#REF!</definedName>
    <definedName name="Excel_BuiltIn_Print_Area_5" localSheetId="4">'Keblie'!$A:$O</definedName>
    <definedName name="Excel_BuiltIn_Print_Area_5" localSheetId="3">'Nimnická'!$A:$O</definedName>
    <definedName name="Excel_BuiltIn_Print_Area_5" localSheetId="2">'Novonosická'!$A:$O</definedName>
    <definedName name="Excel_BuiltIn_Print_Area_5" localSheetId="1">'Okružná'!$A:$O</definedName>
    <definedName name="Excel_BuiltIn_Print_Area_5">#REF!</definedName>
    <definedName name="Excel_BuiltIn_Print_Area_6">#REF!</definedName>
    <definedName name="Excel_BuiltIn_Print_Titles_4">#REF!</definedName>
    <definedName name="Excel_BuiltIn_Print_Titles_5" localSheetId="4">'Keblie'!$8:$10</definedName>
    <definedName name="Excel_BuiltIn_Print_Titles_5" localSheetId="3">'Nimnická'!$8:$10</definedName>
    <definedName name="Excel_BuiltIn_Print_Titles_5" localSheetId="2">'Novonosická'!$8:$10</definedName>
    <definedName name="Excel_BuiltIn_Print_Titles_5" localSheetId="1">'Okružná'!$8:$10</definedName>
    <definedName name="Excel_BuiltIn_Print_Titles_5">#REF!</definedName>
    <definedName name="Excel_BuiltIn_Print_Titles_6">#REF!</definedName>
    <definedName name="fakt1R">#N/A</definedName>
    <definedName name="fakt1R_1">"$protokol.$#ref!$#ref!"</definedName>
    <definedName name="fakt1R_2">#REF!</definedName>
    <definedName name="_xlnm.Print_Titles" localSheetId="4">'Keblie'!$8:$10</definedName>
    <definedName name="_xlnm.Print_Titles" localSheetId="3">'Nimnická'!$8:$10</definedName>
    <definedName name="_xlnm.Print_Titles" localSheetId="2">'Novonosická'!$8:$10</definedName>
    <definedName name="_xlnm.Print_Titles" localSheetId="1">'Okružná'!$8:$10</definedName>
    <definedName name="_xlnm.Print_Area" localSheetId="4">'Keblie'!$A:$O</definedName>
    <definedName name="_xlnm.Print_Area" localSheetId="0">'Kryci list'!$A:$M</definedName>
    <definedName name="_xlnm.Print_Area" localSheetId="3">'Nimnická'!$A:$O</definedName>
    <definedName name="_xlnm.Print_Area" localSheetId="2">'Novonosická'!$A:$O</definedName>
    <definedName name="_xlnm.Print_Area" localSheetId="1">'Okružná'!$A:$O</definedName>
    <definedName name="_xlnm.Print_Area" localSheetId="6">'Stavba'!$A:$M</definedName>
  </definedNames>
  <calcPr fullCalcOnLoad="1"/>
</workbook>
</file>

<file path=xl/sharedStrings.xml><?xml version="1.0" encoding="utf-8"?>
<sst xmlns="http://schemas.openxmlformats.org/spreadsheetml/2006/main" count="1392" uniqueCount="321">
  <si>
    <t>Mesto Púchov</t>
  </si>
  <si>
    <t>V module</t>
  </si>
  <si>
    <t>Hlavička1</t>
  </si>
  <si>
    <t>Mena</t>
  </si>
  <si>
    <t>Hlavička2</t>
  </si>
  <si>
    <t>Obdobie</t>
  </si>
  <si>
    <t xml:space="preserve"> Stavba : Mestský úrad Púchov</t>
  </si>
  <si>
    <t>Miesto:</t>
  </si>
  <si>
    <t>Púchov</t>
  </si>
  <si>
    <t>Rozpočet:</t>
  </si>
  <si>
    <t>Rozpočet</t>
  </si>
  <si>
    <t>Krycí list rozpočtu v</t>
  </si>
  <si>
    <t>EUR</t>
  </si>
  <si>
    <t xml:space="preserve"> </t>
  </si>
  <si>
    <t>JKSO:</t>
  </si>
  <si>
    <t>Spracoval:</t>
  </si>
  <si>
    <t>Ing. Pavol Jakubík</t>
  </si>
  <si>
    <t>Čerpanie</t>
  </si>
  <si>
    <t>Krycí list splátky v</t>
  </si>
  <si>
    <t>za obdobie</t>
  </si>
  <si>
    <t>Mesiac 2015</t>
  </si>
  <si>
    <t>Dňa:</t>
  </si>
  <si>
    <t>06.04.2022</t>
  </si>
  <si>
    <t>Zmluva č.:</t>
  </si>
  <si>
    <t>VK</t>
  </si>
  <si>
    <t>Krycí list výrobnej kalkulácie v</t>
  </si>
  <si>
    <t xml:space="preserve"> Odberateľ:</t>
  </si>
  <si>
    <t xml:space="preserve">Mesto Púchov </t>
  </si>
  <si>
    <t>02001</t>
  </si>
  <si>
    <t>IČO:</t>
  </si>
  <si>
    <t xml:space="preserve">DIČ: </t>
  </si>
  <si>
    <t xml:space="preserve">IČ DPH: </t>
  </si>
  <si>
    <t>VF</t>
  </si>
  <si>
    <t xml:space="preserve"> Dodávateľ:</t>
  </si>
  <si>
    <t>DIČ:</t>
  </si>
  <si>
    <t>IČ DPH: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</si>
  <si>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</si>
  <si>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</si>
  <si>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</si>
  <si>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</si>
  <si>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</si>
  <si>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</si>
  <si>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</si>
  <si>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</si>
  <si>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</si>
  <si>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</si>
  <si>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</si>
  <si>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</si>
  <si>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</si>
  <si>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IN celkom</t>
  </si>
  <si>
    <t xml:space="preserve"> NUS celkom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</si>
  <si>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</si>
  <si>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</si>
  <si>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</si>
  <si>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</si>
  <si>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</si>
  <si>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</si>
  <si>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</si>
  <si>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</si>
  <si>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</si>
  <si>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</si>
  <si>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</si>
  <si>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</si>
  <si>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</si>
  <si>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</si>
  <si>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ON celkom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</si>
  <si>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</si>
  <si>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</si>
  <si>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</si>
  <si>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</si>
  <si>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</si>
  <si>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>DPH 1. sadzba</t>
  </si>
  <si>
    <t>DPH 2. sadzba</t>
  </si>
  <si>
    <t xml:space="preserve">Súčet riadkov 21 až 23: </t>
  </si>
  <si>
    <t>F</t>
  </si>
  <si>
    <t xml:space="preserve">Odberateľ: Mesto Púchov </t>
  </si>
  <si>
    <t>Spracoval: Ing. Pavol Jakubík</t>
  </si>
  <si>
    <t>Počet des.miest</t>
  </si>
  <si>
    <t>Formát</t>
  </si>
  <si>
    <t xml:space="preserve">Projektant: </t>
  </si>
  <si>
    <t xml:space="preserve">JKSO : </t>
  </si>
  <si>
    <t>Prehľad rozpočtových nákladov v</t>
  </si>
  <si>
    <t xml:space="preserve">Dodávateľ: </t>
  </si>
  <si>
    <t>Dátum: 06.04.2022</t>
  </si>
  <si>
    <t>Súpis vykonaných prác a dodávok v</t>
  </si>
  <si>
    <t>Prehľad kalkulovaných nákladov v</t>
  </si>
  <si>
    <t>Stavba : Mestský úrad Púchov</t>
  </si>
  <si>
    <t>Objekt : Miestne cesty</t>
  </si>
  <si>
    <t>Súpis plánovaných prác a dodávok v</t>
  </si>
  <si>
    <t>N</t>
  </si>
  <si>
    <t>Časť : Ul. Okružná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</si>
  <si>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</si>
  <si>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</si>
  <si>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</si>
  <si>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</si>
  <si>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</si>
  <si>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</si>
  <si>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</si>
  <si>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</si>
  <si>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</si>
  <si>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</si>
  <si>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</si>
  <si>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</si>
  <si>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</si>
  <si>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</si>
  <si>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</si>
  <si>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</si>
  <si>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</si>
  <si>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</si>
  <si>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</si>
  <si>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</si>
  <si>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</si>
  <si>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</si>
  <si>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</si>
  <si>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</si>
  <si>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</si>
  <si>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</si>
  <si>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</si>
  <si>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</si>
  <si>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</si>
  <si>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</si>
  <si>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</si>
  <si>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</si>
  <si>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</si>
  <si>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</si>
  <si>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</si>
  <si>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</si>
  <si>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</si>
  <si>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</si>
  <si>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</si>
  <si>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</si>
  <si>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</si>
  <si>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</si>
  <si>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</si>
  <si>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</si>
  <si>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</si>
  <si>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>1 - ZEMNE PRÁCE</t>
  </si>
  <si>
    <t xml:space="preserve">    1  </t>
  </si>
  <si>
    <t>221</t>
  </si>
  <si>
    <t>113107132</t>
  </si>
  <si>
    <t>Odstránenie podkladov alebo krytov z betónu prost. hr. 150-300 mm, do 200 m2</t>
  </si>
  <si>
    <t>m2</t>
  </si>
  <si>
    <t xml:space="preserve">   3                </t>
  </si>
  <si>
    <t>11310-7132</t>
  </si>
  <si>
    <t>45.11.11</t>
  </si>
  <si>
    <t xml:space="preserve">                    </t>
  </si>
  <si>
    <t>1</t>
  </si>
  <si>
    <t>EK</t>
  </si>
  <si>
    <t>S</t>
  </si>
  <si>
    <t xml:space="preserve">    2  </t>
  </si>
  <si>
    <t>113107241</t>
  </si>
  <si>
    <t>Odstránenie podkladov alebo krytov živičných hr. do 50 mm, nad 200 m2</t>
  </si>
  <si>
    <t xml:space="preserve">   4                </t>
  </si>
  <si>
    <t>11310-7241</t>
  </si>
  <si>
    <t xml:space="preserve">    3  </t>
  </si>
  <si>
    <t>113151314</t>
  </si>
  <si>
    <t>Frézovanie živ. krytu hr. do 50 mm, š. nad 750 mm alebo nad 500 m2, s prekážkami</t>
  </si>
  <si>
    <t xml:space="preserve">   1                </t>
  </si>
  <si>
    <t>11315-1314</t>
  </si>
  <si>
    <t xml:space="preserve">    4  </t>
  </si>
  <si>
    <t>113201211</t>
  </si>
  <si>
    <t>Vytrhanie obrubníkov cestných betónových</t>
  </si>
  <si>
    <t>m</t>
  </si>
  <si>
    <t xml:space="preserve">   7                </t>
  </si>
  <si>
    <t>11320-1211</t>
  </si>
  <si>
    <t xml:space="preserve">1 - ZEMNE PRÁCE  spolu: </t>
  </si>
  <si>
    <t>5 - KOMUNIKÁCIE</t>
  </si>
  <si>
    <t xml:space="preserve">    5  </t>
  </si>
  <si>
    <t>000</t>
  </si>
  <si>
    <t>57.612</t>
  </si>
  <si>
    <t>Postrek živičný spojovací z cestného asfaltu, dechtu, emulzie 0,5 - 0,8 kg/m2</t>
  </si>
  <si>
    <t xml:space="preserve">  44                </t>
  </si>
  <si>
    <t>45.00.00</t>
  </si>
  <si>
    <t xml:space="preserve">    6  </t>
  </si>
  <si>
    <t>572753111</t>
  </si>
  <si>
    <t>Vyrovnanie povrchov stáv. krytov asfaltovým betónom</t>
  </si>
  <si>
    <t>t</t>
  </si>
  <si>
    <t xml:space="preserve">  46                </t>
  </si>
  <si>
    <t>57275-3111</t>
  </si>
  <si>
    <t>45.23.12</t>
  </si>
  <si>
    <t xml:space="preserve">    7  </t>
  </si>
  <si>
    <t>572972102</t>
  </si>
  <si>
    <t>Vyspravenie vozovky asfaltovou zálievkovou hmotou za tepla šírky do 2 cm</t>
  </si>
  <si>
    <t>57297-2102</t>
  </si>
  <si>
    <t xml:space="preserve">  .  .  </t>
  </si>
  <si>
    <t>5</t>
  </si>
  <si>
    <t xml:space="preserve">    8  </t>
  </si>
  <si>
    <t>577144111</t>
  </si>
  <si>
    <t>Asfaltový betón AC 11 (ABS I) hr. 50 mm, š. do 3 m</t>
  </si>
  <si>
    <t xml:space="preserve">  47                </t>
  </si>
  <si>
    <t>7</t>
  </si>
  <si>
    <t xml:space="preserve">5 - KOMUNIKÁCIE  spolu: </t>
  </si>
  <si>
    <t>8 - RÚROVÉ VEDENIA</t>
  </si>
  <si>
    <t xml:space="preserve">    9  </t>
  </si>
  <si>
    <t>899331111</t>
  </si>
  <si>
    <t>Výšková úprava kan.šácht a vod.šácht do 200 mm zvýšením poklopu</t>
  </si>
  <si>
    <t>kus</t>
  </si>
  <si>
    <t xml:space="preserve">  83                </t>
  </si>
  <si>
    <t xml:space="preserve">8 - RÚROVÉ VEDENIA  spolu: </t>
  </si>
  <si>
    <t>9 - OSTATNÉ KONŠTRUKCIE A PRÁCE</t>
  </si>
  <si>
    <t xml:space="preserve">   10  </t>
  </si>
  <si>
    <t>916311113</t>
  </si>
  <si>
    <t>Osadenie cest. obrubníka bet. ležatého, lôžko betón tr. C 12/15 s bočnou oporou</t>
  </si>
  <si>
    <t xml:space="preserve">  85                </t>
  </si>
  <si>
    <t xml:space="preserve">   11  </t>
  </si>
  <si>
    <t>MAT</t>
  </si>
  <si>
    <t>592174900</t>
  </si>
  <si>
    <t>Obrubník cestný 100/10/25 100x10x25</t>
  </si>
  <si>
    <t xml:space="preserve">  88                </t>
  </si>
  <si>
    <t>26.61.11</t>
  </si>
  <si>
    <t>2</t>
  </si>
  <si>
    <t>EZ</t>
  </si>
  <si>
    <t xml:space="preserve">   12  </t>
  </si>
  <si>
    <t>918101111</t>
  </si>
  <si>
    <t>Lôžko pod obrubníky, krajníky, obruby z betónu tr. C 12/15</t>
  </si>
  <si>
    <t>m3</t>
  </si>
  <si>
    <t xml:space="preserve">  89                </t>
  </si>
  <si>
    <t xml:space="preserve">   13  </t>
  </si>
  <si>
    <t>272</t>
  </si>
  <si>
    <t>919735111</t>
  </si>
  <si>
    <t>Rezanie stávajúceho živičného krytu alebo podkladu hr. do 50 mm</t>
  </si>
  <si>
    <t xml:space="preserve">  91                </t>
  </si>
  <si>
    <t>91973-5111</t>
  </si>
  <si>
    <t xml:space="preserve">   14  </t>
  </si>
  <si>
    <t>979084216</t>
  </si>
  <si>
    <t>Vodorovná doprava vybúraných hmôt po suchu do 5 km</t>
  </si>
  <si>
    <t xml:space="preserve">  94                </t>
  </si>
  <si>
    <t xml:space="preserve">   15  </t>
  </si>
  <si>
    <t>979087212</t>
  </si>
  <si>
    <t>Nakladanie sute na dopravný prostriedok</t>
  </si>
  <si>
    <t xml:space="preserve">  95                </t>
  </si>
  <si>
    <t xml:space="preserve">   16  </t>
  </si>
  <si>
    <t>979131410</t>
  </si>
  <si>
    <t>Poplatok za ulož.a znešk.stav.sute na urč.sklád. -z demol.vozoviek "O"-ost.odpad</t>
  </si>
  <si>
    <t xml:space="preserve">  97                </t>
  </si>
  <si>
    <t>97913-1410</t>
  </si>
  <si>
    <t xml:space="preserve">   17  </t>
  </si>
  <si>
    <t>998225111</t>
  </si>
  <si>
    <t>Presun hmôt pre pozemné komunikácie a plochy letísk, kryt živičný</t>
  </si>
  <si>
    <t xml:space="preserve">  99                </t>
  </si>
  <si>
    <t xml:space="preserve">9 - OSTATNÉ KONŠTRUKCIE A PRÁCE  spolu: </t>
  </si>
  <si>
    <t xml:space="preserve">PRÁCE A DODÁVKY HSV  spolu: </t>
  </si>
  <si>
    <t>Za rozpočet celkom:</t>
  </si>
  <si>
    <t>Časť : Ul. Novonosická</t>
  </si>
  <si>
    <t>001</t>
  </si>
  <si>
    <t>122201101</t>
  </si>
  <si>
    <t>Odkopávky a prekopávky nezapaž. v horn. tr. 3 do 100 m3</t>
  </si>
  <si>
    <t>12220-1101</t>
  </si>
  <si>
    <t>45.11.21</t>
  </si>
  <si>
    <t>567122114</t>
  </si>
  <si>
    <t>Stabilizácia cementom CBGM C8/10  hr. 150 mm</t>
  </si>
  <si>
    <t xml:space="preserve">  43                </t>
  </si>
  <si>
    <t>45.23.11</t>
  </si>
  <si>
    <t>57.215</t>
  </si>
  <si>
    <t>Podklad zo štrkodrvy s rozprestretím a zhutnením</t>
  </si>
  <si>
    <t>577165111</t>
  </si>
  <si>
    <t>Asfaltový betón AC 16 (ABH I) vrstva obrusná hr. 70 mm, š. do 3 m</t>
  </si>
  <si>
    <t xml:space="preserve">  48                </t>
  </si>
  <si>
    <t>57716-5111</t>
  </si>
  <si>
    <t>899231111</t>
  </si>
  <si>
    <t>Výšková úprava šupákov (voda, plyn) do 200mm so zvýš.poklopu</t>
  </si>
  <si>
    <t xml:space="preserve">  82                </t>
  </si>
  <si>
    <t>Časť : Nimnická cesta</t>
  </si>
  <si>
    <t>113151114</t>
  </si>
  <si>
    <t>Frézovanie živ. krytu hr. do 50 mm, š. do 750 mm alebo do 500 m2</t>
  </si>
  <si>
    <t>11315-1114</t>
  </si>
  <si>
    <t>Časť : Keblie</t>
  </si>
  <si>
    <t>569231111</t>
  </si>
  <si>
    <t>Spevnenie krajníc alebo komunik. kamenivom ťaž. alebo štrkopieskom hr. 100 mm</t>
  </si>
  <si>
    <t>56923-1111</t>
  </si>
  <si>
    <t>Vyspravenie rezov asfaltovou zálievkovou hmotou za tepla šírky do 2 cm</t>
  </si>
  <si>
    <t>938909611</t>
  </si>
  <si>
    <t>Odstránenie uľahnutého nánosu z krajníc hr. do 100 mm</t>
  </si>
  <si>
    <t xml:space="preserve">  35                </t>
  </si>
  <si>
    <t>93890-9611</t>
  </si>
  <si>
    <t>013</t>
  </si>
  <si>
    <t>979131413</t>
  </si>
  <si>
    <t>Poplatok za ulož.a znešk.stav.odp na urč.sklád.-hlušina a kamenivo "O"-ost.odpad</t>
  </si>
  <si>
    <t>Nazov harku</t>
  </si>
  <si>
    <t>Nazov stavby</t>
  </si>
  <si>
    <t>Nazov objektu</t>
  </si>
  <si>
    <t>Nazov casti</t>
  </si>
  <si>
    <t>Kod objektu</t>
  </si>
  <si>
    <t>Kod casti</t>
  </si>
  <si>
    <t>Cislo objektu</t>
  </si>
  <si>
    <t>Cislo casti</t>
  </si>
  <si>
    <t>HSVm</t>
  </si>
  <si>
    <t>HSVd</t>
  </si>
  <si>
    <t>PSVm</t>
  </si>
  <si>
    <t>PSVd</t>
  </si>
  <si>
    <t>MCEm</t>
  </si>
  <si>
    <t>MCEd</t>
  </si>
  <si>
    <t>INEm</t>
  </si>
  <si>
    <t>INEd</t>
  </si>
  <si>
    <t>ZRN</t>
  </si>
  <si>
    <t>ORN</t>
  </si>
  <si>
    <t>NUS</t>
  </si>
  <si>
    <t>IN</t>
  </si>
  <si>
    <t>ON</t>
  </si>
  <si>
    <t>DPH 1.sadzba</t>
  </si>
  <si>
    <t>DPH 2.sadzba</t>
  </si>
  <si>
    <t>Edit !</t>
  </si>
  <si>
    <t>Prehlad_18_1</t>
  </si>
  <si>
    <t>18</t>
  </si>
  <si>
    <t>Prehlad_18_4</t>
  </si>
  <si>
    <t>4</t>
  </si>
  <si>
    <t>Prehlad_18_2</t>
  </si>
  <si>
    <t>Časť : Ul Novonosická</t>
  </si>
  <si>
    <t>Prehlad_18_3</t>
  </si>
  <si>
    <t>Časť : Ul Okružná</t>
  </si>
  <si>
    <t>3</t>
  </si>
  <si>
    <t>Spolu:</t>
  </si>
  <si>
    <t>Súhrnný list stavby - prehľad podzákaziek ( objektov, častí )</t>
  </si>
  <si>
    <t>ZRN+ORN</t>
  </si>
  <si>
    <t>Spolu bez DPH</t>
  </si>
  <si>
    <t>DPH - 1.sadzba</t>
  </si>
  <si>
    <t>DPH - 2.sadzba</t>
  </si>
  <si>
    <t>Spolu s DPH</t>
  </si>
  <si>
    <t>Názov stavby, objektu, časti</t>
  </si>
  <si>
    <t>SKK</t>
  </si>
  <si>
    <t>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</si>
</sst>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1B];[Red]\-#,##0.00\ [$€-41B]"/>
    <numFmt numFmtId="165" formatCode="#,##0&quot; Sk&quot;;[Red]\-#,##0&quot; Sk&quot;"/>
    <numFmt numFmtId="166" formatCode="\ #,##0&quot; Sk &quot;;\-#,##0&quot; Sk &quot;;&quot; - Sk &quot;;@\ "/>
    <numFmt numFmtId="167" formatCode="#,##0&quot;     &quot;"/>
    <numFmt numFmtId="168" formatCode="#,##0&quot; Sk&quot;"/>
    <numFmt numFmtId="169" formatCode="#,##0\ "/>
    <numFmt numFmtId="170" formatCode="#,##0.000"/>
    <numFmt numFmtId="171" formatCode="#,##0.00000"/>
    <numFmt numFmtId="172" formatCode="#,##0.0"/>
    <numFmt numFmtId="173" formatCode="#,##0.0000"/>
  </numFmts>
  <fonts count="46">
    <font>
      <sz val="10"/>
      <name val="Arial"/>
      <family val="0"/>
    </font>
    <font>
      <b/>
      <i/>
      <u val="single"/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0"/>
      <color indexed="9"/>
      <name val="Arial"/>
      <family val="0"/>
    </font>
    <font>
      <sz val="10"/>
      <color indexed="39"/>
      <name val="Arial"/>
      <family val="0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vertical="center"/>
      <protection/>
    </xf>
    <xf numFmtId="0" fontId="0" fillId="0" borderId="0" applyFill="0" applyBorder="0">
      <alignment vertical="center"/>
      <protection/>
    </xf>
    <xf numFmtId="165" fontId="2" fillId="0" borderId="1">
      <alignment/>
      <protection/>
    </xf>
    <xf numFmtId="0" fontId="0" fillId="0" borderId="1" applyFill="0">
      <alignment/>
      <protection/>
    </xf>
    <xf numFmtId="166" fontId="0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4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5" borderId="5" applyNumberFormat="0" applyAlignment="0" applyProtection="0"/>
    <xf numFmtId="0" fontId="11" fillId="36" borderId="0" applyNumberFormat="0" applyBorder="0" applyAlignment="0" applyProtection="0"/>
    <xf numFmtId="0" fontId="12" fillId="13" borderId="2" applyNumberFormat="0" applyAlignment="0" applyProtection="0"/>
    <xf numFmtId="0" fontId="35" fillId="37" borderId="6" applyNumberFormat="0" applyAlignment="0" applyProtection="0"/>
    <xf numFmtId="0" fontId="10" fillId="35" borderId="5" applyNumberFormat="0" applyAlignment="0" applyProtection="0"/>
    <xf numFmtId="0" fontId="13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15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33" borderId="10" applyNumberFormat="0" applyAlignment="0" applyProtection="0"/>
    <xf numFmtId="9" fontId="0" fillId="0" borderId="0" applyFill="0" applyBorder="0" applyAlignment="0" applyProtection="0"/>
    <xf numFmtId="0" fontId="0" fillId="39" borderId="11" applyNumberFormat="0" applyFont="0" applyAlignment="0" applyProtection="0"/>
    <xf numFmtId="0" fontId="40" fillId="0" borderId="12" applyNumberFormat="0" applyFill="0" applyAlignment="0" applyProtection="0"/>
    <xf numFmtId="0" fontId="13" fillId="0" borderId="7" applyNumberFormat="0" applyFill="0" applyAlignment="0" applyProtection="0"/>
    <xf numFmtId="0" fontId="41" fillId="0" borderId="13" applyNumberFormat="0" applyFill="0" applyAlignment="0" applyProtection="0"/>
    <xf numFmtId="0" fontId="17" fillId="6" borderId="0" applyNumberFormat="0" applyBorder="0" applyAlignment="0" applyProtection="0"/>
    <xf numFmtId="0" fontId="2" fillId="0" borderId="0" applyBorder="0">
      <alignment vertical="center"/>
      <protection/>
    </xf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4">
      <alignment vertical="center"/>
      <protection/>
    </xf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13" borderId="2" applyNumberFormat="0" applyAlignment="0" applyProtection="0"/>
    <xf numFmtId="0" fontId="5" fillId="33" borderId="2" applyNumberFormat="0" applyAlignment="0" applyProtection="0"/>
    <xf numFmtId="164" fontId="1" fillId="0" borderId="0" applyFill="0" applyBorder="0" applyAlignment="0" applyProtection="0"/>
    <xf numFmtId="0" fontId="16" fillId="33" borderId="10" applyNumberForma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8" fillId="0" borderId="0" xfId="107" applyFont="1">
      <alignment/>
      <protection/>
    </xf>
    <xf numFmtId="0" fontId="18" fillId="0" borderId="0" xfId="107" applyFont="1" applyAlignment="1">
      <alignment horizontal="left" vertical="center"/>
      <protection/>
    </xf>
    <xf numFmtId="0" fontId="19" fillId="0" borderId="0" xfId="107" applyFont="1" applyAlignment="1">
      <alignment horizontal="left" vertical="center"/>
      <protection/>
    </xf>
    <xf numFmtId="0" fontId="20" fillId="0" borderId="0" xfId="107" applyFont="1">
      <alignment/>
      <protection/>
    </xf>
    <xf numFmtId="0" fontId="18" fillId="0" borderId="15" xfId="107" applyFont="1" applyBorder="1" applyAlignment="1">
      <alignment horizontal="left" vertical="center"/>
      <protection/>
    </xf>
    <xf numFmtId="0" fontId="18" fillId="0" borderId="16" xfId="107" applyFont="1" applyBorder="1" applyAlignment="1">
      <alignment horizontal="left" vertical="center"/>
      <protection/>
    </xf>
    <xf numFmtId="0" fontId="18" fillId="0" borderId="16" xfId="107" applyFont="1" applyBorder="1" applyAlignment="1">
      <alignment horizontal="right" vertical="center"/>
      <protection/>
    </xf>
    <xf numFmtId="0" fontId="18" fillId="0" borderId="17" xfId="107" applyFont="1" applyBorder="1" applyAlignment="1">
      <alignment horizontal="left" vertical="center"/>
      <protection/>
    </xf>
    <xf numFmtId="0" fontId="21" fillId="0" borderId="0" xfId="107" applyFont="1">
      <alignment/>
      <protection/>
    </xf>
    <xf numFmtId="0" fontId="21" fillId="0" borderId="0" xfId="107" applyFont="1" applyProtection="1">
      <alignment/>
      <protection locked="0"/>
    </xf>
    <xf numFmtId="49" fontId="21" fillId="0" borderId="0" xfId="107" applyNumberFormat="1" applyFont="1">
      <alignment/>
      <protection/>
    </xf>
    <xf numFmtId="0" fontId="18" fillId="0" borderId="18" xfId="107" applyFont="1" applyBorder="1" applyAlignment="1">
      <alignment horizontal="left" vertical="center"/>
      <protection/>
    </xf>
    <xf numFmtId="0" fontId="18" fillId="0" borderId="19" xfId="107" applyFont="1" applyBorder="1" applyAlignment="1">
      <alignment horizontal="left" vertical="center"/>
      <protection/>
    </xf>
    <xf numFmtId="0" fontId="18" fillId="0" borderId="19" xfId="107" applyFont="1" applyBorder="1" applyAlignment="1">
      <alignment horizontal="right" vertical="center"/>
      <protection/>
    </xf>
    <xf numFmtId="0" fontId="18" fillId="0" borderId="20" xfId="107" applyFont="1" applyBorder="1" applyAlignment="1">
      <alignment horizontal="left" vertical="center"/>
      <protection/>
    </xf>
    <xf numFmtId="0" fontId="18" fillId="0" borderId="21" xfId="107" applyFont="1" applyBorder="1" applyAlignment="1">
      <alignment horizontal="left" vertical="center"/>
      <protection/>
    </xf>
    <xf numFmtId="0" fontId="18" fillId="0" borderId="22" xfId="107" applyFont="1" applyBorder="1" applyAlignment="1">
      <alignment horizontal="left" vertical="center"/>
      <protection/>
    </xf>
    <xf numFmtId="0" fontId="18" fillId="0" borderId="22" xfId="107" applyFont="1" applyBorder="1" applyAlignment="1">
      <alignment horizontal="right" vertical="center"/>
      <protection/>
    </xf>
    <xf numFmtId="49" fontId="18" fillId="0" borderId="22" xfId="107" applyNumberFormat="1" applyFont="1" applyBorder="1" applyAlignment="1">
      <alignment horizontal="left" vertical="center"/>
      <protection/>
    </xf>
    <xf numFmtId="0" fontId="18" fillId="0" borderId="23" xfId="107" applyFont="1" applyBorder="1" applyAlignment="1">
      <alignment horizontal="left" vertical="center"/>
      <protection/>
    </xf>
    <xf numFmtId="49" fontId="18" fillId="0" borderId="16" xfId="107" applyNumberFormat="1" applyFont="1" applyBorder="1" applyAlignment="1">
      <alignment horizontal="right" vertical="center"/>
      <protection/>
    </xf>
    <xf numFmtId="49" fontId="18" fillId="0" borderId="19" xfId="107" applyNumberFormat="1" applyFont="1" applyBorder="1" applyAlignment="1">
      <alignment horizontal="right" vertical="center"/>
      <protection/>
    </xf>
    <xf numFmtId="49" fontId="18" fillId="0" borderId="22" xfId="107" applyNumberFormat="1" applyFont="1" applyBorder="1" applyAlignment="1">
      <alignment horizontal="right" vertical="center"/>
      <protection/>
    </xf>
    <xf numFmtId="0" fontId="18" fillId="0" borderId="15" xfId="107" applyFont="1" applyBorder="1" applyAlignment="1">
      <alignment horizontal="right" vertical="center"/>
      <protection/>
    </xf>
    <xf numFmtId="0" fontId="18" fillId="0" borderId="16" xfId="107" applyFont="1" applyBorder="1" applyAlignment="1">
      <alignment vertical="center"/>
      <protection/>
    </xf>
    <xf numFmtId="167" fontId="18" fillId="0" borderId="16" xfId="107" applyNumberFormat="1" applyFont="1" applyBorder="1" applyAlignment="1">
      <alignment horizontal="left" vertical="center"/>
      <protection/>
    </xf>
    <xf numFmtId="168" fontId="18" fillId="0" borderId="16" xfId="107" applyNumberFormat="1" applyFont="1" applyBorder="1" applyAlignment="1">
      <alignment horizontal="right" vertical="center"/>
      <protection/>
    </xf>
    <xf numFmtId="3" fontId="18" fillId="0" borderId="24" xfId="107" applyNumberFormat="1" applyFont="1" applyBorder="1" applyAlignment="1">
      <alignment horizontal="right" vertical="center"/>
      <protection/>
    </xf>
    <xf numFmtId="3" fontId="18" fillId="0" borderId="17" xfId="107" applyNumberFormat="1" applyFont="1" applyBorder="1" applyAlignment="1">
      <alignment vertical="center"/>
      <protection/>
    </xf>
    <xf numFmtId="0" fontId="18" fillId="0" borderId="25" xfId="107" applyFont="1" applyBorder="1" applyAlignment="1">
      <alignment horizontal="right" vertical="center"/>
      <protection/>
    </xf>
    <xf numFmtId="0" fontId="18" fillId="0" borderId="26" xfId="107" applyFont="1" applyBorder="1" applyAlignment="1">
      <alignment vertical="center"/>
      <protection/>
    </xf>
    <xf numFmtId="167" fontId="18" fillId="0" borderId="26" xfId="107" applyNumberFormat="1" applyFont="1" applyBorder="1" applyAlignment="1">
      <alignment horizontal="left" vertical="center"/>
      <protection/>
    </xf>
    <xf numFmtId="168" fontId="18" fillId="0" borderId="26" xfId="107" applyNumberFormat="1" applyFont="1" applyBorder="1" applyAlignment="1">
      <alignment horizontal="right" vertical="center"/>
      <protection/>
    </xf>
    <xf numFmtId="3" fontId="18" fillId="0" borderId="27" xfId="107" applyNumberFormat="1" applyFont="1" applyBorder="1" applyAlignment="1">
      <alignment horizontal="right" vertical="center"/>
      <protection/>
    </xf>
    <xf numFmtId="0" fontId="18" fillId="0" borderId="26" xfId="107" applyFont="1" applyBorder="1" applyAlignment="1">
      <alignment horizontal="right" vertical="center"/>
      <protection/>
    </xf>
    <xf numFmtId="3" fontId="18" fillId="0" borderId="28" xfId="107" applyNumberFormat="1" applyFont="1" applyBorder="1" applyAlignment="1">
      <alignment vertical="center"/>
      <protection/>
    </xf>
    <xf numFmtId="0" fontId="22" fillId="0" borderId="29" xfId="107" applyFont="1" applyBorder="1" applyAlignment="1">
      <alignment horizontal="center" vertical="center"/>
      <protection/>
    </xf>
    <xf numFmtId="0" fontId="18" fillId="0" borderId="30" xfId="107" applyFont="1" applyBorder="1" applyAlignment="1">
      <alignment horizontal="left" vertical="center"/>
      <protection/>
    </xf>
    <xf numFmtId="0" fontId="18" fillId="0" borderId="30" xfId="107" applyFont="1" applyBorder="1" applyAlignment="1">
      <alignment horizontal="center" vertical="center"/>
      <protection/>
    </xf>
    <xf numFmtId="0" fontId="18" fillId="0" borderId="31" xfId="107" applyFont="1" applyBorder="1" applyAlignment="1">
      <alignment horizontal="center" vertical="center"/>
      <protection/>
    </xf>
    <xf numFmtId="0" fontId="18" fillId="0" borderId="32" xfId="107" applyFont="1" applyBorder="1" applyAlignment="1">
      <alignment horizontal="center" vertical="center"/>
      <protection/>
    </xf>
    <xf numFmtId="0" fontId="18" fillId="0" borderId="33" xfId="107" applyFont="1" applyBorder="1" applyAlignment="1">
      <alignment horizontal="left" vertical="center"/>
      <protection/>
    </xf>
    <xf numFmtId="4" fontId="18" fillId="0" borderId="33" xfId="107" applyNumberFormat="1" applyFont="1" applyBorder="1" applyAlignment="1">
      <alignment horizontal="right" vertical="center"/>
      <protection/>
    </xf>
    <xf numFmtId="4" fontId="18" fillId="0" borderId="34" xfId="107" applyNumberFormat="1" applyFont="1" applyBorder="1" applyAlignment="1">
      <alignment horizontal="right" vertical="center"/>
      <protection/>
    </xf>
    <xf numFmtId="0" fontId="18" fillId="0" borderId="35" xfId="107" applyFont="1" applyBorder="1" applyAlignment="1">
      <alignment horizontal="left" vertical="center"/>
      <protection/>
    </xf>
    <xf numFmtId="10" fontId="18" fillId="0" borderId="36" xfId="107" applyNumberFormat="1" applyFont="1" applyBorder="1" applyAlignment="1">
      <alignment horizontal="right" vertical="center"/>
      <protection/>
    </xf>
    <xf numFmtId="0" fontId="18" fillId="0" borderId="37" xfId="107" applyFont="1" applyBorder="1" applyAlignment="1">
      <alignment horizontal="center" vertical="center"/>
      <protection/>
    </xf>
    <xf numFmtId="0" fontId="18" fillId="0" borderId="14" xfId="107" applyFont="1" applyBorder="1" applyAlignment="1">
      <alignment horizontal="left" vertical="center"/>
      <protection/>
    </xf>
    <xf numFmtId="4" fontId="18" fillId="0" borderId="14" xfId="107" applyNumberFormat="1" applyFont="1" applyBorder="1" applyAlignment="1">
      <alignment horizontal="right" vertical="center"/>
      <protection/>
    </xf>
    <xf numFmtId="4" fontId="18" fillId="0" borderId="38" xfId="107" applyNumberFormat="1" applyFont="1" applyBorder="1" applyAlignment="1">
      <alignment horizontal="right" vertical="center"/>
      <protection/>
    </xf>
    <xf numFmtId="0" fontId="18" fillId="0" borderId="39" xfId="107" applyFont="1" applyBorder="1" applyAlignment="1">
      <alignment horizontal="left" vertical="center"/>
      <protection/>
    </xf>
    <xf numFmtId="10" fontId="18" fillId="0" borderId="40" xfId="107" applyNumberFormat="1" applyFont="1" applyBorder="1" applyAlignment="1">
      <alignment horizontal="right" vertical="center"/>
      <protection/>
    </xf>
    <xf numFmtId="4" fontId="18" fillId="0" borderId="41" xfId="107" applyNumberFormat="1" applyFont="1" applyBorder="1" applyAlignment="1">
      <alignment horizontal="right" vertical="center"/>
      <protection/>
    </xf>
    <xf numFmtId="0" fontId="18" fillId="0" borderId="42" xfId="107" applyFont="1" applyBorder="1" applyAlignment="1">
      <alignment horizontal="center" vertical="center"/>
      <protection/>
    </xf>
    <xf numFmtId="0" fontId="18" fillId="0" borderId="43" xfId="107" applyFont="1" applyBorder="1" applyAlignment="1">
      <alignment horizontal="left" vertical="center"/>
      <protection/>
    </xf>
    <xf numFmtId="4" fontId="18" fillId="0" borderId="43" xfId="107" applyNumberFormat="1" applyFont="1" applyBorder="1" applyAlignment="1">
      <alignment horizontal="right" vertical="center"/>
      <protection/>
    </xf>
    <xf numFmtId="4" fontId="18" fillId="0" borderId="44" xfId="107" applyNumberFormat="1" applyFont="1" applyBorder="1" applyAlignment="1">
      <alignment horizontal="right" vertical="center"/>
      <protection/>
    </xf>
    <xf numFmtId="4" fontId="18" fillId="0" borderId="45" xfId="107" applyNumberFormat="1" applyFont="1" applyBorder="1" applyAlignment="1">
      <alignment horizontal="right" vertical="center"/>
      <protection/>
    </xf>
    <xf numFmtId="0" fontId="18" fillId="0" borderId="43" xfId="107" applyFont="1" applyBorder="1" applyAlignment="1">
      <alignment horizontal="right" vertical="center"/>
      <protection/>
    </xf>
    <xf numFmtId="0" fontId="18" fillId="0" borderId="44" xfId="107" applyFont="1" applyBorder="1" applyAlignment="1">
      <alignment horizontal="left" vertical="center"/>
      <protection/>
    </xf>
    <xf numFmtId="0" fontId="18" fillId="0" borderId="46" xfId="107" applyFont="1" applyBorder="1" applyAlignment="1">
      <alignment horizontal="right" vertical="center"/>
      <protection/>
    </xf>
    <xf numFmtId="0" fontId="18" fillId="0" borderId="47" xfId="107" applyFont="1" applyBorder="1" applyAlignment="1">
      <alignment horizontal="center" vertical="center"/>
      <protection/>
    </xf>
    <xf numFmtId="0" fontId="18" fillId="0" borderId="48" xfId="107" applyFont="1" applyBorder="1" applyAlignment="1">
      <alignment horizontal="left" vertical="center"/>
      <protection/>
    </xf>
    <xf numFmtId="0" fontId="18" fillId="0" borderId="49" xfId="107" applyFont="1" applyBorder="1" applyAlignment="1">
      <alignment horizontal="left" vertical="center"/>
      <protection/>
    </xf>
    <xf numFmtId="0" fontId="18" fillId="0" borderId="50" xfId="107" applyFont="1" applyBorder="1" applyAlignment="1">
      <alignment horizontal="left" vertical="center"/>
      <protection/>
    </xf>
    <xf numFmtId="0" fontId="18" fillId="0" borderId="0" xfId="107" applyFont="1" applyBorder="1" applyAlignment="1">
      <alignment horizontal="left" vertical="center"/>
      <protection/>
    </xf>
    <xf numFmtId="0" fontId="18" fillId="0" borderId="51" xfId="107" applyFont="1" applyBorder="1" applyAlignment="1">
      <alignment horizontal="left" vertical="center"/>
      <protection/>
    </xf>
    <xf numFmtId="0" fontId="18" fillId="0" borderId="40" xfId="107" applyFont="1" applyBorder="1" applyAlignment="1">
      <alignment horizontal="left" vertical="center"/>
      <protection/>
    </xf>
    <xf numFmtId="0" fontId="18" fillId="0" borderId="48" xfId="107" applyFont="1" applyBorder="1" applyAlignment="1">
      <alignment horizontal="right" vertical="center"/>
      <protection/>
    </xf>
    <xf numFmtId="0" fontId="18" fillId="0" borderId="51" xfId="107" applyFont="1" applyBorder="1" applyAlignment="1">
      <alignment horizontal="right" vertical="center"/>
      <protection/>
    </xf>
    <xf numFmtId="0" fontId="18" fillId="0" borderId="52" xfId="107" applyFont="1" applyBorder="1" applyAlignment="1">
      <alignment horizontal="left" vertical="center"/>
      <protection/>
    </xf>
    <xf numFmtId="0" fontId="18" fillId="0" borderId="25" xfId="107" applyFont="1" applyBorder="1" applyAlignment="1">
      <alignment horizontal="left" vertical="center"/>
      <protection/>
    </xf>
    <xf numFmtId="0" fontId="18" fillId="0" borderId="26" xfId="107" applyFont="1" applyBorder="1" applyAlignment="1">
      <alignment horizontal="left" vertical="center"/>
      <protection/>
    </xf>
    <xf numFmtId="0" fontId="18" fillId="0" borderId="28" xfId="107" applyFont="1" applyBorder="1" applyAlignment="1">
      <alignment horizontal="left" vertical="center"/>
      <protection/>
    </xf>
    <xf numFmtId="0" fontId="18" fillId="0" borderId="36" xfId="107" applyFont="1" applyBorder="1" applyAlignment="1">
      <alignment horizontal="right" vertical="center"/>
      <protection/>
    </xf>
    <xf numFmtId="4" fontId="18" fillId="0" borderId="40" xfId="107" applyNumberFormat="1" applyFont="1" applyBorder="1" applyAlignment="1">
      <alignment horizontal="right" vertical="center"/>
      <protection/>
    </xf>
    <xf numFmtId="0" fontId="22" fillId="0" borderId="53" xfId="107" applyFont="1" applyBorder="1" applyAlignment="1">
      <alignment horizontal="center" vertical="center"/>
      <protection/>
    </xf>
    <xf numFmtId="0" fontId="18" fillId="0" borderId="54" xfId="107" applyFont="1" applyBorder="1" applyAlignment="1">
      <alignment horizontal="left" vertical="center"/>
      <protection/>
    </xf>
    <xf numFmtId="0" fontId="18" fillId="0" borderId="55" xfId="107" applyFont="1" applyBorder="1" applyAlignment="1">
      <alignment horizontal="left" vertical="center"/>
      <protection/>
    </xf>
    <xf numFmtId="169" fontId="18" fillId="0" borderId="56" xfId="107" applyNumberFormat="1" applyFont="1" applyBorder="1" applyAlignment="1">
      <alignment horizontal="right" vertical="center"/>
      <protection/>
    </xf>
    <xf numFmtId="0" fontId="18" fillId="0" borderId="0" xfId="0" applyFont="1" applyAlignment="1" applyProtection="1">
      <alignment horizontal="right" vertical="top"/>
      <protection locked="0"/>
    </xf>
    <xf numFmtId="49" fontId="18" fillId="0" borderId="0" xfId="0" applyNumberFormat="1" applyFont="1" applyAlignment="1" applyProtection="1">
      <alignment horizontal="center" vertical="top"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17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171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vertical="top"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/>
      <protection locked="0"/>
    </xf>
    <xf numFmtId="171" fontId="18" fillId="0" borderId="0" xfId="0" applyNumberFormat="1" applyFont="1" applyAlignment="1" applyProtection="1">
      <alignment/>
      <protection locked="0"/>
    </xf>
    <xf numFmtId="170" fontId="18" fillId="0" borderId="0" xfId="0" applyNumberFormat="1" applyFont="1" applyAlignment="1" applyProtection="1">
      <alignment/>
      <protection locked="0"/>
    </xf>
    <xf numFmtId="0" fontId="20" fillId="0" borderId="0" xfId="107" applyFo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49" fontId="18" fillId="0" borderId="0" xfId="0" applyNumberFormat="1" applyFont="1" applyAlignment="1" applyProtection="1">
      <alignment/>
      <protection locked="0"/>
    </xf>
    <xf numFmtId="49" fontId="21" fillId="0" borderId="0" xfId="107" applyNumberFormat="1" applyFont="1" applyProtection="1">
      <alignment/>
      <protection locked="0"/>
    </xf>
    <xf numFmtId="172" fontId="20" fillId="0" borderId="0" xfId="0" applyNumberFormat="1" applyFont="1" applyAlignment="1" applyProtection="1">
      <alignment horizontal="right"/>
      <protection/>
    </xf>
    <xf numFmtId="4" fontId="20" fillId="0" borderId="0" xfId="0" applyNumberFormat="1" applyFont="1" applyAlignment="1" applyProtection="1">
      <alignment horizontal="right"/>
      <protection/>
    </xf>
    <xf numFmtId="170" fontId="20" fillId="0" borderId="0" xfId="0" applyNumberFormat="1" applyFont="1" applyAlignment="1" applyProtection="1">
      <alignment horizontal="right"/>
      <protection/>
    </xf>
    <xf numFmtId="173" fontId="20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58" xfId="0" applyNumberFormat="1" applyFont="1" applyBorder="1" applyAlignment="1" applyProtection="1">
      <alignment horizontal="center"/>
      <protection/>
    </xf>
    <xf numFmtId="0" fontId="23" fillId="0" borderId="58" xfId="0" applyFont="1" applyBorder="1" applyAlignment="1" applyProtection="1">
      <alignment horizontal="center"/>
      <protection locked="0"/>
    </xf>
    <xf numFmtId="0" fontId="18" fillId="0" borderId="58" xfId="0" applyFont="1" applyBorder="1" applyAlignment="1" applyProtection="1">
      <alignment horizontal="center"/>
      <protection locked="0"/>
    </xf>
    <xf numFmtId="0" fontId="18" fillId="0" borderId="58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left"/>
      <protection/>
    </xf>
    <xf numFmtId="49" fontId="18" fillId="0" borderId="58" xfId="0" applyNumberFormat="1" applyFont="1" applyBorder="1" applyAlignment="1" applyProtection="1">
      <alignment horizontal="left"/>
      <protection/>
    </xf>
    <xf numFmtId="0" fontId="18" fillId="0" borderId="58" xfId="0" applyFont="1" applyBorder="1" applyAlignment="1" applyProtection="1">
      <alignment horizontal="right"/>
      <protection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wrapText="1"/>
      <protection locked="0"/>
    </xf>
    <xf numFmtId="0" fontId="18" fillId="0" borderId="59" xfId="0" applyNumberFormat="1" applyFont="1" applyBorder="1" applyAlignment="1" applyProtection="1">
      <alignment horizontal="center"/>
      <protection/>
    </xf>
    <xf numFmtId="0" fontId="23" fillId="0" borderId="59" xfId="0" applyFont="1" applyBorder="1" applyAlignment="1" applyProtection="1">
      <alignment horizontal="center"/>
      <protection locked="0"/>
    </xf>
    <xf numFmtId="0" fontId="18" fillId="0" borderId="59" xfId="0" applyFont="1" applyBorder="1" applyAlignment="1" applyProtection="1">
      <alignment horizontal="center"/>
      <protection locked="0"/>
    </xf>
    <xf numFmtId="170" fontId="18" fillId="0" borderId="59" xfId="0" applyNumberFormat="1" applyFont="1" applyBorder="1" applyAlignment="1" applyProtection="1">
      <alignment/>
      <protection/>
    </xf>
    <xf numFmtId="0" fontId="18" fillId="0" borderId="59" xfId="0" applyFont="1" applyBorder="1" applyAlignment="1" applyProtection="1">
      <alignment/>
      <protection/>
    </xf>
    <xf numFmtId="49" fontId="18" fillId="0" borderId="59" xfId="0" applyNumberFormat="1" applyFont="1" applyBorder="1" applyAlignment="1" applyProtection="1">
      <alignment horizontal="left"/>
      <protection/>
    </xf>
    <xf numFmtId="0" fontId="18" fillId="0" borderId="59" xfId="0" applyFont="1" applyBorder="1" applyAlignment="1" applyProtection="1">
      <alignment horizontal="center"/>
      <protection/>
    </xf>
    <xf numFmtId="0" fontId="18" fillId="0" borderId="59" xfId="0" applyFont="1" applyBorder="1" applyAlignment="1" applyProtection="1">
      <alignment horizontal="right"/>
      <protection/>
    </xf>
    <xf numFmtId="172" fontId="18" fillId="0" borderId="0" xfId="0" applyNumberFormat="1" applyFont="1" applyAlignment="1" applyProtection="1">
      <alignment vertical="top"/>
      <protection locked="0"/>
    </xf>
    <xf numFmtId="0" fontId="18" fillId="0" borderId="14" xfId="0" applyFont="1" applyBorder="1" applyAlignment="1" applyProtection="1">
      <alignment horizontal="right" vertical="top"/>
      <protection locked="0"/>
    </xf>
    <xf numFmtId="49" fontId="22" fillId="0" borderId="14" xfId="0" applyNumberFormat="1" applyFont="1" applyBorder="1" applyAlignment="1" applyProtection="1">
      <alignment horizontal="left" vertical="top"/>
      <protection locked="0"/>
    </xf>
    <xf numFmtId="49" fontId="18" fillId="0" borderId="14" xfId="0" applyNumberFormat="1" applyFont="1" applyBorder="1" applyAlignment="1" applyProtection="1">
      <alignment vertical="top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170" fontId="18" fillId="0" borderId="14" xfId="0" applyNumberFormat="1" applyFont="1" applyBorder="1" applyAlignment="1" applyProtection="1">
      <alignment vertical="top"/>
      <protection locked="0"/>
    </xf>
    <xf numFmtId="0" fontId="18" fillId="0" borderId="14" xfId="0" applyFont="1" applyBorder="1" applyAlignment="1" applyProtection="1">
      <alignment vertical="top"/>
      <protection locked="0"/>
    </xf>
    <xf numFmtId="4" fontId="18" fillId="0" borderId="14" xfId="0" applyNumberFormat="1" applyFont="1" applyBorder="1" applyAlignment="1" applyProtection="1">
      <alignment vertical="top"/>
      <protection locked="0"/>
    </xf>
    <xf numFmtId="171" fontId="18" fillId="0" borderId="14" xfId="0" applyNumberFormat="1" applyFont="1" applyBorder="1" applyAlignment="1" applyProtection="1">
      <alignment vertical="top"/>
      <protection locked="0"/>
    </xf>
    <xf numFmtId="0" fontId="18" fillId="0" borderId="14" xfId="0" applyFont="1" applyBorder="1" applyAlignment="1" applyProtection="1">
      <alignment horizontal="center" vertical="top"/>
      <protection locked="0"/>
    </xf>
    <xf numFmtId="0" fontId="18" fillId="0" borderId="14" xfId="0" applyFont="1" applyBorder="1" applyAlignment="1" applyProtection="1">
      <alignment vertical="top"/>
      <protection/>
    </xf>
    <xf numFmtId="49" fontId="18" fillId="0" borderId="14" xfId="0" applyNumberFormat="1" applyFont="1" applyBorder="1" applyAlignment="1" applyProtection="1">
      <alignment horizontal="left" vertical="top"/>
      <protection locked="0"/>
    </xf>
    <xf numFmtId="49" fontId="18" fillId="0" borderId="14" xfId="0" applyNumberFormat="1" applyFont="1" applyBorder="1" applyAlignment="1" applyProtection="1">
      <alignment horizontal="right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right" vertical="top" wrapText="1"/>
      <protection locked="0"/>
    </xf>
    <xf numFmtId="4" fontId="22" fillId="0" borderId="14" xfId="0" applyNumberFormat="1" applyFont="1" applyBorder="1" applyAlignment="1" applyProtection="1">
      <alignment vertical="top"/>
      <protection locked="0"/>
    </xf>
    <xf numFmtId="171" fontId="22" fillId="0" borderId="14" xfId="0" applyNumberFormat="1" applyFont="1" applyBorder="1" applyAlignment="1" applyProtection="1">
      <alignment vertical="top"/>
      <protection locked="0"/>
    </xf>
    <xf numFmtId="170" fontId="22" fillId="0" borderId="14" xfId="0" applyNumberFormat="1" applyFont="1" applyBorder="1" applyAlignment="1" applyProtection="1">
      <alignment vertical="top"/>
      <protection locked="0"/>
    </xf>
    <xf numFmtId="49" fontId="22" fillId="0" borderId="14" xfId="0" applyNumberFormat="1" applyFont="1" applyBorder="1" applyAlignment="1" applyProtection="1">
      <alignment horizontal="center" vertical="top"/>
      <protection locked="0"/>
    </xf>
    <xf numFmtId="49" fontId="22" fillId="0" borderId="14" xfId="0" applyNumberFormat="1" applyFont="1" applyBorder="1" applyAlignment="1" applyProtection="1">
      <alignment vertical="top"/>
      <protection locked="0"/>
    </xf>
    <xf numFmtId="49" fontId="22" fillId="0" borderId="14" xfId="0" applyNumberFormat="1" applyFont="1" applyBorder="1" applyAlignment="1" applyProtection="1">
      <alignment horizontal="right" vertical="top" wrapText="1"/>
      <protection locked="0"/>
    </xf>
    <xf numFmtId="0" fontId="24" fillId="47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4" fontId="18" fillId="0" borderId="0" xfId="0" applyNumberFormat="1" applyFont="1" applyAlignment="1">
      <alignment/>
    </xf>
    <xf numFmtId="49" fontId="18" fillId="0" borderId="5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top" wrapText="1"/>
    </xf>
    <xf numFmtId="4" fontId="26" fillId="0" borderId="0" xfId="0" applyNumberFormat="1" applyFont="1" applyAlignment="1" applyProtection="1">
      <alignment horizontal="right"/>
      <protection locked="0"/>
    </xf>
    <xf numFmtId="173" fontId="26" fillId="0" borderId="0" xfId="0" applyNumberFormat="1" applyFont="1" applyAlignment="1" applyProtection="1">
      <alignment horizontal="left"/>
      <protection locked="0"/>
    </xf>
    <xf numFmtId="173" fontId="18" fillId="0" borderId="0" xfId="0" applyNumberFormat="1" applyFont="1" applyAlignment="1" applyProtection="1">
      <alignment horizontal="left"/>
      <protection/>
    </xf>
    <xf numFmtId="49" fontId="27" fillId="0" borderId="3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31" xfId="107" applyFont="1" applyBorder="1" applyAlignment="1">
      <alignment horizontal="center" vertical="center"/>
      <protection/>
    </xf>
    <xf numFmtId="0" fontId="18" fillId="0" borderId="60" xfId="107" applyFont="1" applyBorder="1" applyAlignment="1">
      <alignment horizontal="center" vertical="center"/>
      <protection/>
    </xf>
    <xf numFmtId="0" fontId="18" fillId="0" borderId="61" xfId="107" applyFont="1" applyBorder="1" applyAlignment="1">
      <alignment horizontal="center" vertical="center"/>
      <protection/>
    </xf>
    <xf numFmtId="0" fontId="18" fillId="0" borderId="14" xfId="0" applyFont="1" applyBorder="1" applyAlignment="1" applyProtection="1">
      <alignment horizontal="center"/>
      <protection locked="0"/>
    </xf>
  </cellXfs>
  <cellStyles count="12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Calculation" xfId="80"/>
    <cellStyle name="Celkem" xfId="81"/>
    <cellStyle name="Comma" xfId="82"/>
    <cellStyle name="Comma [0]" xfId="83"/>
    <cellStyle name="data" xfId="84"/>
    <cellStyle name="Dobrá" xfId="85"/>
    <cellStyle name="Explanatory Text" xfId="86"/>
    <cellStyle name="Heading 3" xfId="87"/>
    <cellStyle name="Heading 4" xfId="88"/>
    <cellStyle name="Check Cell" xfId="89"/>
    <cellStyle name="Chybně" xfId="90"/>
    <cellStyle name="Input" xfId="91"/>
    <cellStyle name="Kontrolná bunka" xfId="92"/>
    <cellStyle name="Kontrolní buňka" xfId="93"/>
    <cellStyle name="Linked Cell" xfId="94"/>
    <cellStyle name="Currency" xfId="95"/>
    <cellStyle name="Currency [0]" xfId="96"/>
    <cellStyle name="Nadpis" xfId="97"/>
    <cellStyle name="Nadpis 1" xfId="98"/>
    <cellStyle name="Nadpis 2" xfId="99"/>
    <cellStyle name="Nadpis 3" xfId="100"/>
    <cellStyle name="Nadpis 4" xfId="101"/>
    <cellStyle name="Název" xfId="102"/>
    <cellStyle name="Názov" xfId="103"/>
    <cellStyle name="Neutrálna" xfId="104"/>
    <cellStyle name="Neutrální" xfId="105"/>
    <cellStyle name="normálne_fakturuj99" xfId="106"/>
    <cellStyle name="normálne_KLs" xfId="107"/>
    <cellStyle name="Output" xfId="108"/>
    <cellStyle name="Percent" xfId="109"/>
    <cellStyle name="Poznámka" xfId="110"/>
    <cellStyle name="Prepojená bunka" xfId="111"/>
    <cellStyle name="Propojená buňka" xfId="112"/>
    <cellStyle name="Spolu" xfId="113"/>
    <cellStyle name="Správně" xfId="114"/>
    <cellStyle name="TEXT" xfId="115"/>
    <cellStyle name="Text upozornění" xfId="116"/>
    <cellStyle name="Text upozornenia" xfId="117"/>
    <cellStyle name="TEXT1" xfId="118"/>
    <cellStyle name="Title" xfId="119"/>
    <cellStyle name="Total" xfId="120"/>
    <cellStyle name="Vstup" xfId="121"/>
    <cellStyle name="Výpočet" xfId="122"/>
    <cellStyle name="Výsledok2" xfId="123"/>
    <cellStyle name="Výstup" xfId="124"/>
    <cellStyle name="Vysvětlující text" xfId="125"/>
    <cellStyle name="Vysvetľujúci text" xfId="126"/>
    <cellStyle name="Warning Text" xfId="127"/>
    <cellStyle name="Zlá" xfId="128"/>
    <cellStyle name="Zvýraznění 1" xfId="129"/>
    <cellStyle name="Zvýraznění 2" xfId="130"/>
    <cellStyle name="Zvýraznění 3" xfId="131"/>
    <cellStyle name="Zvýraznění 4" xfId="132"/>
    <cellStyle name="Zvýraznění 5" xfId="133"/>
    <cellStyle name="Zvýraznění 6" xfId="134"/>
    <cellStyle name="Zvýraznenie1" xfId="135"/>
    <cellStyle name="Zvýraznenie2" xfId="136"/>
    <cellStyle name="Zvýraznenie3" xfId="137"/>
    <cellStyle name="Zvýraznenie4" xfId="138"/>
    <cellStyle name="Zvýraznenie5" xfId="139"/>
    <cellStyle name="Zvýraznenie6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1FE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2.42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1.851562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 t="s">
        <v>8</v>
      </c>
      <c r="L2" s="6" t="s">
        <v>9</v>
      </c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10</v>
      </c>
      <c r="AA2" s="9" t="s">
        <v>11</v>
      </c>
      <c r="AB2" s="10" t="s">
        <v>12</v>
      </c>
      <c r="AC2" s="9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2" t="s">
        <v>13</v>
      </c>
      <c r="C3" s="13"/>
      <c r="D3" s="13"/>
      <c r="E3" s="13"/>
      <c r="F3" s="13"/>
      <c r="G3" s="14"/>
      <c r="H3" s="13"/>
      <c r="I3" s="13"/>
      <c r="J3" s="13" t="s">
        <v>14</v>
      </c>
      <c r="K3" s="13"/>
      <c r="L3" s="13" t="s">
        <v>15</v>
      </c>
      <c r="M3" s="15" t="s">
        <v>16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17</v>
      </c>
      <c r="AA3" s="9" t="s">
        <v>18</v>
      </c>
      <c r="AB3" s="10" t="s">
        <v>12</v>
      </c>
      <c r="AC3" s="9" t="s">
        <v>19</v>
      </c>
      <c r="AD3" s="11" t="s">
        <v>20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6" t="s">
        <v>13</v>
      </c>
      <c r="C4" s="17"/>
      <c r="D4" s="17"/>
      <c r="E4" s="17"/>
      <c r="F4" s="17"/>
      <c r="G4" s="18"/>
      <c r="H4" s="17"/>
      <c r="I4" s="17"/>
      <c r="J4" s="17" t="s">
        <v>21</v>
      </c>
      <c r="K4" s="19" t="s">
        <v>22</v>
      </c>
      <c r="L4" s="17" t="s">
        <v>23</v>
      </c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24</v>
      </c>
      <c r="AA4" s="9" t="s">
        <v>25</v>
      </c>
      <c r="AB4" s="10" t="s">
        <v>12</v>
      </c>
      <c r="AC4" s="9"/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26</v>
      </c>
      <c r="C5" s="6"/>
      <c r="D5" s="6" t="s">
        <v>27</v>
      </c>
      <c r="E5" s="6"/>
      <c r="F5" s="6"/>
      <c r="G5" s="21" t="s">
        <v>28</v>
      </c>
      <c r="H5" s="6" t="s">
        <v>8</v>
      </c>
      <c r="I5" s="6"/>
      <c r="J5" s="6" t="s">
        <v>29</v>
      </c>
      <c r="K5" s="6"/>
      <c r="L5" s="6" t="s">
        <v>30</v>
      </c>
      <c r="M5" s="8" t="s">
        <v>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32</v>
      </c>
      <c r="AA5" s="9" t="s">
        <v>18</v>
      </c>
      <c r="AB5" s="10" t="s">
        <v>12</v>
      </c>
      <c r="AC5" s="9" t="s">
        <v>19</v>
      </c>
      <c r="AD5" s="11" t="s">
        <v>20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2" t="s">
        <v>33</v>
      </c>
      <c r="C6" s="13"/>
      <c r="D6" s="13"/>
      <c r="E6" s="13"/>
      <c r="F6" s="13"/>
      <c r="G6" s="22"/>
      <c r="H6" s="13"/>
      <c r="I6" s="13"/>
      <c r="J6" s="13" t="s">
        <v>29</v>
      </c>
      <c r="K6" s="13"/>
      <c r="L6" s="13" t="s">
        <v>34</v>
      </c>
      <c r="M6" s="15" t="s">
        <v>35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36</v>
      </c>
      <c r="AA6" s="9" t="s">
        <v>37</v>
      </c>
      <c r="AB6" s="10" t="s">
        <v>12</v>
      </c>
      <c r="AC6" s="9" t="s">
        <v>19</v>
      </c>
      <c r="AD6" s="11" t="s">
        <v>20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6" t="s">
        <v>38</v>
      </c>
      <c r="C7" s="17"/>
      <c r="D7" s="17"/>
      <c r="E7" s="17"/>
      <c r="F7" s="17"/>
      <c r="G7" s="23"/>
      <c r="H7" s="17"/>
      <c r="I7" s="17"/>
      <c r="J7" s="17" t="s">
        <v>29</v>
      </c>
      <c r="K7" s="17"/>
      <c r="L7" s="17" t="s">
        <v>34</v>
      </c>
      <c r="M7" s="20" t="s">
        <v>35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24"/>
      <c r="C8" s="25"/>
      <c r="D8" s="26"/>
      <c r="E8" s="27"/>
      <c r="F8" s="28">
        <f>IF(B8&lt;&gt;0,ROUND($M$26/B8,0),0)</f>
        <v>0</v>
      </c>
      <c r="G8" s="21"/>
      <c r="H8" s="25"/>
      <c r="I8" s="28">
        <f>IF(G8&lt;&gt;0,ROUND($M$26/G8,0),0)</f>
        <v>0</v>
      </c>
      <c r="J8" s="7"/>
      <c r="K8" s="25"/>
      <c r="L8" s="27"/>
      <c r="M8" s="29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30"/>
      <c r="C9" s="31"/>
      <c r="D9" s="32"/>
      <c r="E9" s="33"/>
      <c r="F9" s="34">
        <f>IF(B9&lt;&gt;0,ROUND($M$26/B9,0),0)</f>
        <v>0</v>
      </c>
      <c r="G9" s="35"/>
      <c r="H9" s="31"/>
      <c r="I9" s="34">
        <f>IF(G9&lt;&gt;0,ROUND($M$26/G9,0),0)</f>
        <v>0</v>
      </c>
      <c r="J9" s="35"/>
      <c r="K9" s="31"/>
      <c r="L9" s="33"/>
      <c r="M9" s="36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37" t="s">
        <v>39</v>
      </c>
      <c r="C10" s="38" t="s">
        <v>40</v>
      </c>
      <c r="D10" s="39" t="s">
        <v>41</v>
      </c>
      <c r="E10" s="39" t="s">
        <v>42</v>
      </c>
      <c r="F10" s="40" t="s">
        <v>43</v>
      </c>
      <c r="G10" s="37" t="s">
        <v>44</v>
      </c>
      <c r="H10" s="167" t="s">
        <v>45</v>
      </c>
      <c r="I10" s="167"/>
      <c r="J10" s="37" t="s">
        <v>46</v>
      </c>
      <c r="K10" s="167" t="s">
        <v>47</v>
      </c>
      <c r="L10" s="167"/>
      <c r="M10" s="16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41">
        <v>1</v>
      </c>
      <c r="C11" s="42" t="s">
        <v>48</v>
      </c>
      <c r="D11" s="43">
        <f>Zoznam!I9</f>
        <v>0</v>
      </c>
      <c r="E11" s="43">
        <f>Zoznam!J9</f>
        <v>0</v>
      </c>
      <c r="F11" s="44">
        <f>D11+E11</f>
        <v>0</v>
      </c>
      <c r="G11" s="41">
        <v>6</v>
      </c>
      <c r="H11" s="42" t="s">
        <v>49</v>
      </c>
      <c r="I11" s="44">
        <f>Zoznam!T9</f>
        <v>0</v>
      </c>
      <c r="J11" s="41">
        <v>11</v>
      </c>
      <c r="K11" s="45"/>
      <c r="L11" s="46" t="s">
        <v>50</v>
      </c>
      <c r="M11" s="44">
        <f>Zoznam!S9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47">
        <v>2</v>
      </c>
      <c r="C12" s="48" t="s">
        <v>51</v>
      </c>
      <c r="D12" s="49">
        <f>Zoznam!K9</f>
        <v>0</v>
      </c>
      <c r="E12" s="49">
        <f>Zoznam!L9</f>
        <v>0</v>
      </c>
      <c r="F12" s="44">
        <f>D12+E12</f>
        <v>0</v>
      </c>
      <c r="G12" s="47">
        <v>7</v>
      </c>
      <c r="H12" s="48"/>
      <c r="I12" s="50"/>
      <c r="J12" s="47">
        <v>12</v>
      </c>
      <c r="K12" s="51"/>
      <c r="L12" s="52"/>
      <c r="M12" s="5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47">
        <v>3</v>
      </c>
      <c r="C13" s="48" t="s">
        <v>52</v>
      </c>
      <c r="D13" s="49">
        <f>Zoznam!M9</f>
        <v>0</v>
      </c>
      <c r="E13" s="49">
        <f>Zoznam!N9</f>
        <v>0</v>
      </c>
      <c r="F13" s="44">
        <f>D13+E13</f>
        <v>0</v>
      </c>
      <c r="G13" s="47">
        <v>8</v>
      </c>
      <c r="H13" s="48"/>
      <c r="I13" s="50"/>
      <c r="J13" s="47">
        <v>13</v>
      </c>
      <c r="K13" s="51"/>
      <c r="L13" s="52"/>
      <c r="M13" s="5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47">
        <v>4</v>
      </c>
      <c r="C14" s="48" t="s">
        <v>53</v>
      </c>
      <c r="D14" s="49">
        <f>Zoznam!O9</f>
        <v>0</v>
      </c>
      <c r="E14" s="49">
        <f>Zoznam!P9</f>
        <v>0</v>
      </c>
      <c r="F14" s="53">
        <f>D14+E14</f>
        <v>0</v>
      </c>
      <c r="G14" s="47">
        <v>9</v>
      </c>
      <c r="H14" s="48"/>
      <c r="I14" s="50"/>
      <c r="J14" s="47">
        <v>14</v>
      </c>
      <c r="K14" s="51"/>
      <c r="L14" s="52"/>
      <c r="M14" s="5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54">
        <v>5</v>
      </c>
      <c r="C15" s="55" t="s">
        <v>54</v>
      </c>
      <c r="D15" s="56">
        <f>SUM(D11:D14)</f>
        <v>0</v>
      </c>
      <c r="E15" s="57">
        <f>SUM(E11:E14)</f>
        <v>0</v>
      </c>
      <c r="F15" s="58">
        <f>SUM(F11:F14)</f>
        <v>0</v>
      </c>
      <c r="G15" s="54">
        <v>10</v>
      </c>
      <c r="H15" s="59" t="s">
        <v>55</v>
      </c>
      <c r="I15" s="58">
        <f>SUM(I11:I14)</f>
        <v>0</v>
      </c>
      <c r="J15" s="54">
        <v>15</v>
      </c>
      <c r="K15" s="60"/>
      <c r="L15" s="61" t="s">
        <v>56</v>
      </c>
      <c r="M15" s="5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68" t="s">
        <v>57</v>
      </c>
      <c r="C16" s="168"/>
      <c r="D16" s="168"/>
      <c r="E16" s="168"/>
      <c r="F16" s="62"/>
      <c r="G16" s="169" t="s">
        <v>58</v>
      </c>
      <c r="H16" s="169"/>
      <c r="I16" s="169"/>
      <c r="J16" s="37" t="s">
        <v>59</v>
      </c>
      <c r="K16" s="167" t="s">
        <v>60</v>
      </c>
      <c r="L16" s="167"/>
      <c r="M16" s="16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63"/>
      <c r="C17" s="64" t="s">
        <v>61</v>
      </c>
      <c r="D17" s="64"/>
      <c r="E17" s="64" t="s">
        <v>62</v>
      </c>
      <c r="F17" s="65"/>
      <c r="G17" s="63"/>
      <c r="H17" s="66"/>
      <c r="I17" s="67"/>
      <c r="J17" s="47">
        <v>16</v>
      </c>
      <c r="K17" s="51" t="s">
        <v>63</v>
      </c>
      <c r="L17" s="68"/>
      <c r="M17" s="50">
        <f>Zoznam!R9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69"/>
      <c r="C18" s="66" t="s">
        <v>64</v>
      </c>
      <c r="D18" s="66"/>
      <c r="E18" s="66"/>
      <c r="F18" s="70"/>
      <c r="G18" s="69"/>
      <c r="H18" s="66" t="s">
        <v>61</v>
      </c>
      <c r="I18" s="67"/>
      <c r="J18" s="47">
        <v>17</v>
      </c>
      <c r="K18" s="51"/>
      <c r="L18" s="68" t="s">
        <v>65</v>
      </c>
      <c r="M18" s="50">
        <f>Zoznam!U9</f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69"/>
      <c r="C19" s="66"/>
      <c r="D19" s="66"/>
      <c r="E19" s="66"/>
      <c r="F19" s="70"/>
      <c r="G19" s="69"/>
      <c r="H19" s="71"/>
      <c r="I19" s="67"/>
      <c r="J19" s="47">
        <v>18</v>
      </c>
      <c r="K19" s="51"/>
      <c r="L19" s="68"/>
      <c r="M19" s="5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69"/>
      <c r="C20" s="66"/>
      <c r="D20" s="66"/>
      <c r="E20" s="66"/>
      <c r="F20" s="70"/>
      <c r="G20" s="69"/>
      <c r="H20" s="64" t="s">
        <v>62</v>
      </c>
      <c r="I20" s="67"/>
      <c r="J20" s="47">
        <v>19</v>
      </c>
      <c r="K20" s="51"/>
      <c r="L20" s="68"/>
      <c r="M20" s="5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72"/>
      <c r="C21" s="73"/>
      <c r="D21" s="73"/>
      <c r="E21" s="73"/>
      <c r="F21" s="74"/>
      <c r="G21" s="63"/>
      <c r="H21" s="66" t="s">
        <v>64</v>
      </c>
      <c r="I21" s="67"/>
      <c r="J21" s="54">
        <v>20</v>
      </c>
      <c r="K21" s="60"/>
      <c r="L21" s="61" t="s">
        <v>66</v>
      </c>
      <c r="M21" s="5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68" t="s">
        <v>67</v>
      </c>
      <c r="C22" s="168"/>
      <c r="D22" s="168"/>
      <c r="E22" s="168"/>
      <c r="F22" s="62"/>
      <c r="G22" s="63"/>
      <c r="H22" s="66"/>
      <c r="I22" s="67"/>
      <c r="J22" s="37" t="s">
        <v>68</v>
      </c>
      <c r="K22" s="167" t="s">
        <v>69</v>
      </c>
      <c r="L22" s="167"/>
      <c r="M22" s="16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63"/>
      <c r="C23" s="64" t="s">
        <v>61</v>
      </c>
      <c r="D23" s="64"/>
      <c r="E23" s="64" t="s">
        <v>62</v>
      </c>
      <c r="F23" s="65"/>
      <c r="G23" s="63"/>
      <c r="H23" s="66"/>
      <c r="I23" s="67"/>
      <c r="J23" s="41">
        <v>21</v>
      </c>
      <c r="K23" s="45"/>
      <c r="L23" s="75" t="s">
        <v>70</v>
      </c>
      <c r="M23" s="44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69"/>
      <c r="C24" s="66" t="s">
        <v>64</v>
      </c>
      <c r="D24" s="66"/>
      <c r="E24" s="66"/>
      <c r="F24" s="70"/>
      <c r="G24" s="63"/>
      <c r="H24" s="66"/>
      <c r="I24" s="67"/>
      <c r="J24" s="47">
        <v>22</v>
      </c>
      <c r="K24" s="51" t="s">
        <v>71</v>
      </c>
      <c r="L24" s="76"/>
      <c r="M24" s="50">
        <f>Zoznam!V9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69"/>
      <c r="C25" s="66"/>
      <c r="D25" s="66"/>
      <c r="E25" s="66"/>
      <c r="F25" s="70"/>
      <c r="G25" s="63"/>
      <c r="H25" s="66"/>
      <c r="I25" s="67"/>
      <c r="J25" s="47">
        <v>23</v>
      </c>
      <c r="K25" s="51" t="s">
        <v>72</v>
      </c>
      <c r="L25" s="76"/>
      <c r="M25" s="50">
        <f>Zoznam!W9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69"/>
      <c r="C26" s="66"/>
      <c r="D26" s="66"/>
      <c r="E26" s="66"/>
      <c r="F26" s="70"/>
      <c r="G26" s="63"/>
      <c r="H26" s="66"/>
      <c r="I26" s="67"/>
      <c r="J26" s="54">
        <v>24</v>
      </c>
      <c r="K26" s="60"/>
      <c r="L26" s="61" t="s">
        <v>73</v>
      </c>
      <c r="M26" s="5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72"/>
      <c r="C27" s="73"/>
      <c r="D27" s="73"/>
      <c r="E27" s="73"/>
      <c r="F27" s="74"/>
      <c r="G27" s="72"/>
      <c r="H27" s="73"/>
      <c r="I27" s="74"/>
      <c r="J27" s="77" t="s">
        <v>74</v>
      </c>
      <c r="K27" s="78"/>
      <c r="L27" s="79"/>
      <c r="M27" s="8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1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6298611111111111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pane xSplit="4" ySplit="10" topLeftCell="E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36" sqref="G35:G36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90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70" t="s">
        <v>100</v>
      </c>
      <c r="L9" s="170"/>
      <c r="M9" s="170" t="s">
        <v>101</v>
      </c>
      <c r="N9" s="170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136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139</v>
      </c>
      <c r="D14" s="135" t="s">
        <v>140</v>
      </c>
      <c r="E14" s="136">
        <v>32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/>
      <c r="L14" s="139"/>
      <c r="M14" s="136">
        <v>0.5</v>
      </c>
      <c r="N14" s="136">
        <f>E14*M14</f>
        <v>16</v>
      </c>
      <c r="O14" s="137">
        <v>20</v>
      </c>
      <c r="P14" s="134" t="s">
        <v>142</v>
      </c>
      <c r="Q14" s="136"/>
      <c r="R14" s="136"/>
      <c r="S14" s="136"/>
      <c r="T14" s="140"/>
      <c r="U14" s="140"/>
      <c r="V14" s="140" t="s">
        <v>68</v>
      </c>
      <c r="W14" s="136">
        <v>66.144</v>
      </c>
      <c r="X14" s="137" t="s">
        <v>143</v>
      </c>
      <c r="Y14" s="134" t="s">
        <v>139</v>
      </c>
      <c r="Z14" s="137" t="s">
        <v>144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7" ht="25.5">
      <c r="A15" s="143" t="s">
        <v>149</v>
      </c>
      <c r="B15" s="144" t="s">
        <v>138</v>
      </c>
      <c r="C15" s="134" t="s">
        <v>150</v>
      </c>
      <c r="D15" s="135" t="s">
        <v>151</v>
      </c>
      <c r="E15" s="136">
        <v>322</v>
      </c>
      <c r="F15" s="137" t="s">
        <v>141</v>
      </c>
      <c r="G15" s="138">
        <v>0</v>
      </c>
      <c r="H15" s="138">
        <f>ROUND(E15*G15,2)</f>
        <v>0</v>
      </c>
      <c r="I15" s="138"/>
      <c r="J15" s="138">
        <f>ROUND(E15*G15,2)</f>
        <v>0</v>
      </c>
      <c r="K15" s="139"/>
      <c r="L15" s="139"/>
      <c r="M15" s="136">
        <v>0.098</v>
      </c>
      <c r="N15" s="136">
        <f>E15*M15</f>
        <v>31.556</v>
      </c>
      <c r="O15" s="137">
        <v>20</v>
      </c>
      <c r="P15" s="134" t="s">
        <v>152</v>
      </c>
      <c r="Q15" s="136"/>
      <c r="R15" s="136"/>
      <c r="S15" s="136"/>
      <c r="T15" s="140"/>
      <c r="U15" s="140"/>
      <c r="V15" s="140" t="s">
        <v>68</v>
      </c>
      <c r="W15" s="136">
        <v>18.354</v>
      </c>
      <c r="X15" s="137" t="s">
        <v>153</v>
      </c>
      <c r="Y15" s="134" t="s">
        <v>150</v>
      </c>
      <c r="Z15" s="137" t="s">
        <v>144</v>
      </c>
      <c r="AA15" s="137" t="s">
        <v>145</v>
      </c>
      <c r="AB15" s="134" t="s">
        <v>146</v>
      </c>
      <c r="AC15" s="141"/>
      <c r="AD15" s="141"/>
      <c r="AE15" s="141"/>
      <c r="AF15" s="141"/>
      <c r="AG15" s="141"/>
      <c r="AH15" s="141"/>
      <c r="AJ15" s="90" t="s">
        <v>147</v>
      </c>
      <c r="AK15" s="90" t="s">
        <v>148</v>
      </c>
    </row>
    <row r="16" spans="1:37" ht="25.5">
      <c r="A16" s="143" t="s">
        <v>154</v>
      </c>
      <c r="B16" s="144" t="s">
        <v>138</v>
      </c>
      <c r="C16" s="134" t="s">
        <v>155</v>
      </c>
      <c r="D16" s="135" t="s">
        <v>156</v>
      </c>
      <c r="E16" s="136">
        <v>2670</v>
      </c>
      <c r="F16" s="137" t="s">
        <v>141</v>
      </c>
      <c r="G16" s="138">
        <v>0</v>
      </c>
      <c r="H16" s="138">
        <f>ROUND(E16*G16,2)</f>
        <v>0</v>
      </c>
      <c r="I16" s="138"/>
      <c r="J16" s="138">
        <f>ROUND(E16*G16,2)</f>
        <v>0</v>
      </c>
      <c r="K16" s="139"/>
      <c r="L16" s="139"/>
      <c r="M16" s="136">
        <v>0.128</v>
      </c>
      <c r="N16" s="136">
        <f>E16*M16</f>
        <v>341.76</v>
      </c>
      <c r="O16" s="137">
        <v>20</v>
      </c>
      <c r="P16" s="134" t="s">
        <v>157</v>
      </c>
      <c r="Q16" s="136"/>
      <c r="R16" s="136"/>
      <c r="S16" s="136"/>
      <c r="T16" s="140"/>
      <c r="U16" s="140"/>
      <c r="V16" s="140" t="s">
        <v>68</v>
      </c>
      <c r="W16" s="136">
        <v>133.5</v>
      </c>
      <c r="X16" s="137" t="s">
        <v>158</v>
      </c>
      <c r="Y16" s="134" t="s">
        <v>155</v>
      </c>
      <c r="Z16" s="137" t="s">
        <v>144</v>
      </c>
      <c r="AA16" s="137" t="s">
        <v>145</v>
      </c>
      <c r="AB16" s="134" t="s">
        <v>146</v>
      </c>
      <c r="AC16" s="141"/>
      <c r="AD16" s="141"/>
      <c r="AE16" s="141"/>
      <c r="AF16" s="141"/>
      <c r="AG16" s="141"/>
      <c r="AH16" s="141"/>
      <c r="AJ16" s="90" t="s">
        <v>147</v>
      </c>
      <c r="AK16" s="90" t="s">
        <v>148</v>
      </c>
    </row>
    <row r="17" spans="1:37" ht="12.75">
      <c r="A17" s="143" t="s">
        <v>159</v>
      </c>
      <c r="B17" s="144" t="s">
        <v>138</v>
      </c>
      <c r="C17" s="134" t="s">
        <v>160</v>
      </c>
      <c r="D17" s="135" t="s">
        <v>161</v>
      </c>
      <c r="E17" s="136">
        <v>32</v>
      </c>
      <c r="F17" s="137" t="s">
        <v>162</v>
      </c>
      <c r="G17" s="138">
        <v>0</v>
      </c>
      <c r="H17" s="138">
        <f>ROUND(E17*G17,2)</f>
        <v>0</v>
      </c>
      <c r="I17" s="138"/>
      <c r="J17" s="138">
        <f>ROUND(E17*G17,2)</f>
        <v>0</v>
      </c>
      <c r="K17" s="139"/>
      <c r="L17" s="139"/>
      <c r="M17" s="136">
        <v>0.23</v>
      </c>
      <c r="N17" s="136">
        <f>E17*M17</f>
        <v>7.36</v>
      </c>
      <c r="O17" s="137">
        <v>20</v>
      </c>
      <c r="P17" s="134" t="s">
        <v>163</v>
      </c>
      <c r="Q17" s="136"/>
      <c r="R17" s="136"/>
      <c r="S17" s="136"/>
      <c r="T17" s="140"/>
      <c r="U17" s="140"/>
      <c r="V17" s="140" t="s">
        <v>68</v>
      </c>
      <c r="W17" s="136">
        <v>9.44</v>
      </c>
      <c r="X17" s="137" t="s">
        <v>164</v>
      </c>
      <c r="Y17" s="134" t="s">
        <v>160</v>
      </c>
      <c r="Z17" s="137" t="s">
        <v>144</v>
      </c>
      <c r="AA17" s="137" t="s">
        <v>145</v>
      </c>
      <c r="AB17" s="134" t="s">
        <v>146</v>
      </c>
      <c r="AC17" s="141"/>
      <c r="AD17" s="141"/>
      <c r="AE17" s="141"/>
      <c r="AF17" s="141"/>
      <c r="AG17" s="141"/>
      <c r="AH17" s="141"/>
      <c r="AJ17" s="90" t="s">
        <v>147</v>
      </c>
      <c r="AK17" s="90" t="s">
        <v>148</v>
      </c>
    </row>
    <row r="18" spans="1:34" ht="12.75">
      <c r="A18" s="132"/>
      <c r="B18" s="144"/>
      <c r="C18" s="134"/>
      <c r="D18" s="145" t="s">
        <v>165</v>
      </c>
      <c r="E18" s="146">
        <f>J18</f>
        <v>0</v>
      </c>
      <c r="F18" s="137"/>
      <c r="G18" s="138"/>
      <c r="H18" s="146">
        <f>SUM(H11:H17)</f>
        <v>0</v>
      </c>
      <c r="I18" s="146">
        <f>SUM(I11:I17)</f>
        <v>0</v>
      </c>
      <c r="J18" s="146">
        <f>SUM(J11:J17)</f>
        <v>0</v>
      </c>
      <c r="K18" s="139"/>
      <c r="L18" s="147">
        <f>SUM(L11:L17)</f>
        <v>0</v>
      </c>
      <c r="M18" s="136"/>
      <c r="N18" s="148">
        <f>SUM(N11:N17)</f>
        <v>396.676</v>
      </c>
      <c r="O18" s="137"/>
      <c r="P18" s="137"/>
      <c r="Q18" s="136"/>
      <c r="R18" s="136"/>
      <c r="S18" s="136"/>
      <c r="T18" s="140"/>
      <c r="U18" s="140"/>
      <c r="V18" s="140"/>
      <c r="W18" s="148">
        <f>SUM(W11:W17)</f>
        <v>227.438</v>
      </c>
      <c r="X18" s="137"/>
      <c r="Y18" s="137"/>
      <c r="Z18" s="137"/>
      <c r="AA18" s="137"/>
      <c r="AB18" s="137"/>
      <c r="AC18" s="141"/>
      <c r="AD18" s="141"/>
      <c r="AE18" s="141"/>
      <c r="AF18" s="141"/>
      <c r="AG18" s="141"/>
      <c r="AH18" s="141"/>
    </row>
    <row r="19" spans="1:34" ht="12.75">
      <c r="A19" s="132"/>
      <c r="B19" s="144"/>
      <c r="C19" s="134"/>
      <c r="D19" s="135"/>
      <c r="E19" s="136"/>
      <c r="F19" s="137"/>
      <c r="G19" s="138"/>
      <c r="H19" s="138"/>
      <c r="I19" s="138"/>
      <c r="J19" s="138"/>
      <c r="K19" s="139"/>
      <c r="L19" s="139"/>
      <c r="M19" s="136"/>
      <c r="N19" s="136"/>
      <c r="O19" s="137"/>
      <c r="P19" s="137"/>
      <c r="Q19" s="136"/>
      <c r="R19" s="136"/>
      <c r="S19" s="136"/>
      <c r="T19" s="140"/>
      <c r="U19" s="140"/>
      <c r="V19" s="140"/>
      <c r="W19" s="136"/>
      <c r="X19" s="137"/>
      <c r="Y19" s="137"/>
      <c r="Z19" s="137"/>
      <c r="AA19" s="137"/>
      <c r="AB19" s="137"/>
      <c r="AC19" s="141"/>
      <c r="AD19" s="141"/>
      <c r="AE19" s="141"/>
      <c r="AF19" s="141"/>
      <c r="AG19" s="141"/>
      <c r="AH19" s="141"/>
    </row>
    <row r="20" spans="1:34" ht="12.75">
      <c r="A20" s="132"/>
      <c r="B20" s="142" t="s">
        <v>166</v>
      </c>
      <c r="C20" s="134"/>
      <c r="D20" s="135"/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  <c r="Y20" s="137"/>
      <c r="Z20" s="137"/>
      <c r="AA20" s="137"/>
      <c r="AB20" s="137"/>
      <c r="AC20" s="141"/>
      <c r="AD20" s="141"/>
      <c r="AE20" s="141"/>
      <c r="AF20" s="141"/>
      <c r="AG20" s="141"/>
      <c r="AH20" s="141"/>
    </row>
    <row r="21" spans="1:37" ht="25.5">
      <c r="A21" s="143" t="s">
        <v>167</v>
      </c>
      <c r="B21" s="144" t="s">
        <v>168</v>
      </c>
      <c r="C21" s="134" t="s">
        <v>169</v>
      </c>
      <c r="D21" s="135" t="s">
        <v>170</v>
      </c>
      <c r="E21" s="136">
        <v>2992</v>
      </c>
      <c r="F21" s="137" t="s">
        <v>141</v>
      </c>
      <c r="G21" s="138">
        <v>0</v>
      </c>
      <c r="H21" s="138">
        <f>ROUND(E21*G21,2)</f>
        <v>0</v>
      </c>
      <c r="I21" s="138"/>
      <c r="J21" s="138">
        <f>ROUND(E21*G21,2)</f>
        <v>0</v>
      </c>
      <c r="K21" s="139">
        <v>0.0005</v>
      </c>
      <c r="L21" s="139">
        <f>E21*K21</f>
        <v>1.496</v>
      </c>
      <c r="M21" s="136"/>
      <c r="N21" s="136"/>
      <c r="O21" s="137">
        <v>20</v>
      </c>
      <c r="P21" s="134" t="s">
        <v>171</v>
      </c>
      <c r="Q21" s="136"/>
      <c r="R21" s="136"/>
      <c r="S21" s="136"/>
      <c r="T21" s="140"/>
      <c r="U21" s="140"/>
      <c r="V21" s="140" t="s">
        <v>68</v>
      </c>
      <c r="W21" s="136">
        <v>5.984</v>
      </c>
      <c r="X21" s="137" t="s">
        <v>169</v>
      </c>
      <c r="Y21" s="137" t="s">
        <v>169</v>
      </c>
      <c r="Z21" s="137" t="s">
        <v>172</v>
      </c>
      <c r="AA21" s="137" t="s">
        <v>145</v>
      </c>
      <c r="AB21" s="134" t="s">
        <v>146</v>
      </c>
      <c r="AC21" s="141"/>
      <c r="AD21" s="141"/>
      <c r="AE21" s="141"/>
      <c r="AF21" s="141"/>
      <c r="AG21" s="141"/>
      <c r="AH21" s="141"/>
      <c r="AJ21" s="90" t="s">
        <v>147</v>
      </c>
      <c r="AK21" s="90" t="s">
        <v>148</v>
      </c>
    </row>
    <row r="22" spans="1:37" ht="12.75">
      <c r="A22" s="143" t="s">
        <v>173</v>
      </c>
      <c r="B22" s="144" t="s">
        <v>138</v>
      </c>
      <c r="C22" s="134" t="s">
        <v>174</v>
      </c>
      <c r="D22" s="135" t="s">
        <v>175</v>
      </c>
      <c r="E22" s="136">
        <v>67</v>
      </c>
      <c r="F22" s="137" t="s">
        <v>176</v>
      </c>
      <c r="G22" s="138">
        <v>0</v>
      </c>
      <c r="H22" s="138">
        <f>ROUND(E22*G22,2)</f>
        <v>0</v>
      </c>
      <c r="I22" s="138"/>
      <c r="J22" s="138">
        <f>ROUND(E22*G22,2)</f>
        <v>0</v>
      </c>
      <c r="K22" s="139">
        <v>0.95825</v>
      </c>
      <c r="L22" s="139">
        <f>E22*K22</f>
        <v>64.20275000000001</v>
      </c>
      <c r="M22" s="136"/>
      <c r="N22" s="136"/>
      <c r="O22" s="137">
        <v>20</v>
      </c>
      <c r="P22" s="134" t="s">
        <v>177</v>
      </c>
      <c r="Q22" s="136"/>
      <c r="R22" s="136"/>
      <c r="S22" s="136"/>
      <c r="T22" s="140"/>
      <c r="U22" s="140"/>
      <c r="V22" s="140" t="s">
        <v>68</v>
      </c>
      <c r="W22" s="136">
        <v>15.611</v>
      </c>
      <c r="X22" s="137" t="s">
        <v>178</v>
      </c>
      <c r="Y22" s="134" t="s">
        <v>174</v>
      </c>
      <c r="Z22" s="137" t="s">
        <v>179</v>
      </c>
      <c r="AA22" s="137" t="s">
        <v>145</v>
      </c>
      <c r="AB22" s="134" t="s">
        <v>146</v>
      </c>
      <c r="AC22" s="141"/>
      <c r="AD22" s="141"/>
      <c r="AE22" s="141"/>
      <c r="AF22" s="141"/>
      <c r="AG22" s="141"/>
      <c r="AH22" s="141"/>
      <c r="AJ22" s="90" t="s">
        <v>147</v>
      </c>
      <c r="AK22" s="90" t="s">
        <v>148</v>
      </c>
    </row>
    <row r="23" spans="1:37" ht="25.5">
      <c r="A23" s="143" t="s">
        <v>180</v>
      </c>
      <c r="B23" s="144" t="s">
        <v>138</v>
      </c>
      <c r="C23" s="134" t="s">
        <v>181</v>
      </c>
      <c r="D23" s="135" t="s">
        <v>182</v>
      </c>
      <c r="E23" s="136">
        <v>391</v>
      </c>
      <c r="F23" s="137" t="s">
        <v>162</v>
      </c>
      <c r="G23" s="138">
        <v>0</v>
      </c>
      <c r="H23" s="138">
        <f>ROUND(E23*G23,2)</f>
        <v>0</v>
      </c>
      <c r="I23" s="138"/>
      <c r="J23" s="138">
        <f>ROUND(E23*G23,2)</f>
        <v>0</v>
      </c>
      <c r="K23" s="139">
        <v>0.00084</v>
      </c>
      <c r="L23" s="139">
        <f>E23*K23</f>
        <v>0.32844</v>
      </c>
      <c r="M23" s="136"/>
      <c r="N23" s="136"/>
      <c r="O23" s="137">
        <v>20</v>
      </c>
      <c r="P23" s="134" t="s">
        <v>171</v>
      </c>
      <c r="Q23" s="136"/>
      <c r="R23" s="136"/>
      <c r="S23" s="136"/>
      <c r="T23" s="140"/>
      <c r="U23" s="140"/>
      <c r="V23" s="140" t="s">
        <v>68</v>
      </c>
      <c r="W23" s="136">
        <v>29.716</v>
      </c>
      <c r="X23" s="137" t="s">
        <v>183</v>
      </c>
      <c r="Y23" s="134" t="s">
        <v>181</v>
      </c>
      <c r="Z23" s="137" t="s">
        <v>184</v>
      </c>
      <c r="AA23" s="137" t="s">
        <v>145</v>
      </c>
      <c r="AB23" s="134" t="s">
        <v>185</v>
      </c>
      <c r="AC23" s="141"/>
      <c r="AD23" s="141"/>
      <c r="AE23" s="141"/>
      <c r="AF23" s="141"/>
      <c r="AG23" s="141"/>
      <c r="AH23" s="141"/>
      <c r="AJ23" s="90" t="s">
        <v>147</v>
      </c>
      <c r="AK23" s="90" t="s">
        <v>148</v>
      </c>
    </row>
    <row r="24" spans="1:37" ht="12.75">
      <c r="A24" s="143" t="s">
        <v>186</v>
      </c>
      <c r="B24" s="144" t="s">
        <v>138</v>
      </c>
      <c r="C24" s="134" t="s">
        <v>187</v>
      </c>
      <c r="D24" s="135" t="s">
        <v>188</v>
      </c>
      <c r="E24" s="136">
        <v>2992</v>
      </c>
      <c r="F24" s="137" t="s">
        <v>141</v>
      </c>
      <c r="G24" s="138">
        <v>0</v>
      </c>
      <c r="H24" s="138">
        <f>ROUND(E24*G24,2)</f>
        <v>0</v>
      </c>
      <c r="I24" s="138"/>
      <c r="J24" s="138">
        <f>ROUND(E24*G24,2)</f>
        <v>0</v>
      </c>
      <c r="K24" s="139">
        <v>0.12341</v>
      </c>
      <c r="L24" s="139">
        <f>E24*K24</f>
        <v>369.24272</v>
      </c>
      <c r="M24" s="136"/>
      <c r="N24" s="136"/>
      <c r="O24" s="137">
        <v>20</v>
      </c>
      <c r="P24" s="134" t="s">
        <v>189</v>
      </c>
      <c r="Q24" s="136"/>
      <c r="R24" s="136"/>
      <c r="S24" s="136"/>
      <c r="T24" s="140"/>
      <c r="U24" s="140"/>
      <c r="V24" s="140" t="s">
        <v>68</v>
      </c>
      <c r="W24" s="136">
        <v>403.92</v>
      </c>
      <c r="X24" s="134" t="s">
        <v>187</v>
      </c>
      <c r="Y24" s="134" t="s">
        <v>187</v>
      </c>
      <c r="Z24" s="137" t="s">
        <v>179</v>
      </c>
      <c r="AA24" s="137" t="s">
        <v>145</v>
      </c>
      <c r="AB24" s="134" t="s">
        <v>190</v>
      </c>
      <c r="AC24" s="141"/>
      <c r="AD24" s="141"/>
      <c r="AE24" s="141"/>
      <c r="AF24" s="141"/>
      <c r="AG24" s="141"/>
      <c r="AH24" s="141"/>
      <c r="AJ24" s="90" t="s">
        <v>147</v>
      </c>
      <c r="AK24" s="90" t="s">
        <v>148</v>
      </c>
    </row>
    <row r="25" spans="1:34" ht="12.75">
      <c r="A25" s="132"/>
      <c r="B25" s="144"/>
      <c r="C25" s="134"/>
      <c r="D25" s="145" t="s">
        <v>191</v>
      </c>
      <c r="E25" s="146">
        <f>J25</f>
        <v>0</v>
      </c>
      <c r="F25" s="137"/>
      <c r="G25" s="138"/>
      <c r="H25" s="146">
        <f>SUM(H19:H24)</f>
        <v>0</v>
      </c>
      <c r="I25" s="146">
        <f>SUM(I19:I24)</f>
        <v>0</v>
      </c>
      <c r="J25" s="146">
        <f>SUM(J19:J24)</f>
        <v>0</v>
      </c>
      <c r="K25" s="139"/>
      <c r="L25" s="147">
        <f>SUM(L19:L24)</f>
        <v>435.26991000000004</v>
      </c>
      <c r="M25" s="136"/>
      <c r="N25" s="148">
        <f>SUM(N19:N24)</f>
        <v>0</v>
      </c>
      <c r="O25" s="137"/>
      <c r="P25" s="137"/>
      <c r="Q25" s="136"/>
      <c r="R25" s="136"/>
      <c r="S25" s="136"/>
      <c r="T25" s="140"/>
      <c r="U25" s="140"/>
      <c r="V25" s="140"/>
      <c r="W25" s="148">
        <f>SUM(W19:W24)</f>
        <v>455.231</v>
      </c>
      <c r="X25" s="137"/>
      <c r="Y25" s="137"/>
      <c r="Z25" s="137"/>
      <c r="AA25" s="137"/>
      <c r="AB25" s="137"/>
      <c r="AC25" s="141"/>
      <c r="AD25" s="141"/>
      <c r="AE25" s="141"/>
      <c r="AF25" s="141"/>
      <c r="AG25" s="141"/>
      <c r="AH25" s="141"/>
    </row>
    <row r="26" spans="1:34" ht="12.75">
      <c r="A26" s="132"/>
      <c r="B26" s="144"/>
      <c r="C26" s="134"/>
      <c r="D26" s="135"/>
      <c r="E26" s="136"/>
      <c r="F26" s="137"/>
      <c r="G26" s="138"/>
      <c r="H26" s="138"/>
      <c r="I26" s="138"/>
      <c r="J26" s="138"/>
      <c r="K26" s="139"/>
      <c r="L26" s="139"/>
      <c r="M26" s="136"/>
      <c r="N26" s="136"/>
      <c r="O26" s="137"/>
      <c r="P26" s="137"/>
      <c r="Q26" s="136"/>
      <c r="R26" s="136"/>
      <c r="S26" s="136"/>
      <c r="T26" s="140"/>
      <c r="U26" s="140"/>
      <c r="V26" s="140"/>
      <c r="W26" s="136"/>
      <c r="X26" s="137"/>
      <c r="Y26" s="137"/>
      <c r="Z26" s="137"/>
      <c r="AA26" s="137"/>
      <c r="AB26" s="137"/>
      <c r="AC26" s="141"/>
      <c r="AD26" s="141"/>
      <c r="AE26" s="141"/>
      <c r="AF26" s="141"/>
      <c r="AG26" s="141"/>
      <c r="AH26" s="141"/>
    </row>
    <row r="27" spans="1:34" ht="12.75">
      <c r="A27" s="132"/>
      <c r="B27" s="142" t="s">
        <v>192</v>
      </c>
      <c r="C27" s="134"/>
      <c r="D27" s="135"/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  <c r="Y27" s="137"/>
      <c r="Z27" s="137"/>
      <c r="AA27" s="137"/>
      <c r="AB27" s="137"/>
      <c r="AC27" s="141"/>
      <c r="AD27" s="141"/>
      <c r="AE27" s="141"/>
      <c r="AF27" s="141"/>
      <c r="AG27" s="141"/>
      <c r="AH27" s="141"/>
    </row>
    <row r="28" spans="1:37" ht="25.5">
      <c r="A28" s="143" t="s">
        <v>193</v>
      </c>
      <c r="B28" s="144" t="s">
        <v>138</v>
      </c>
      <c r="C28" s="134" t="s">
        <v>194</v>
      </c>
      <c r="D28" s="135" t="s">
        <v>195</v>
      </c>
      <c r="E28" s="136">
        <v>14</v>
      </c>
      <c r="F28" s="137" t="s">
        <v>196</v>
      </c>
      <c r="G28" s="138">
        <v>0</v>
      </c>
      <c r="H28" s="138">
        <f>ROUND(E28*G28,2)</f>
        <v>0</v>
      </c>
      <c r="I28" s="138"/>
      <c r="J28" s="138">
        <f>ROUND(E28*G28,2)</f>
        <v>0</v>
      </c>
      <c r="K28" s="139">
        <v>0.40606</v>
      </c>
      <c r="L28" s="139">
        <f>E28*K28</f>
        <v>5.6848399999999994</v>
      </c>
      <c r="M28" s="136"/>
      <c r="N28" s="136"/>
      <c r="O28" s="137">
        <v>20</v>
      </c>
      <c r="P28" s="134" t="s">
        <v>197</v>
      </c>
      <c r="Q28" s="136"/>
      <c r="R28" s="136"/>
      <c r="S28" s="136"/>
      <c r="T28" s="140"/>
      <c r="U28" s="140"/>
      <c r="V28" s="140" t="s">
        <v>68</v>
      </c>
      <c r="W28" s="136">
        <v>53.438</v>
      </c>
      <c r="X28" s="134" t="s">
        <v>194</v>
      </c>
      <c r="Y28" s="134" t="s">
        <v>194</v>
      </c>
      <c r="Z28" s="137" t="s">
        <v>179</v>
      </c>
      <c r="AA28" s="137" t="s">
        <v>145</v>
      </c>
      <c r="AB28" s="137" t="s">
        <v>39</v>
      </c>
      <c r="AC28" s="141"/>
      <c r="AD28" s="141"/>
      <c r="AE28" s="141"/>
      <c r="AF28" s="141"/>
      <c r="AG28" s="141"/>
      <c r="AH28" s="141"/>
      <c r="AJ28" s="90" t="s">
        <v>147</v>
      </c>
      <c r="AK28" s="90" t="s">
        <v>148</v>
      </c>
    </row>
    <row r="29" spans="1:34" ht="12.75">
      <c r="A29" s="132"/>
      <c r="B29" s="144"/>
      <c r="C29" s="134"/>
      <c r="D29" s="145" t="s">
        <v>198</v>
      </c>
      <c r="E29" s="146">
        <f>J29</f>
        <v>0</v>
      </c>
      <c r="F29" s="137"/>
      <c r="G29" s="138"/>
      <c r="H29" s="146">
        <f>SUM(H26:H28)</f>
        <v>0</v>
      </c>
      <c r="I29" s="146">
        <f>SUM(I26:I28)</f>
        <v>0</v>
      </c>
      <c r="J29" s="146">
        <f>SUM(J26:J28)</f>
        <v>0</v>
      </c>
      <c r="K29" s="139"/>
      <c r="L29" s="147">
        <f>SUM(L26:L28)</f>
        <v>5.6848399999999994</v>
      </c>
      <c r="M29" s="136"/>
      <c r="N29" s="148">
        <f>SUM(N26:N28)</f>
        <v>0</v>
      </c>
      <c r="O29" s="137"/>
      <c r="P29" s="137"/>
      <c r="Q29" s="136"/>
      <c r="R29" s="136"/>
      <c r="S29" s="136"/>
      <c r="T29" s="140"/>
      <c r="U29" s="140"/>
      <c r="V29" s="140"/>
      <c r="W29" s="148">
        <f>SUM(W26:W28)</f>
        <v>53.438</v>
      </c>
      <c r="X29" s="137"/>
      <c r="Y29" s="137"/>
      <c r="Z29" s="137"/>
      <c r="AA29" s="137"/>
      <c r="AB29" s="137"/>
      <c r="AC29" s="141"/>
      <c r="AD29" s="141"/>
      <c r="AE29" s="141"/>
      <c r="AF29" s="141"/>
      <c r="AG29" s="141"/>
      <c r="AH29" s="141"/>
    </row>
    <row r="30" spans="1:34" ht="12.75">
      <c r="A30" s="132"/>
      <c r="B30" s="144"/>
      <c r="C30" s="134"/>
      <c r="D30" s="135"/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  <c r="Y30" s="137"/>
      <c r="Z30" s="137"/>
      <c r="AA30" s="137"/>
      <c r="AB30" s="137"/>
      <c r="AC30" s="141"/>
      <c r="AD30" s="141"/>
      <c r="AE30" s="141"/>
      <c r="AF30" s="141"/>
      <c r="AG30" s="141"/>
      <c r="AH30" s="141"/>
    </row>
    <row r="31" spans="1:34" ht="12.75">
      <c r="A31" s="132"/>
      <c r="B31" s="142" t="s">
        <v>199</v>
      </c>
      <c r="C31" s="134"/>
      <c r="D31" s="135"/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  <c r="Y31" s="137"/>
      <c r="Z31" s="137"/>
      <c r="AA31" s="137"/>
      <c r="AB31" s="137"/>
      <c r="AC31" s="141"/>
      <c r="AD31" s="141"/>
      <c r="AE31" s="141"/>
      <c r="AF31" s="141"/>
      <c r="AG31" s="141"/>
      <c r="AH31" s="141"/>
    </row>
    <row r="32" spans="1:37" ht="25.5">
      <c r="A32" s="143" t="s">
        <v>200</v>
      </c>
      <c r="B32" s="144" t="s">
        <v>138</v>
      </c>
      <c r="C32" s="134" t="s">
        <v>201</v>
      </c>
      <c r="D32" s="135" t="s">
        <v>202</v>
      </c>
      <c r="E32" s="136">
        <v>32</v>
      </c>
      <c r="F32" s="137" t="s">
        <v>162</v>
      </c>
      <c r="G32" s="138">
        <v>0</v>
      </c>
      <c r="H32" s="138">
        <f>ROUND(E32*G32,2)</f>
        <v>0</v>
      </c>
      <c r="I32" s="138"/>
      <c r="J32" s="138">
        <f aca="true" t="shared" si="0" ref="J32:J39">ROUND(E32*G32,2)</f>
        <v>0</v>
      </c>
      <c r="K32" s="139">
        <v>0.2023</v>
      </c>
      <c r="L32" s="139">
        <f>E32*K32</f>
        <v>6.4736</v>
      </c>
      <c r="M32" s="136"/>
      <c r="N32" s="136"/>
      <c r="O32" s="137">
        <v>20</v>
      </c>
      <c r="P32" s="134" t="s">
        <v>203</v>
      </c>
      <c r="Q32" s="136"/>
      <c r="R32" s="136"/>
      <c r="S32" s="136"/>
      <c r="T32" s="140"/>
      <c r="U32" s="140"/>
      <c r="V32" s="140" t="s">
        <v>68</v>
      </c>
      <c r="W32" s="136">
        <v>10.08</v>
      </c>
      <c r="X32" s="134" t="s">
        <v>201</v>
      </c>
      <c r="Y32" s="134" t="s">
        <v>201</v>
      </c>
      <c r="Z32" s="137" t="s">
        <v>179</v>
      </c>
      <c r="AA32" s="137" t="s">
        <v>145</v>
      </c>
      <c r="AB32" s="134" t="s">
        <v>146</v>
      </c>
      <c r="AC32" s="141"/>
      <c r="AD32" s="141"/>
      <c r="AE32" s="141"/>
      <c r="AF32" s="141"/>
      <c r="AG32" s="141"/>
      <c r="AH32" s="141"/>
      <c r="AJ32" s="90" t="s">
        <v>147</v>
      </c>
      <c r="AK32" s="90" t="s">
        <v>148</v>
      </c>
    </row>
    <row r="33" spans="1:37" ht="12.75">
      <c r="A33" s="143" t="s">
        <v>204</v>
      </c>
      <c r="B33" s="149" t="s">
        <v>205</v>
      </c>
      <c r="C33" s="150" t="s">
        <v>206</v>
      </c>
      <c r="D33" s="135" t="s">
        <v>207</v>
      </c>
      <c r="E33" s="136">
        <v>32</v>
      </c>
      <c r="F33" s="137" t="s">
        <v>196</v>
      </c>
      <c r="G33" s="138">
        <v>0</v>
      </c>
      <c r="H33" s="138"/>
      <c r="I33" s="138">
        <f>ROUND(E33*G33,2)</f>
        <v>0</v>
      </c>
      <c r="J33" s="138">
        <f t="shared" si="0"/>
        <v>0</v>
      </c>
      <c r="K33" s="139">
        <v>0.052</v>
      </c>
      <c r="L33" s="139">
        <f>E33*K33</f>
        <v>1.664</v>
      </c>
      <c r="M33" s="136"/>
      <c r="N33" s="136"/>
      <c r="O33" s="137">
        <v>20</v>
      </c>
      <c r="P33" s="134" t="s">
        <v>208</v>
      </c>
      <c r="Q33" s="136"/>
      <c r="R33" s="136"/>
      <c r="S33" s="136"/>
      <c r="T33" s="140"/>
      <c r="U33" s="140"/>
      <c r="V33" s="140" t="s">
        <v>59</v>
      </c>
      <c r="W33" s="136"/>
      <c r="X33" s="134" t="s">
        <v>206</v>
      </c>
      <c r="Y33" s="134" t="s">
        <v>206</v>
      </c>
      <c r="Z33" s="137" t="s">
        <v>209</v>
      </c>
      <c r="AA33" s="137" t="s">
        <v>145</v>
      </c>
      <c r="AB33" s="134" t="s">
        <v>210</v>
      </c>
      <c r="AC33" s="141"/>
      <c r="AD33" s="141"/>
      <c r="AE33" s="141"/>
      <c r="AF33" s="141"/>
      <c r="AG33" s="141"/>
      <c r="AH33" s="141"/>
      <c r="AJ33" s="90" t="s">
        <v>211</v>
      </c>
      <c r="AK33" s="90" t="s">
        <v>148</v>
      </c>
    </row>
    <row r="34" spans="1:37" ht="12.75">
      <c r="A34" s="143" t="s">
        <v>212</v>
      </c>
      <c r="B34" s="144" t="s">
        <v>138</v>
      </c>
      <c r="C34" s="134" t="s">
        <v>213</v>
      </c>
      <c r="D34" s="135" t="s">
        <v>214</v>
      </c>
      <c r="E34" s="136">
        <v>0.96</v>
      </c>
      <c r="F34" s="137" t="s">
        <v>215</v>
      </c>
      <c r="G34" s="138">
        <v>0</v>
      </c>
      <c r="H34" s="138">
        <f aca="true" t="shared" si="1" ref="H34:H39">ROUND(E34*G34,2)</f>
        <v>0</v>
      </c>
      <c r="I34" s="138"/>
      <c r="J34" s="138">
        <f t="shared" si="0"/>
        <v>0</v>
      </c>
      <c r="K34" s="139">
        <v>2.36285</v>
      </c>
      <c r="L34" s="139">
        <f>E34*K34</f>
        <v>2.2683359999999997</v>
      </c>
      <c r="M34" s="136"/>
      <c r="N34" s="136"/>
      <c r="O34" s="137">
        <v>20</v>
      </c>
      <c r="P34" s="134" t="s">
        <v>216</v>
      </c>
      <c r="Q34" s="136"/>
      <c r="R34" s="136"/>
      <c r="S34" s="136"/>
      <c r="T34" s="140"/>
      <c r="U34" s="140"/>
      <c r="V34" s="140" t="s">
        <v>68</v>
      </c>
      <c r="W34" s="136">
        <v>1.384</v>
      </c>
      <c r="X34" s="134" t="s">
        <v>213</v>
      </c>
      <c r="Y34" s="134" t="s">
        <v>213</v>
      </c>
      <c r="Z34" s="137" t="s">
        <v>179</v>
      </c>
      <c r="AA34" s="137" t="s">
        <v>145</v>
      </c>
      <c r="AB34" s="134" t="s">
        <v>190</v>
      </c>
      <c r="AC34" s="141"/>
      <c r="AD34" s="141"/>
      <c r="AE34" s="141"/>
      <c r="AF34" s="141"/>
      <c r="AG34" s="141"/>
      <c r="AH34" s="141"/>
      <c r="AJ34" s="90" t="s">
        <v>147</v>
      </c>
      <c r="AK34" s="90" t="s">
        <v>148</v>
      </c>
    </row>
    <row r="35" spans="1:37" ht="25.5">
      <c r="A35" s="143" t="s">
        <v>217</v>
      </c>
      <c r="B35" s="144" t="s">
        <v>218</v>
      </c>
      <c r="C35" s="134" t="s">
        <v>219</v>
      </c>
      <c r="D35" s="135" t="s">
        <v>220</v>
      </c>
      <c r="E35" s="136">
        <v>82</v>
      </c>
      <c r="F35" s="137" t="s">
        <v>162</v>
      </c>
      <c r="G35" s="138">
        <v>0</v>
      </c>
      <c r="H35" s="138">
        <f t="shared" si="1"/>
        <v>0</v>
      </c>
      <c r="I35" s="138"/>
      <c r="J35" s="138">
        <f t="shared" si="0"/>
        <v>0</v>
      </c>
      <c r="K35" s="139">
        <v>2E-05</v>
      </c>
      <c r="L35" s="139">
        <f>E35*K35</f>
        <v>0.0016400000000000002</v>
      </c>
      <c r="M35" s="136"/>
      <c r="N35" s="136"/>
      <c r="O35" s="137">
        <v>20</v>
      </c>
      <c r="P35" s="134" t="s">
        <v>221</v>
      </c>
      <c r="Q35" s="136"/>
      <c r="R35" s="136"/>
      <c r="S35" s="136"/>
      <c r="T35" s="140"/>
      <c r="U35" s="140"/>
      <c r="V35" s="140" t="s">
        <v>68</v>
      </c>
      <c r="W35" s="136">
        <v>5.002</v>
      </c>
      <c r="X35" s="137" t="s">
        <v>222</v>
      </c>
      <c r="Y35" s="134" t="s">
        <v>219</v>
      </c>
      <c r="Z35" s="137" t="s">
        <v>179</v>
      </c>
      <c r="AA35" s="137" t="s">
        <v>145</v>
      </c>
      <c r="AB35" s="134" t="s">
        <v>185</v>
      </c>
      <c r="AC35" s="141"/>
      <c r="AD35" s="141"/>
      <c r="AE35" s="141"/>
      <c r="AF35" s="141"/>
      <c r="AG35" s="141"/>
      <c r="AH35" s="141"/>
      <c r="AJ35" s="90" t="s">
        <v>147</v>
      </c>
      <c r="AK35" s="90" t="s">
        <v>148</v>
      </c>
    </row>
    <row r="36" spans="1:37" ht="12.75">
      <c r="A36" s="143" t="s">
        <v>223</v>
      </c>
      <c r="B36" s="144" t="s">
        <v>138</v>
      </c>
      <c r="C36" s="134" t="s">
        <v>224</v>
      </c>
      <c r="D36" s="135" t="s">
        <v>225</v>
      </c>
      <c r="E36" s="136">
        <v>396.676</v>
      </c>
      <c r="F36" s="137" t="s">
        <v>176</v>
      </c>
      <c r="G36" s="138">
        <v>0</v>
      </c>
      <c r="H36" s="138">
        <f t="shared" si="1"/>
        <v>0</v>
      </c>
      <c r="I36" s="138"/>
      <c r="J36" s="138">
        <f t="shared" si="0"/>
        <v>0</v>
      </c>
      <c r="K36" s="139"/>
      <c r="L36" s="139"/>
      <c r="M36" s="136"/>
      <c r="N36" s="136"/>
      <c r="O36" s="137">
        <v>20</v>
      </c>
      <c r="P36" s="134" t="s">
        <v>226</v>
      </c>
      <c r="Q36" s="136"/>
      <c r="R36" s="136"/>
      <c r="S36" s="136"/>
      <c r="T36" s="140"/>
      <c r="U36" s="140"/>
      <c r="V36" s="140" t="s">
        <v>68</v>
      </c>
      <c r="W36" s="136">
        <v>268.946</v>
      </c>
      <c r="X36" s="134" t="s">
        <v>224</v>
      </c>
      <c r="Y36" s="134" t="s">
        <v>224</v>
      </c>
      <c r="Z36" s="137" t="s">
        <v>144</v>
      </c>
      <c r="AA36" s="137" t="s">
        <v>145</v>
      </c>
      <c r="AB36" s="137" t="s">
        <v>39</v>
      </c>
      <c r="AC36" s="141"/>
      <c r="AD36" s="141"/>
      <c r="AE36" s="141"/>
      <c r="AF36" s="141"/>
      <c r="AG36" s="141"/>
      <c r="AH36" s="141"/>
      <c r="AJ36" s="90" t="s">
        <v>147</v>
      </c>
      <c r="AK36" s="90" t="s">
        <v>148</v>
      </c>
    </row>
    <row r="37" spans="1:37" ht="12.75">
      <c r="A37" s="143" t="s">
        <v>227</v>
      </c>
      <c r="B37" s="144" t="s">
        <v>218</v>
      </c>
      <c r="C37" s="134" t="s">
        <v>228</v>
      </c>
      <c r="D37" s="135" t="s">
        <v>229</v>
      </c>
      <c r="E37" s="136">
        <v>396.676</v>
      </c>
      <c r="F37" s="137" t="s">
        <v>176</v>
      </c>
      <c r="G37" s="138">
        <v>0</v>
      </c>
      <c r="H37" s="138">
        <f t="shared" si="1"/>
        <v>0</v>
      </c>
      <c r="I37" s="138"/>
      <c r="J37" s="138">
        <f t="shared" si="0"/>
        <v>0</v>
      </c>
      <c r="K37" s="139"/>
      <c r="L37" s="139"/>
      <c r="M37" s="136"/>
      <c r="N37" s="136"/>
      <c r="O37" s="137">
        <v>20</v>
      </c>
      <c r="P37" s="134" t="s">
        <v>230</v>
      </c>
      <c r="Q37" s="136"/>
      <c r="R37" s="136"/>
      <c r="S37" s="136"/>
      <c r="T37" s="140"/>
      <c r="U37" s="140"/>
      <c r="V37" s="140" t="s">
        <v>68</v>
      </c>
      <c r="W37" s="136">
        <v>36.494</v>
      </c>
      <c r="X37" s="134" t="s">
        <v>228</v>
      </c>
      <c r="Y37" s="134" t="s">
        <v>228</v>
      </c>
      <c r="Z37" s="137" t="s">
        <v>144</v>
      </c>
      <c r="AA37" s="137" t="s">
        <v>145</v>
      </c>
      <c r="AB37" s="137" t="s">
        <v>39</v>
      </c>
      <c r="AC37" s="141"/>
      <c r="AD37" s="141"/>
      <c r="AE37" s="141"/>
      <c r="AF37" s="141"/>
      <c r="AG37" s="141"/>
      <c r="AH37" s="141"/>
      <c r="AJ37" s="90" t="s">
        <v>147</v>
      </c>
      <c r="AK37" s="90" t="s">
        <v>148</v>
      </c>
    </row>
    <row r="38" spans="1:37" ht="25.5">
      <c r="A38" s="143" t="s">
        <v>231</v>
      </c>
      <c r="B38" s="144" t="s">
        <v>218</v>
      </c>
      <c r="C38" s="134" t="s">
        <v>232</v>
      </c>
      <c r="D38" s="135" t="s">
        <v>233</v>
      </c>
      <c r="E38" s="136">
        <v>396.676</v>
      </c>
      <c r="F38" s="137" t="s">
        <v>176</v>
      </c>
      <c r="G38" s="138">
        <v>0</v>
      </c>
      <c r="H38" s="138">
        <f t="shared" si="1"/>
        <v>0</v>
      </c>
      <c r="I38" s="138"/>
      <c r="J38" s="138">
        <f t="shared" si="0"/>
        <v>0</v>
      </c>
      <c r="K38" s="139"/>
      <c r="L38" s="139"/>
      <c r="M38" s="136"/>
      <c r="N38" s="136"/>
      <c r="O38" s="137">
        <v>20</v>
      </c>
      <c r="P38" s="134" t="s">
        <v>234</v>
      </c>
      <c r="Q38" s="136"/>
      <c r="R38" s="136"/>
      <c r="S38" s="136"/>
      <c r="T38" s="140"/>
      <c r="U38" s="140"/>
      <c r="V38" s="140" t="s">
        <v>68</v>
      </c>
      <c r="W38" s="136"/>
      <c r="X38" s="137" t="s">
        <v>235</v>
      </c>
      <c r="Y38" s="134" t="s">
        <v>232</v>
      </c>
      <c r="Z38" s="137" t="s">
        <v>144</v>
      </c>
      <c r="AA38" s="137" t="s">
        <v>145</v>
      </c>
      <c r="AB38" s="134" t="s">
        <v>146</v>
      </c>
      <c r="AC38" s="141"/>
      <c r="AD38" s="141"/>
      <c r="AE38" s="141"/>
      <c r="AF38" s="141"/>
      <c r="AG38" s="141"/>
      <c r="AH38" s="141"/>
      <c r="AJ38" s="90" t="s">
        <v>147</v>
      </c>
      <c r="AK38" s="90" t="s">
        <v>148</v>
      </c>
    </row>
    <row r="39" spans="1:37" ht="25.5">
      <c r="A39" s="143" t="s">
        <v>236</v>
      </c>
      <c r="B39" s="144" t="s">
        <v>138</v>
      </c>
      <c r="C39" s="134" t="s">
        <v>237</v>
      </c>
      <c r="D39" s="135" t="s">
        <v>238</v>
      </c>
      <c r="E39" s="136">
        <v>451.362</v>
      </c>
      <c r="F39" s="137" t="s">
        <v>176</v>
      </c>
      <c r="G39" s="138">
        <v>0</v>
      </c>
      <c r="H39" s="138">
        <f t="shared" si="1"/>
        <v>0</v>
      </c>
      <c r="I39" s="138"/>
      <c r="J39" s="138">
        <f t="shared" si="0"/>
        <v>0</v>
      </c>
      <c r="K39" s="139"/>
      <c r="L39" s="139"/>
      <c r="M39" s="136"/>
      <c r="N39" s="136"/>
      <c r="O39" s="137">
        <v>20</v>
      </c>
      <c r="P39" s="134" t="s">
        <v>239</v>
      </c>
      <c r="Q39" s="136"/>
      <c r="R39" s="136"/>
      <c r="S39" s="136"/>
      <c r="T39" s="140"/>
      <c r="U39" s="140"/>
      <c r="V39" s="140" t="s">
        <v>68</v>
      </c>
      <c r="W39" s="136">
        <v>7.222</v>
      </c>
      <c r="X39" s="134" t="s">
        <v>237</v>
      </c>
      <c r="Y39" s="134" t="s">
        <v>237</v>
      </c>
      <c r="Z39" s="137" t="s">
        <v>179</v>
      </c>
      <c r="AA39" s="137" t="s">
        <v>145</v>
      </c>
      <c r="AB39" s="134" t="s">
        <v>146</v>
      </c>
      <c r="AC39" s="141"/>
      <c r="AD39" s="141"/>
      <c r="AE39" s="141"/>
      <c r="AF39" s="141"/>
      <c r="AG39" s="141"/>
      <c r="AH39" s="141"/>
      <c r="AJ39" s="90" t="s">
        <v>147</v>
      </c>
      <c r="AK39" s="90" t="s">
        <v>148</v>
      </c>
    </row>
    <row r="40" spans="1:34" ht="12.75">
      <c r="A40" s="132"/>
      <c r="B40" s="144"/>
      <c r="C40" s="134"/>
      <c r="D40" s="145" t="s">
        <v>240</v>
      </c>
      <c r="E40" s="146">
        <f>J40</f>
        <v>0</v>
      </c>
      <c r="F40" s="137"/>
      <c r="G40" s="138"/>
      <c r="H40" s="146">
        <f>SUM(H30:H39)</f>
        <v>0</v>
      </c>
      <c r="I40" s="146">
        <f>SUM(I30:I39)</f>
        <v>0</v>
      </c>
      <c r="J40" s="146">
        <f>SUM(J30:J39)</f>
        <v>0</v>
      </c>
      <c r="K40" s="139"/>
      <c r="L40" s="147">
        <f>SUM(L30:L39)</f>
        <v>10.407576</v>
      </c>
      <c r="M40" s="136"/>
      <c r="N40" s="148">
        <f>SUM(N30:N39)</f>
        <v>0</v>
      </c>
      <c r="O40" s="137"/>
      <c r="P40" s="137"/>
      <c r="Q40" s="136"/>
      <c r="R40" s="136"/>
      <c r="S40" s="136"/>
      <c r="T40" s="140"/>
      <c r="U40" s="140"/>
      <c r="V40" s="140"/>
      <c r="W40" s="148">
        <f>SUM(W30:W39)</f>
        <v>329.12800000000004</v>
      </c>
      <c r="X40" s="137"/>
      <c r="Y40" s="137"/>
      <c r="Z40" s="137"/>
      <c r="AA40" s="137"/>
      <c r="AB40" s="137"/>
      <c r="AC40" s="141"/>
      <c r="AD40" s="141"/>
      <c r="AE40" s="141"/>
      <c r="AF40" s="141"/>
      <c r="AG40" s="141"/>
      <c r="AH40" s="141"/>
    </row>
    <row r="41" spans="1:34" ht="12.75">
      <c r="A41" s="132"/>
      <c r="B41" s="144"/>
      <c r="C41" s="134"/>
      <c r="D41" s="135"/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/>
      <c r="W41" s="136"/>
      <c r="X41" s="137"/>
      <c r="Y41" s="137"/>
      <c r="Z41" s="137"/>
      <c r="AA41" s="137"/>
      <c r="AB41" s="137"/>
      <c r="AC41" s="141"/>
      <c r="AD41" s="141"/>
      <c r="AE41" s="141"/>
      <c r="AF41" s="141"/>
      <c r="AG41" s="141"/>
      <c r="AH41" s="141"/>
    </row>
    <row r="42" spans="1:34" ht="12.75">
      <c r="A42" s="132"/>
      <c r="B42" s="144"/>
      <c r="C42" s="134"/>
      <c r="D42" s="145" t="s">
        <v>241</v>
      </c>
      <c r="E42" s="146">
        <f>J42</f>
        <v>0</v>
      </c>
      <c r="F42" s="137"/>
      <c r="G42" s="138"/>
      <c r="H42" s="146">
        <f>H18+H25+H29+H40</f>
        <v>0</v>
      </c>
      <c r="I42" s="146">
        <f>I18+I25+I29+I40</f>
        <v>0</v>
      </c>
      <c r="J42" s="146">
        <f>J18+J25+J29+J40</f>
        <v>0</v>
      </c>
      <c r="K42" s="139"/>
      <c r="L42" s="147">
        <f>L18+L25+L29+L40</f>
        <v>451.36232600000005</v>
      </c>
      <c r="M42" s="136"/>
      <c r="N42" s="148">
        <f>N18+N25+N29+N40</f>
        <v>396.676</v>
      </c>
      <c r="O42" s="137"/>
      <c r="P42" s="137"/>
      <c r="Q42" s="136"/>
      <c r="R42" s="136"/>
      <c r="S42" s="136"/>
      <c r="T42" s="140"/>
      <c r="U42" s="140"/>
      <c r="V42" s="140"/>
      <c r="W42" s="148">
        <f>W18+W25+W29+W40</f>
        <v>1065.2350000000001</v>
      </c>
      <c r="X42" s="137"/>
      <c r="Y42" s="137"/>
      <c r="Z42" s="137"/>
      <c r="AA42" s="137"/>
      <c r="AB42" s="137"/>
      <c r="AC42" s="141"/>
      <c r="AD42" s="141"/>
      <c r="AE42" s="141"/>
      <c r="AF42" s="141"/>
      <c r="AG42" s="141"/>
      <c r="AH42" s="141"/>
    </row>
    <row r="43" spans="1:34" ht="12.75">
      <c r="A43" s="132"/>
      <c r="B43" s="144"/>
      <c r="C43" s="134"/>
      <c r="D43" s="135"/>
      <c r="E43" s="136"/>
      <c r="F43" s="137"/>
      <c r="G43" s="138"/>
      <c r="H43" s="138"/>
      <c r="I43" s="138"/>
      <c r="J43" s="138"/>
      <c r="K43" s="139"/>
      <c r="L43" s="139"/>
      <c r="M43" s="136"/>
      <c r="N43" s="136"/>
      <c r="O43" s="137"/>
      <c r="P43" s="137"/>
      <c r="Q43" s="136"/>
      <c r="R43" s="136"/>
      <c r="S43" s="136"/>
      <c r="T43" s="140"/>
      <c r="U43" s="140"/>
      <c r="V43" s="140"/>
      <c r="W43" s="136"/>
      <c r="X43" s="137"/>
      <c r="Y43" s="137"/>
      <c r="Z43" s="137"/>
      <c r="AA43" s="137"/>
      <c r="AB43" s="137"/>
      <c r="AC43" s="141"/>
      <c r="AD43" s="141"/>
      <c r="AE43" s="141"/>
      <c r="AF43" s="141"/>
      <c r="AG43" s="141"/>
      <c r="AH43" s="141"/>
    </row>
    <row r="44" spans="1:34" ht="12.75">
      <c r="A44" s="132"/>
      <c r="B44" s="144"/>
      <c r="C44" s="134"/>
      <c r="D44" s="151" t="s">
        <v>242</v>
      </c>
      <c r="E44" s="146">
        <f>J44</f>
        <v>0</v>
      </c>
      <c r="F44" s="137"/>
      <c r="G44" s="138"/>
      <c r="H44" s="146">
        <f>H42</f>
        <v>0</v>
      </c>
      <c r="I44" s="146">
        <f>I42</f>
        <v>0</v>
      </c>
      <c r="J44" s="146">
        <f>J42</f>
        <v>0</v>
      </c>
      <c r="K44" s="139"/>
      <c r="L44" s="147">
        <f>L42</f>
        <v>451.36232600000005</v>
      </c>
      <c r="M44" s="136"/>
      <c r="N44" s="148">
        <f>N42</f>
        <v>396.676</v>
      </c>
      <c r="O44" s="137"/>
      <c r="P44" s="137"/>
      <c r="Q44" s="136"/>
      <c r="R44" s="136"/>
      <c r="S44" s="136"/>
      <c r="T44" s="140"/>
      <c r="U44" s="140"/>
      <c r="V44" s="140"/>
      <c r="W44" s="148">
        <f>W42</f>
        <v>1065.2350000000001</v>
      </c>
      <c r="X44" s="137"/>
      <c r="Y44" s="137"/>
      <c r="Z44" s="137"/>
      <c r="AA44" s="137"/>
      <c r="AB44" s="137"/>
      <c r="AC44" s="141"/>
      <c r="AD44" s="141"/>
      <c r="AE44" s="141"/>
      <c r="AF44" s="141"/>
      <c r="AG44" s="141"/>
      <c r="AH44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pane xSplit="4" ySplit="10" topLeftCell="E2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35" sqref="G35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243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70" t="s">
        <v>100</v>
      </c>
      <c r="L9" s="170"/>
      <c r="M9" s="170" t="s">
        <v>101</v>
      </c>
      <c r="N9" s="170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136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155</v>
      </c>
      <c r="D14" s="135" t="s">
        <v>156</v>
      </c>
      <c r="E14" s="136">
        <v>2290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/>
      <c r="L14" s="139"/>
      <c r="M14" s="136">
        <v>0.128</v>
      </c>
      <c r="N14" s="136">
        <f>E14*M14</f>
        <v>293.12</v>
      </c>
      <c r="O14" s="137">
        <v>20</v>
      </c>
      <c r="P14" s="134" t="s">
        <v>157</v>
      </c>
      <c r="Q14" s="136"/>
      <c r="R14" s="136"/>
      <c r="S14" s="136"/>
      <c r="T14" s="140"/>
      <c r="U14" s="140"/>
      <c r="V14" s="140" t="s">
        <v>68</v>
      </c>
      <c r="W14" s="136">
        <v>114.5</v>
      </c>
      <c r="X14" s="137" t="s">
        <v>158</v>
      </c>
      <c r="Y14" s="134" t="s">
        <v>155</v>
      </c>
      <c r="Z14" s="137" t="s">
        <v>144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7" ht="12.75">
      <c r="A15" s="143" t="s">
        <v>149</v>
      </c>
      <c r="B15" s="144" t="s">
        <v>244</v>
      </c>
      <c r="C15" s="134" t="s">
        <v>245</v>
      </c>
      <c r="D15" s="135" t="s">
        <v>246</v>
      </c>
      <c r="E15" s="136">
        <v>53</v>
      </c>
      <c r="F15" s="137" t="s">
        <v>215</v>
      </c>
      <c r="G15" s="138">
        <v>0</v>
      </c>
      <c r="H15" s="138">
        <f>ROUND(E15*G15,2)</f>
        <v>0</v>
      </c>
      <c r="I15" s="138"/>
      <c r="J15" s="138">
        <f>ROUND(E15*G15,2)</f>
        <v>0</v>
      </c>
      <c r="K15" s="139"/>
      <c r="L15" s="139"/>
      <c r="M15" s="136"/>
      <c r="N15" s="136"/>
      <c r="O15" s="137">
        <v>20</v>
      </c>
      <c r="P15" s="134" t="s">
        <v>157</v>
      </c>
      <c r="Q15" s="136"/>
      <c r="R15" s="136"/>
      <c r="S15" s="136"/>
      <c r="T15" s="140"/>
      <c r="U15" s="140"/>
      <c r="V15" s="140" t="s">
        <v>68</v>
      </c>
      <c r="W15" s="136">
        <v>8.798</v>
      </c>
      <c r="X15" s="137" t="s">
        <v>247</v>
      </c>
      <c r="Y15" s="134" t="s">
        <v>245</v>
      </c>
      <c r="Z15" s="137" t="s">
        <v>248</v>
      </c>
      <c r="AA15" s="137" t="s">
        <v>145</v>
      </c>
      <c r="AB15" s="134" t="s">
        <v>146</v>
      </c>
      <c r="AC15" s="141"/>
      <c r="AD15" s="141"/>
      <c r="AE15" s="141"/>
      <c r="AF15" s="141"/>
      <c r="AG15" s="141"/>
      <c r="AH15" s="141"/>
      <c r="AJ15" s="90" t="s">
        <v>147</v>
      </c>
      <c r="AK15" s="90" t="s">
        <v>148</v>
      </c>
    </row>
    <row r="16" spans="1:34" ht="12.75">
      <c r="A16" s="132"/>
      <c r="B16" s="144"/>
      <c r="C16" s="134"/>
      <c r="D16" s="145" t="s">
        <v>165</v>
      </c>
      <c r="E16" s="146">
        <f>J16</f>
        <v>0</v>
      </c>
      <c r="F16" s="137"/>
      <c r="G16" s="138"/>
      <c r="H16" s="146">
        <f>SUM(H11:H15)</f>
        <v>0</v>
      </c>
      <c r="I16" s="146">
        <f>SUM(I11:I15)</f>
        <v>0</v>
      </c>
      <c r="J16" s="146">
        <f>SUM(J11:J15)</f>
        <v>0</v>
      </c>
      <c r="K16" s="139"/>
      <c r="L16" s="147">
        <f>SUM(L11:L15)</f>
        <v>0</v>
      </c>
      <c r="M16" s="136"/>
      <c r="N16" s="148">
        <f>SUM(N11:N15)</f>
        <v>293.12</v>
      </c>
      <c r="O16" s="137"/>
      <c r="P16" s="137"/>
      <c r="Q16" s="136"/>
      <c r="R16" s="136"/>
      <c r="S16" s="136"/>
      <c r="T16" s="140"/>
      <c r="U16" s="140"/>
      <c r="V16" s="140"/>
      <c r="W16" s="148">
        <f>SUM(W11:W15)</f>
        <v>123.298</v>
      </c>
      <c r="X16" s="137"/>
      <c r="Y16" s="137"/>
      <c r="Z16" s="137"/>
      <c r="AA16" s="137"/>
      <c r="AB16" s="137"/>
      <c r="AC16" s="141"/>
      <c r="AD16" s="141"/>
      <c r="AE16" s="141"/>
      <c r="AF16" s="141"/>
      <c r="AG16" s="141"/>
      <c r="AH16" s="141"/>
    </row>
    <row r="17" spans="1:34" ht="12.75">
      <c r="A17" s="132"/>
      <c r="B17" s="144"/>
      <c r="C17" s="134"/>
      <c r="D17" s="135"/>
      <c r="E17" s="136"/>
      <c r="F17" s="137"/>
      <c r="G17" s="138"/>
      <c r="H17" s="138"/>
      <c r="I17" s="138"/>
      <c r="J17" s="138"/>
      <c r="K17" s="139"/>
      <c r="L17" s="139"/>
      <c r="M17" s="136"/>
      <c r="N17" s="136"/>
      <c r="O17" s="137"/>
      <c r="P17" s="137"/>
      <c r="Q17" s="136"/>
      <c r="R17" s="136"/>
      <c r="S17" s="136"/>
      <c r="T17" s="140"/>
      <c r="U17" s="140"/>
      <c r="V17" s="140"/>
      <c r="W17" s="136"/>
      <c r="X17" s="137"/>
      <c r="Y17" s="137"/>
      <c r="Z17" s="137"/>
      <c r="AA17" s="137"/>
      <c r="AB17" s="137"/>
      <c r="AC17" s="141"/>
      <c r="AD17" s="141"/>
      <c r="AE17" s="141"/>
      <c r="AF17" s="141"/>
      <c r="AG17" s="141"/>
      <c r="AH17" s="141"/>
    </row>
    <row r="18" spans="1:34" ht="12.75">
      <c r="A18" s="132"/>
      <c r="B18" s="142" t="s">
        <v>166</v>
      </c>
      <c r="C18" s="134"/>
      <c r="D18" s="135"/>
      <c r="E18" s="136"/>
      <c r="F18" s="137"/>
      <c r="G18" s="138"/>
      <c r="H18" s="138"/>
      <c r="I18" s="138"/>
      <c r="J18" s="138"/>
      <c r="K18" s="139"/>
      <c r="L18" s="139"/>
      <c r="M18" s="136"/>
      <c r="N18" s="136"/>
      <c r="O18" s="137"/>
      <c r="P18" s="137"/>
      <c r="Q18" s="136"/>
      <c r="R18" s="136"/>
      <c r="S18" s="136"/>
      <c r="T18" s="140"/>
      <c r="U18" s="140"/>
      <c r="V18" s="140"/>
      <c r="W18" s="136"/>
      <c r="X18" s="137"/>
      <c r="Y18" s="137"/>
      <c r="Z18" s="137"/>
      <c r="AA18" s="137"/>
      <c r="AB18" s="137"/>
      <c r="AC18" s="141"/>
      <c r="AD18" s="141"/>
      <c r="AE18" s="141"/>
      <c r="AF18" s="141"/>
      <c r="AG18" s="141"/>
      <c r="AH18" s="141"/>
    </row>
    <row r="19" spans="1:37" ht="12.75">
      <c r="A19" s="143" t="s">
        <v>154</v>
      </c>
      <c r="B19" s="144" t="s">
        <v>138</v>
      </c>
      <c r="C19" s="134" t="s">
        <v>249</v>
      </c>
      <c r="D19" s="135" t="s">
        <v>250</v>
      </c>
      <c r="E19" s="136">
        <v>95</v>
      </c>
      <c r="F19" s="137" t="s">
        <v>141</v>
      </c>
      <c r="G19" s="138">
        <v>0</v>
      </c>
      <c r="H19" s="138">
        <f aca="true" t="shared" si="0" ref="H19:H25">ROUND(E19*G19,2)</f>
        <v>0</v>
      </c>
      <c r="I19" s="138"/>
      <c r="J19" s="138">
        <f aca="true" t="shared" si="1" ref="J19:J25">ROUND(E19*G19,2)</f>
        <v>0</v>
      </c>
      <c r="K19" s="139">
        <v>0.38302</v>
      </c>
      <c r="L19" s="139">
        <f aca="true" t="shared" si="2" ref="L19:L25">E19*K19</f>
        <v>36.386900000000004</v>
      </c>
      <c r="M19" s="136"/>
      <c r="N19" s="136"/>
      <c r="O19" s="137">
        <v>20</v>
      </c>
      <c r="P19" s="134" t="s">
        <v>251</v>
      </c>
      <c r="Q19" s="136"/>
      <c r="R19" s="136"/>
      <c r="S19" s="136"/>
      <c r="T19" s="140"/>
      <c r="U19" s="140"/>
      <c r="V19" s="140" t="s">
        <v>68</v>
      </c>
      <c r="W19" s="136">
        <v>2.375</v>
      </c>
      <c r="X19" s="134" t="s">
        <v>249</v>
      </c>
      <c r="Y19" s="134" t="s">
        <v>249</v>
      </c>
      <c r="Z19" s="137" t="s">
        <v>252</v>
      </c>
      <c r="AA19" s="137" t="s">
        <v>145</v>
      </c>
      <c r="AB19" s="134" t="s">
        <v>190</v>
      </c>
      <c r="AC19" s="141"/>
      <c r="AD19" s="141"/>
      <c r="AE19" s="141"/>
      <c r="AF19" s="141"/>
      <c r="AG19" s="141"/>
      <c r="AH19" s="141"/>
      <c r="AJ19" s="90" t="s">
        <v>147</v>
      </c>
      <c r="AK19" s="90" t="s">
        <v>148</v>
      </c>
    </row>
    <row r="20" spans="1:37" ht="12.75">
      <c r="A20" s="143" t="s">
        <v>159</v>
      </c>
      <c r="B20" s="144" t="s">
        <v>168</v>
      </c>
      <c r="C20" s="134" t="s">
        <v>253</v>
      </c>
      <c r="D20" s="135" t="s">
        <v>254</v>
      </c>
      <c r="E20" s="136">
        <v>38</v>
      </c>
      <c r="F20" s="137" t="s">
        <v>215</v>
      </c>
      <c r="G20" s="138">
        <v>0</v>
      </c>
      <c r="H20" s="138">
        <f t="shared" si="0"/>
        <v>0</v>
      </c>
      <c r="I20" s="138"/>
      <c r="J20" s="138">
        <f t="shared" si="1"/>
        <v>0</v>
      </c>
      <c r="K20" s="139">
        <v>1.86646</v>
      </c>
      <c r="L20" s="139">
        <f t="shared" si="2"/>
        <v>70.92548</v>
      </c>
      <c r="M20" s="136"/>
      <c r="N20" s="136"/>
      <c r="O20" s="137">
        <v>20</v>
      </c>
      <c r="P20" s="134" t="s">
        <v>157</v>
      </c>
      <c r="Q20" s="136"/>
      <c r="R20" s="136"/>
      <c r="S20" s="136"/>
      <c r="T20" s="140"/>
      <c r="U20" s="140"/>
      <c r="V20" s="140" t="s">
        <v>68</v>
      </c>
      <c r="W20" s="136">
        <v>5.624</v>
      </c>
      <c r="X20" s="137" t="s">
        <v>253</v>
      </c>
      <c r="Y20" s="137" t="s">
        <v>253</v>
      </c>
      <c r="Z20" s="137" t="s">
        <v>172</v>
      </c>
      <c r="AA20" s="137" t="s">
        <v>145</v>
      </c>
      <c r="AB20" s="134" t="s">
        <v>146</v>
      </c>
      <c r="AC20" s="141"/>
      <c r="AD20" s="141"/>
      <c r="AE20" s="141"/>
      <c r="AF20" s="141"/>
      <c r="AG20" s="141"/>
      <c r="AH20" s="141"/>
      <c r="AJ20" s="90" t="s">
        <v>147</v>
      </c>
      <c r="AK20" s="90" t="s">
        <v>148</v>
      </c>
    </row>
    <row r="21" spans="1:37" ht="25.5">
      <c r="A21" s="143" t="s">
        <v>167</v>
      </c>
      <c r="B21" s="144" t="s">
        <v>168</v>
      </c>
      <c r="C21" s="134" t="s">
        <v>169</v>
      </c>
      <c r="D21" s="135" t="s">
        <v>170</v>
      </c>
      <c r="E21" s="136">
        <v>2290</v>
      </c>
      <c r="F21" s="137" t="s">
        <v>141</v>
      </c>
      <c r="G21" s="138">
        <v>0</v>
      </c>
      <c r="H21" s="138">
        <f t="shared" si="0"/>
        <v>0</v>
      </c>
      <c r="I21" s="138"/>
      <c r="J21" s="138">
        <f t="shared" si="1"/>
        <v>0</v>
      </c>
      <c r="K21" s="139">
        <v>0.0005</v>
      </c>
      <c r="L21" s="139">
        <f t="shared" si="2"/>
        <v>1.145</v>
      </c>
      <c r="M21" s="136"/>
      <c r="N21" s="136"/>
      <c r="O21" s="137">
        <v>20</v>
      </c>
      <c r="P21" s="134" t="s">
        <v>171</v>
      </c>
      <c r="Q21" s="136"/>
      <c r="R21" s="136"/>
      <c r="S21" s="136"/>
      <c r="T21" s="140"/>
      <c r="U21" s="140"/>
      <c r="V21" s="140" t="s">
        <v>68</v>
      </c>
      <c r="W21" s="136">
        <v>4.58</v>
      </c>
      <c r="X21" s="137" t="s">
        <v>169</v>
      </c>
      <c r="Y21" s="137" t="s">
        <v>169</v>
      </c>
      <c r="Z21" s="137" t="s">
        <v>172</v>
      </c>
      <c r="AA21" s="137" t="s">
        <v>145</v>
      </c>
      <c r="AB21" s="134" t="s">
        <v>146</v>
      </c>
      <c r="AC21" s="141"/>
      <c r="AD21" s="141"/>
      <c r="AE21" s="141"/>
      <c r="AF21" s="141"/>
      <c r="AG21" s="141"/>
      <c r="AH21" s="141"/>
      <c r="AJ21" s="90" t="s">
        <v>147</v>
      </c>
      <c r="AK21" s="90" t="s">
        <v>148</v>
      </c>
    </row>
    <row r="22" spans="1:37" ht="12.75">
      <c r="A22" s="143" t="s">
        <v>173</v>
      </c>
      <c r="B22" s="144" t="s">
        <v>138</v>
      </c>
      <c r="C22" s="134" t="s">
        <v>174</v>
      </c>
      <c r="D22" s="135" t="s">
        <v>175</v>
      </c>
      <c r="E22" s="136">
        <v>57</v>
      </c>
      <c r="F22" s="137" t="s">
        <v>176</v>
      </c>
      <c r="G22" s="138">
        <v>0</v>
      </c>
      <c r="H22" s="138">
        <f t="shared" si="0"/>
        <v>0</v>
      </c>
      <c r="I22" s="138"/>
      <c r="J22" s="138">
        <f t="shared" si="1"/>
        <v>0</v>
      </c>
      <c r="K22" s="139">
        <v>0.95825</v>
      </c>
      <c r="L22" s="139">
        <f t="shared" si="2"/>
        <v>54.620250000000006</v>
      </c>
      <c r="M22" s="136"/>
      <c r="N22" s="136"/>
      <c r="O22" s="137">
        <v>20</v>
      </c>
      <c r="P22" s="134" t="s">
        <v>177</v>
      </c>
      <c r="Q22" s="136"/>
      <c r="R22" s="136"/>
      <c r="S22" s="136"/>
      <c r="T22" s="140"/>
      <c r="U22" s="140"/>
      <c r="V22" s="140" t="s">
        <v>68</v>
      </c>
      <c r="W22" s="136">
        <v>13.281</v>
      </c>
      <c r="X22" s="137" t="s">
        <v>178</v>
      </c>
      <c r="Y22" s="134" t="s">
        <v>174</v>
      </c>
      <c r="Z22" s="137" t="s">
        <v>179</v>
      </c>
      <c r="AA22" s="137" t="s">
        <v>145</v>
      </c>
      <c r="AB22" s="134" t="s">
        <v>146</v>
      </c>
      <c r="AC22" s="141"/>
      <c r="AD22" s="141"/>
      <c r="AE22" s="141"/>
      <c r="AF22" s="141"/>
      <c r="AG22" s="141"/>
      <c r="AH22" s="141"/>
      <c r="AJ22" s="90" t="s">
        <v>147</v>
      </c>
      <c r="AK22" s="90" t="s">
        <v>148</v>
      </c>
    </row>
    <row r="23" spans="1:37" ht="25.5">
      <c r="A23" s="143" t="s">
        <v>180</v>
      </c>
      <c r="B23" s="144" t="s">
        <v>138</v>
      </c>
      <c r="C23" s="134" t="s">
        <v>181</v>
      </c>
      <c r="D23" s="135" t="s">
        <v>182</v>
      </c>
      <c r="E23" s="136">
        <v>375</v>
      </c>
      <c r="F23" s="137" t="s">
        <v>162</v>
      </c>
      <c r="G23" s="138">
        <v>0</v>
      </c>
      <c r="H23" s="138">
        <f t="shared" si="0"/>
        <v>0</v>
      </c>
      <c r="I23" s="138"/>
      <c r="J23" s="138">
        <f t="shared" si="1"/>
        <v>0</v>
      </c>
      <c r="K23" s="139">
        <v>0.00084</v>
      </c>
      <c r="L23" s="139">
        <f t="shared" si="2"/>
        <v>0.315</v>
      </c>
      <c r="M23" s="136"/>
      <c r="N23" s="136"/>
      <c r="O23" s="137">
        <v>20</v>
      </c>
      <c r="P23" s="134" t="s">
        <v>171</v>
      </c>
      <c r="Q23" s="136"/>
      <c r="R23" s="136"/>
      <c r="S23" s="136"/>
      <c r="T23" s="140"/>
      <c r="U23" s="140"/>
      <c r="V23" s="140" t="s">
        <v>68</v>
      </c>
      <c r="W23" s="136">
        <v>28.5</v>
      </c>
      <c r="X23" s="137" t="s">
        <v>183</v>
      </c>
      <c r="Y23" s="134" t="s">
        <v>181</v>
      </c>
      <c r="Z23" s="137" t="s">
        <v>184</v>
      </c>
      <c r="AA23" s="137" t="s">
        <v>145</v>
      </c>
      <c r="AB23" s="134" t="s">
        <v>185</v>
      </c>
      <c r="AC23" s="141"/>
      <c r="AD23" s="141"/>
      <c r="AE23" s="141"/>
      <c r="AF23" s="141"/>
      <c r="AG23" s="141"/>
      <c r="AH23" s="141"/>
      <c r="AJ23" s="90" t="s">
        <v>147</v>
      </c>
      <c r="AK23" s="90" t="s">
        <v>148</v>
      </c>
    </row>
    <row r="24" spans="1:37" ht="12.75">
      <c r="A24" s="143" t="s">
        <v>186</v>
      </c>
      <c r="B24" s="144" t="s">
        <v>138</v>
      </c>
      <c r="C24" s="134" t="s">
        <v>187</v>
      </c>
      <c r="D24" s="135" t="s">
        <v>188</v>
      </c>
      <c r="E24" s="136">
        <v>2290</v>
      </c>
      <c r="F24" s="137" t="s">
        <v>141</v>
      </c>
      <c r="G24" s="138">
        <v>0</v>
      </c>
      <c r="H24" s="138">
        <f t="shared" si="0"/>
        <v>0</v>
      </c>
      <c r="I24" s="138"/>
      <c r="J24" s="138">
        <f t="shared" si="1"/>
        <v>0</v>
      </c>
      <c r="K24" s="139">
        <v>0.12341</v>
      </c>
      <c r="L24" s="139">
        <f t="shared" si="2"/>
        <v>282.6089</v>
      </c>
      <c r="M24" s="136"/>
      <c r="N24" s="136"/>
      <c r="O24" s="137">
        <v>20</v>
      </c>
      <c r="P24" s="134" t="s">
        <v>189</v>
      </c>
      <c r="Q24" s="136"/>
      <c r="R24" s="136"/>
      <c r="S24" s="136"/>
      <c r="T24" s="140"/>
      <c r="U24" s="140"/>
      <c r="V24" s="140" t="s">
        <v>68</v>
      </c>
      <c r="W24" s="136">
        <v>309.15</v>
      </c>
      <c r="X24" s="134" t="s">
        <v>187</v>
      </c>
      <c r="Y24" s="134" t="s">
        <v>187</v>
      </c>
      <c r="Z24" s="137" t="s">
        <v>179</v>
      </c>
      <c r="AA24" s="137" t="s">
        <v>145</v>
      </c>
      <c r="AB24" s="134" t="s">
        <v>190</v>
      </c>
      <c r="AC24" s="141"/>
      <c r="AD24" s="141"/>
      <c r="AE24" s="141"/>
      <c r="AF24" s="141"/>
      <c r="AG24" s="141"/>
      <c r="AH24" s="141"/>
      <c r="AJ24" s="90" t="s">
        <v>147</v>
      </c>
      <c r="AK24" s="90" t="s">
        <v>148</v>
      </c>
    </row>
    <row r="25" spans="1:37" ht="25.5">
      <c r="A25" s="143" t="s">
        <v>193</v>
      </c>
      <c r="B25" s="144" t="s">
        <v>138</v>
      </c>
      <c r="C25" s="134" t="s">
        <v>255</v>
      </c>
      <c r="D25" s="135" t="s">
        <v>256</v>
      </c>
      <c r="E25" s="136">
        <v>95</v>
      </c>
      <c r="F25" s="137" t="s">
        <v>141</v>
      </c>
      <c r="G25" s="138">
        <v>0</v>
      </c>
      <c r="H25" s="138">
        <f t="shared" si="0"/>
        <v>0</v>
      </c>
      <c r="I25" s="138"/>
      <c r="J25" s="138">
        <f t="shared" si="1"/>
        <v>0</v>
      </c>
      <c r="K25" s="139">
        <v>0.17099</v>
      </c>
      <c r="L25" s="139">
        <f t="shared" si="2"/>
        <v>16.24405</v>
      </c>
      <c r="M25" s="136"/>
      <c r="N25" s="136"/>
      <c r="O25" s="137">
        <v>20</v>
      </c>
      <c r="P25" s="134" t="s">
        <v>257</v>
      </c>
      <c r="Q25" s="136"/>
      <c r="R25" s="136"/>
      <c r="S25" s="136"/>
      <c r="T25" s="140"/>
      <c r="U25" s="140"/>
      <c r="V25" s="140" t="s">
        <v>68</v>
      </c>
      <c r="W25" s="136">
        <v>15.105</v>
      </c>
      <c r="X25" s="137" t="s">
        <v>258</v>
      </c>
      <c r="Y25" s="134" t="s">
        <v>255</v>
      </c>
      <c r="Z25" s="137" t="s">
        <v>179</v>
      </c>
      <c r="AA25" s="137" t="s">
        <v>145</v>
      </c>
      <c r="AB25" s="134" t="s">
        <v>146</v>
      </c>
      <c r="AC25" s="141"/>
      <c r="AD25" s="141"/>
      <c r="AE25" s="141"/>
      <c r="AF25" s="141"/>
      <c r="AG25" s="141"/>
      <c r="AH25" s="141"/>
      <c r="AJ25" s="90" t="s">
        <v>147</v>
      </c>
      <c r="AK25" s="90" t="s">
        <v>148</v>
      </c>
    </row>
    <row r="26" spans="1:34" ht="12.75">
      <c r="A26" s="132"/>
      <c r="B26" s="144"/>
      <c r="C26" s="134"/>
      <c r="D26" s="145" t="s">
        <v>191</v>
      </c>
      <c r="E26" s="146">
        <f>J26</f>
        <v>0</v>
      </c>
      <c r="F26" s="137"/>
      <c r="G26" s="138"/>
      <c r="H26" s="146">
        <f>SUM(H17:H25)</f>
        <v>0</v>
      </c>
      <c r="I26" s="146">
        <f>SUM(I17:I25)</f>
        <v>0</v>
      </c>
      <c r="J26" s="146">
        <f>SUM(J17:J25)</f>
        <v>0</v>
      </c>
      <c r="K26" s="139"/>
      <c r="L26" s="147">
        <f>SUM(L17:L25)</f>
        <v>462.24558</v>
      </c>
      <c r="M26" s="136"/>
      <c r="N26" s="148">
        <f>SUM(N17:N25)</f>
        <v>0</v>
      </c>
      <c r="O26" s="137"/>
      <c r="P26" s="137"/>
      <c r="Q26" s="136"/>
      <c r="R26" s="136"/>
      <c r="S26" s="136"/>
      <c r="T26" s="140"/>
      <c r="U26" s="140"/>
      <c r="V26" s="140"/>
      <c r="W26" s="148">
        <f>SUM(W17:W25)</f>
        <v>378.615</v>
      </c>
      <c r="X26" s="137"/>
      <c r="Y26" s="137"/>
      <c r="Z26" s="137"/>
      <c r="AA26" s="137"/>
      <c r="AB26" s="137"/>
      <c r="AC26" s="141"/>
      <c r="AD26" s="141"/>
      <c r="AE26" s="141"/>
      <c r="AF26" s="141"/>
      <c r="AG26" s="141"/>
      <c r="AH26" s="141"/>
    </row>
    <row r="27" spans="1:34" ht="12.75">
      <c r="A27" s="132"/>
      <c r="B27" s="144"/>
      <c r="C27" s="134"/>
      <c r="D27" s="135"/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  <c r="Y27" s="137"/>
      <c r="Z27" s="137"/>
      <c r="AA27" s="137"/>
      <c r="AB27" s="137"/>
      <c r="AC27" s="141"/>
      <c r="AD27" s="141"/>
      <c r="AE27" s="141"/>
      <c r="AF27" s="141"/>
      <c r="AG27" s="141"/>
      <c r="AH27" s="141"/>
    </row>
    <row r="28" spans="1:34" ht="12.75">
      <c r="A28" s="132"/>
      <c r="B28" s="142" t="s">
        <v>192</v>
      </c>
      <c r="C28" s="134"/>
      <c r="D28" s="135"/>
      <c r="E28" s="136"/>
      <c r="F28" s="137"/>
      <c r="G28" s="138"/>
      <c r="H28" s="138"/>
      <c r="I28" s="138"/>
      <c r="J28" s="138"/>
      <c r="K28" s="139"/>
      <c r="L28" s="139"/>
      <c r="M28" s="136"/>
      <c r="N28" s="136"/>
      <c r="O28" s="137"/>
      <c r="P28" s="137"/>
      <c r="Q28" s="136"/>
      <c r="R28" s="136"/>
      <c r="S28" s="136"/>
      <c r="T28" s="140"/>
      <c r="U28" s="140"/>
      <c r="V28" s="140"/>
      <c r="W28" s="136"/>
      <c r="X28" s="137"/>
      <c r="Y28" s="137"/>
      <c r="Z28" s="137"/>
      <c r="AA28" s="137"/>
      <c r="AB28" s="137"/>
      <c r="AC28" s="141"/>
      <c r="AD28" s="141"/>
      <c r="AE28" s="141"/>
      <c r="AF28" s="141"/>
      <c r="AG28" s="141"/>
      <c r="AH28" s="141"/>
    </row>
    <row r="29" spans="1:37" ht="25.5">
      <c r="A29" s="143" t="s">
        <v>200</v>
      </c>
      <c r="B29" s="144" t="s">
        <v>138</v>
      </c>
      <c r="C29" s="134" t="s">
        <v>259</v>
      </c>
      <c r="D29" s="135" t="s">
        <v>260</v>
      </c>
      <c r="E29" s="136">
        <v>12</v>
      </c>
      <c r="F29" s="137" t="s">
        <v>196</v>
      </c>
      <c r="G29" s="138">
        <v>0</v>
      </c>
      <c r="H29" s="138">
        <f>ROUND(E29*G29,2)</f>
        <v>0</v>
      </c>
      <c r="I29" s="138"/>
      <c r="J29" s="138">
        <f>ROUND(E29*G29,2)</f>
        <v>0</v>
      </c>
      <c r="K29" s="139">
        <v>0.39903</v>
      </c>
      <c r="L29" s="139">
        <f>E29*K29</f>
        <v>4.78836</v>
      </c>
      <c r="M29" s="136"/>
      <c r="N29" s="136"/>
      <c r="O29" s="137">
        <v>20</v>
      </c>
      <c r="P29" s="134" t="s">
        <v>261</v>
      </c>
      <c r="Q29" s="136"/>
      <c r="R29" s="136"/>
      <c r="S29" s="136"/>
      <c r="T29" s="140"/>
      <c r="U29" s="140"/>
      <c r="V29" s="140" t="s">
        <v>68</v>
      </c>
      <c r="W29" s="136">
        <v>46.068</v>
      </c>
      <c r="X29" s="134" t="s">
        <v>259</v>
      </c>
      <c r="Y29" s="134" t="s">
        <v>259</v>
      </c>
      <c r="Z29" s="137" t="s">
        <v>179</v>
      </c>
      <c r="AA29" s="137" t="s">
        <v>145</v>
      </c>
      <c r="AB29" s="137" t="s">
        <v>39</v>
      </c>
      <c r="AC29" s="141"/>
      <c r="AD29" s="141"/>
      <c r="AE29" s="141"/>
      <c r="AF29" s="141"/>
      <c r="AG29" s="141"/>
      <c r="AH29" s="141"/>
      <c r="AJ29" s="90" t="s">
        <v>147</v>
      </c>
      <c r="AK29" s="90" t="s">
        <v>148</v>
      </c>
    </row>
    <row r="30" spans="1:37" ht="25.5">
      <c r="A30" s="143" t="s">
        <v>204</v>
      </c>
      <c r="B30" s="144" t="s">
        <v>138</v>
      </c>
      <c r="C30" s="134" t="s">
        <v>194</v>
      </c>
      <c r="D30" s="135" t="s">
        <v>195</v>
      </c>
      <c r="E30" s="136">
        <v>6</v>
      </c>
      <c r="F30" s="137" t="s">
        <v>196</v>
      </c>
      <c r="G30" s="138">
        <v>0</v>
      </c>
      <c r="H30" s="138">
        <f>ROUND(E30*G30,2)</f>
        <v>0</v>
      </c>
      <c r="I30" s="138"/>
      <c r="J30" s="138">
        <f>ROUND(E30*G30,2)</f>
        <v>0</v>
      </c>
      <c r="K30" s="139">
        <v>0.40606</v>
      </c>
      <c r="L30" s="139">
        <f>E30*K30</f>
        <v>2.4363599999999996</v>
      </c>
      <c r="M30" s="136"/>
      <c r="N30" s="136"/>
      <c r="O30" s="137">
        <v>20</v>
      </c>
      <c r="P30" s="134" t="s">
        <v>197</v>
      </c>
      <c r="Q30" s="136"/>
      <c r="R30" s="136"/>
      <c r="S30" s="136"/>
      <c r="T30" s="140"/>
      <c r="U30" s="140"/>
      <c r="V30" s="140" t="s">
        <v>68</v>
      </c>
      <c r="W30" s="136">
        <v>22.902</v>
      </c>
      <c r="X30" s="134" t="s">
        <v>194</v>
      </c>
      <c r="Y30" s="134" t="s">
        <v>194</v>
      </c>
      <c r="Z30" s="137" t="s">
        <v>179</v>
      </c>
      <c r="AA30" s="137" t="s">
        <v>145</v>
      </c>
      <c r="AB30" s="137" t="s">
        <v>39</v>
      </c>
      <c r="AC30" s="141"/>
      <c r="AD30" s="141"/>
      <c r="AE30" s="141"/>
      <c r="AF30" s="141"/>
      <c r="AG30" s="141"/>
      <c r="AH30" s="141"/>
      <c r="AJ30" s="90" t="s">
        <v>147</v>
      </c>
      <c r="AK30" s="90" t="s">
        <v>148</v>
      </c>
    </row>
    <row r="31" spans="1:34" ht="12.75">
      <c r="A31" s="132"/>
      <c r="B31" s="144"/>
      <c r="C31" s="134"/>
      <c r="D31" s="145" t="s">
        <v>198</v>
      </c>
      <c r="E31" s="146">
        <f>J31</f>
        <v>0</v>
      </c>
      <c r="F31" s="137"/>
      <c r="G31" s="138"/>
      <c r="H31" s="146">
        <f>SUM(H27:H30)</f>
        <v>0</v>
      </c>
      <c r="I31" s="146">
        <f>SUM(I27:I30)</f>
        <v>0</v>
      </c>
      <c r="J31" s="146">
        <f>SUM(J27:J30)</f>
        <v>0</v>
      </c>
      <c r="K31" s="139"/>
      <c r="L31" s="147">
        <f>SUM(L27:L30)</f>
        <v>7.22472</v>
      </c>
      <c r="M31" s="136"/>
      <c r="N31" s="148">
        <f>SUM(N27:N30)</f>
        <v>0</v>
      </c>
      <c r="O31" s="137"/>
      <c r="P31" s="137"/>
      <c r="Q31" s="136"/>
      <c r="R31" s="136"/>
      <c r="S31" s="136"/>
      <c r="T31" s="140"/>
      <c r="U31" s="140"/>
      <c r="V31" s="140"/>
      <c r="W31" s="148">
        <f>SUM(W27:W30)</f>
        <v>68.97</v>
      </c>
      <c r="X31" s="137"/>
      <c r="Y31" s="137"/>
      <c r="Z31" s="137"/>
      <c r="AA31" s="137"/>
      <c r="AB31" s="137"/>
      <c r="AC31" s="141"/>
      <c r="AD31" s="141"/>
      <c r="AE31" s="141"/>
      <c r="AF31" s="141"/>
      <c r="AG31" s="141"/>
      <c r="AH31" s="141"/>
    </row>
    <row r="32" spans="1:34" ht="12.75">
      <c r="A32" s="132"/>
      <c r="B32" s="144"/>
      <c r="C32" s="134"/>
      <c r="D32" s="135"/>
      <c r="E32" s="136"/>
      <c r="F32" s="137"/>
      <c r="G32" s="138"/>
      <c r="H32" s="138"/>
      <c r="I32" s="138"/>
      <c r="J32" s="138"/>
      <c r="K32" s="139"/>
      <c r="L32" s="139"/>
      <c r="M32" s="136"/>
      <c r="N32" s="136"/>
      <c r="O32" s="137"/>
      <c r="P32" s="137"/>
      <c r="Q32" s="136"/>
      <c r="R32" s="136"/>
      <c r="S32" s="136"/>
      <c r="T32" s="140"/>
      <c r="U32" s="140"/>
      <c r="V32" s="140"/>
      <c r="W32" s="136"/>
      <c r="X32" s="137"/>
      <c r="Y32" s="137"/>
      <c r="Z32" s="137"/>
      <c r="AA32" s="137"/>
      <c r="AB32" s="137"/>
      <c r="AC32" s="141"/>
      <c r="AD32" s="141"/>
      <c r="AE32" s="141"/>
      <c r="AF32" s="141"/>
      <c r="AG32" s="141"/>
      <c r="AH32" s="141"/>
    </row>
    <row r="33" spans="1:34" ht="12.75">
      <c r="A33" s="132"/>
      <c r="B33" s="142" t="s">
        <v>199</v>
      </c>
      <c r="C33" s="134"/>
      <c r="D33" s="135"/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  <c r="Y33" s="137"/>
      <c r="Z33" s="137"/>
      <c r="AA33" s="137"/>
      <c r="AB33" s="137"/>
      <c r="AC33" s="141"/>
      <c r="AD33" s="141"/>
      <c r="AE33" s="141"/>
      <c r="AF33" s="141"/>
      <c r="AG33" s="141"/>
      <c r="AH33" s="141"/>
    </row>
    <row r="34" spans="1:37" ht="25.5">
      <c r="A34" s="143" t="s">
        <v>212</v>
      </c>
      <c r="B34" s="144" t="s">
        <v>218</v>
      </c>
      <c r="C34" s="134" t="s">
        <v>219</v>
      </c>
      <c r="D34" s="135" t="s">
        <v>220</v>
      </c>
      <c r="E34" s="136">
        <v>48</v>
      </c>
      <c r="F34" s="137" t="s">
        <v>162</v>
      </c>
      <c r="G34" s="138">
        <v>0</v>
      </c>
      <c r="H34" s="138">
        <f>ROUND(E34*G34,2)</f>
        <v>0</v>
      </c>
      <c r="I34" s="138"/>
      <c r="J34" s="138">
        <f>ROUND(E34*G34,2)</f>
        <v>0</v>
      </c>
      <c r="K34" s="139">
        <v>2E-05</v>
      </c>
      <c r="L34" s="139">
        <f>E34*K34</f>
        <v>0.0009600000000000001</v>
      </c>
      <c r="M34" s="136"/>
      <c r="N34" s="136"/>
      <c r="O34" s="137">
        <v>20</v>
      </c>
      <c r="P34" s="134" t="s">
        <v>221</v>
      </c>
      <c r="Q34" s="136"/>
      <c r="R34" s="136"/>
      <c r="S34" s="136"/>
      <c r="T34" s="140"/>
      <c r="U34" s="140"/>
      <c r="V34" s="140" t="s">
        <v>68</v>
      </c>
      <c r="W34" s="136">
        <v>2.928</v>
      </c>
      <c r="X34" s="137" t="s">
        <v>222</v>
      </c>
      <c r="Y34" s="134" t="s">
        <v>219</v>
      </c>
      <c r="Z34" s="137" t="s">
        <v>179</v>
      </c>
      <c r="AA34" s="137" t="s">
        <v>145</v>
      </c>
      <c r="AB34" s="134" t="s">
        <v>185</v>
      </c>
      <c r="AC34" s="141"/>
      <c r="AD34" s="141"/>
      <c r="AE34" s="141"/>
      <c r="AF34" s="141"/>
      <c r="AG34" s="141"/>
      <c r="AH34" s="141"/>
      <c r="AJ34" s="90" t="s">
        <v>147</v>
      </c>
      <c r="AK34" s="90" t="s">
        <v>148</v>
      </c>
    </row>
    <row r="35" spans="1:37" ht="12.75">
      <c r="A35" s="143" t="s">
        <v>217</v>
      </c>
      <c r="B35" s="144" t="s">
        <v>138</v>
      </c>
      <c r="C35" s="134" t="s">
        <v>224</v>
      </c>
      <c r="D35" s="135" t="s">
        <v>225</v>
      </c>
      <c r="E35" s="136">
        <v>293.12</v>
      </c>
      <c r="F35" s="137" t="s">
        <v>176</v>
      </c>
      <c r="G35" s="138">
        <v>0</v>
      </c>
      <c r="H35" s="138">
        <f>ROUND(E35*G35,2)</f>
        <v>0</v>
      </c>
      <c r="I35" s="138"/>
      <c r="J35" s="138">
        <f>ROUND(E35*G35,2)</f>
        <v>0</v>
      </c>
      <c r="K35" s="139"/>
      <c r="L35" s="139"/>
      <c r="M35" s="136"/>
      <c r="N35" s="136"/>
      <c r="O35" s="137">
        <v>20</v>
      </c>
      <c r="P35" s="134" t="s">
        <v>226</v>
      </c>
      <c r="Q35" s="136"/>
      <c r="R35" s="136"/>
      <c r="S35" s="136"/>
      <c r="T35" s="140"/>
      <c r="U35" s="140"/>
      <c r="V35" s="140" t="s">
        <v>68</v>
      </c>
      <c r="W35" s="136">
        <v>198.735</v>
      </c>
      <c r="X35" s="134" t="s">
        <v>224</v>
      </c>
      <c r="Y35" s="134" t="s">
        <v>224</v>
      </c>
      <c r="Z35" s="137" t="s">
        <v>144</v>
      </c>
      <c r="AA35" s="137" t="s">
        <v>145</v>
      </c>
      <c r="AB35" s="137" t="s">
        <v>39</v>
      </c>
      <c r="AC35" s="141"/>
      <c r="AD35" s="141"/>
      <c r="AE35" s="141"/>
      <c r="AF35" s="141"/>
      <c r="AG35" s="141"/>
      <c r="AH35" s="141"/>
      <c r="AJ35" s="90" t="s">
        <v>147</v>
      </c>
      <c r="AK35" s="90" t="s">
        <v>148</v>
      </c>
    </row>
    <row r="36" spans="1:37" ht="12.75">
      <c r="A36" s="143" t="s">
        <v>223</v>
      </c>
      <c r="B36" s="144" t="s">
        <v>218</v>
      </c>
      <c r="C36" s="134" t="s">
        <v>228</v>
      </c>
      <c r="D36" s="135" t="s">
        <v>229</v>
      </c>
      <c r="E36" s="136">
        <v>293.12</v>
      </c>
      <c r="F36" s="137" t="s">
        <v>176</v>
      </c>
      <c r="G36" s="138">
        <v>0</v>
      </c>
      <c r="H36" s="138">
        <f>ROUND(E36*G36,2)</f>
        <v>0</v>
      </c>
      <c r="I36" s="138"/>
      <c r="J36" s="138">
        <f>ROUND(E36*G36,2)</f>
        <v>0</v>
      </c>
      <c r="K36" s="139"/>
      <c r="L36" s="139"/>
      <c r="M36" s="136"/>
      <c r="N36" s="136"/>
      <c r="O36" s="137">
        <v>20</v>
      </c>
      <c r="P36" s="134" t="s">
        <v>230</v>
      </c>
      <c r="Q36" s="136"/>
      <c r="R36" s="136"/>
      <c r="S36" s="136"/>
      <c r="T36" s="140"/>
      <c r="U36" s="140"/>
      <c r="V36" s="140" t="s">
        <v>68</v>
      </c>
      <c r="W36" s="136">
        <v>26.967</v>
      </c>
      <c r="X36" s="134" t="s">
        <v>228</v>
      </c>
      <c r="Y36" s="134" t="s">
        <v>228</v>
      </c>
      <c r="Z36" s="137" t="s">
        <v>144</v>
      </c>
      <c r="AA36" s="137" t="s">
        <v>145</v>
      </c>
      <c r="AB36" s="137" t="s">
        <v>39</v>
      </c>
      <c r="AC36" s="141"/>
      <c r="AD36" s="141"/>
      <c r="AE36" s="141"/>
      <c r="AF36" s="141"/>
      <c r="AG36" s="141"/>
      <c r="AH36" s="141"/>
      <c r="AJ36" s="90" t="s">
        <v>147</v>
      </c>
      <c r="AK36" s="90" t="s">
        <v>148</v>
      </c>
    </row>
    <row r="37" spans="1:37" ht="25.5">
      <c r="A37" s="143" t="s">
        <v>227</v>
      </c>
      <c r="B37" s="144" t="s">
        <v>218</v>
      </c>
      <c r="C37" s="134" t="s">
        <v>232</v>
      </c>
      <c r="D37" s="135" t="s">
        <v>233</v>
      </c>
      <c r="E37" s="136">
        <v>293.12</v>
      </c>
      <c r="F37" s="137" t="s">
        <v>176</v>
      </c>
      <c r="G37" s="138">
        <v>0</v>
      </c>
      <c r="H37" s="138">
        <f>ROUND(E37*G37,2)</f>
        <v>0</v>
      </c>
      <c r="I37" s="138"/>
      <c r="J37" s="138">
        <f>ROUND(E37*G37,2)</f>
        <v>0</v>
      </c>
      <c r="K37" s="139"/>
      <c r="L37" s="139"/>
      <c r="M37" s="136"/>
      <c r="N37" s="136"/>
      <c r="O37" s="137">
        <v>20</v>
      </c>
      <c r="P37" s="134" t="s">
        <v>234</v>
      </c>
      <c r="Q37" s="136"/>
      <c r="R37" s="136"/>
      <c r="S37" s="136"/>
      <c r="T37" s="140"/>
      <c r="U37" s="140"/>
      <c r="V37" s="140" t="s">
        <v>68</v>
      </c>
      <c r="W37" s="136"/>
      <c r="X37" s="137" t="s">
        <v>235</v>
      </c>
      <c r="Y37" s="134" t="s">
        <v>232</v>
      </c>
      <c r="Z37" s="137" t="s">
        <v>144</v>
      </c>
      <c r="AA37" s="137" t="s">
        <v>145</v>
      </c>
      <c r="AB37" s="134" t="s">
        <v>146</v>
      </c>
      <c r="AC37" s="141"/>
      <c r="AD37" s="141"/>
      <c r="AE37" s="141"/>
      <c r="AF37" s="141"/>
      <c r="AG37" s="141"/>
      <c r="AH37" s="141"/>
      <c r="AJ37" s="90" t="s">
        <v>147</v>
      </c>
      <c r="AK37" s="90" t="s">
        <v>148</v>
      </c>
    </row>
    <row r="38" spans="1:37" ht="25.5">
      <c r="A38" s="143" t="s">
        <v>231</v>
      </c>
      <c r="B38" s="144" t="s">
        <v>138</v>
      </c>
      <c r="C38" s="134" t="s">
        <v>237</v>
      </c>
      <c r="D38" s="135" t="s">
        <v>238</v>
      </c>
      <c r="E38" s="136">
        <v>469.471</v>
      </c>
      <c r="F38" s="137" t="s">
        <v>176</v>
      </c>
      <c r="G38" s="138">
        <v>0</v>
      </c>
      <c r="H38" s="138">
        <f>ROUND(E38*G38,2)</f>
        <v>0</v>
      </c>
      <c r="I38" s="138"/>
      <c r="J38" s="138">
        <f>ROUND(E38*G38,2)</f>
        <v>0</v>
      </c>
      <c r="K38" s="139"/>
      <c r="L38" s="139"/>
      <c r="M38" s="136"/>
      <c r="N38" s="136"/>
      <c r="O38" s="137">
        <v>20</v>
      </c>
      <c r="P38" s="134" t="s">
        <v>239</v>
      </c>
      <c r="Q38" s="136"/>
      <c r="R38" s="136"/>
      <c r="S38" s="136"/>
      <c r="T38" s="140"/>
      <c r="U38" s="140"/>
      <c r="V38" s="140" t="s">
        <v>68</v>
      </c>
      <c r="W38" s="136">
        <v>7.512</v>
      </c>
      <c r="X38" s="134" t="s">
        <v>237</v>
      </c>
      <c r="Y38" s="134" t="s">
        <v>237</v>
      </c>
      <c r="Z38" s="137" t="s">
        <v>179</v>
      </c>
      <c r="AA38" s="137" t="s">
        <v>145</v>
      </c>
      <c r="AB38" s="134" t="s">
        <v>146</v>
      </c>
      <c r="AC38" s="141"/>
      <c r="AD38" s="141"/>
      <c r="AE38" s="141"/>
      <c r="AF38" s="141"/>
      <c r="AG38" s="141"/>
      <c r="AH38" s="141"/>
      <c r="AJ38" s="90" t="s">
        <v>147</v>
      </c>
      <c r="AK38" s="90" t="s">
        <v>148</v>
      </c>
    </row>
    <row r="39" spans="1:34" ht="12.75">
      <c r="A39" s="132"/>
      <c r="B39" s="144"/>
      <c r="C39" s="134"/>
      <c r="D39" s="145" t="s">
        <v>240</v>
      </c>
      <c r="E39" s="146">
        <f>J39</f>
        <v>0</v>
      </c>
      <c r="F39" s="137"/>
      <c r="G39" s="138"/>
      <c r="H39" s="146">
        <f>SUM(H32:H38)</f>
        <v>0</v>
      </c>
      <c r="I39" s="146">
        <f>SUM(I32:I38)</f>
        <v>0</v>
      </c>
      <c r="J39" s="146">
        <f>SUM(J32:J38)</f>
        <v>0</v>
      </c>
      <c r="K39" s="139"/>
      <c r="L39" s="147">
        <f>SUM(L32:L38)</f>
        <v>0.0009600000000000001</v>
      </c>
      <c r="M39" s="136"/>
      <c r="N39" s="148">
        <f>SUM(N32:N38)</f>
        <v>0</v>
      </c>
      <c r="O39" s="137"/>
      <c r="P39" s="137"/>
      <c r="Q39" s="136"/>
      <c r="R39" s="136"/>
      <c r="S39" s="136"/>
      <c r="T39" s="140"/>
      <c r="U39" s="140"/>
      <c r="V39" s="140"/>
      <c r="W39" s="148">
        <f>SUM(W32:W38)</f>
        <v>236.142</v>
      </c>
      <c r="X39" s="137"/>
      <c r="Y39" s="137"/>
      <c r="Z39" s="137"/>
      <c r="AA39" s="137"/>
      <c r="AB39" s="137"/>
      <c r="AC39" s="141"/>
      <c r="AD39" s="141"/>
      <c r="AE39" s="141"/>
      <c r="AF39" s="141"/>
      <c r="AG39" s="141"/>
      <c r="AH39" s="141"/>
    </row>
    <row r="40" spans="1:34" ht="12.75">
      <c r="A40" s="132"/>
      <c r="B40" s="144"/>
      <c r="C40" s="134"/>
      <c r="D40" s="135"/>
      <c r="E40" s="136"/>
      <c r="F40" s="137"/>
      <c r="G40" s="138"/>
      <c r="H40" s="138"/>
      <c r="I40" s="138"/>
      <c r="J40" s="138"/>
      <c r="K40" s="139"/>
      <c r="L40" s="139"/>
      <c r="M40" s="136"/>
      <c r="N40" s="136"/>
      <c r="O40" s="137"/>
      <c r="P40" s="137"/>
      <c r="Q40" s="136"/>
      <c r="R40" s="136"/>
      <c r="S40" s="136"/>
      <c r="T40" s="140"/>
      <c r="U40" s="140"/>
      <c r="V40" s="140"/>
      <c r="W40" s="136"/>
      <c r="X40" s="137"/>
      <c r="Y40" s="137"/>
      <c r="Z40" s="137"/>
      <c r="AA40" s="137"/>
      <c r="AB40" s="137"/>
      <c r="AC40" s="141"/>
      <c r="AD40" s="141"/>
      <c r="AE40" s="141"/>
      <c r="AF40" s="141"/>
      <c r="AG40" s="141"/>
      <c r="AH40" s="141"/>
    </row>
    <row r="41" spans="1:34" ht="12.75">
      <c r="A41" s="132"/>
      <c r="B41" s="144"/>
      <c r="C41" s="134"/>
      <c r="D41" s="145" t="s">
        <v>241</v>
      </c>
      <c r="E41" s="146">
        <f>J41</f>
        <v>0</v>
      </c>
      <c r="F41" s="137"/>
      <c r="G41" s="138"/>
      <c r="H41" s="146">
        <f>H16+H26+H31+H39</f>
        <v>0</v>
      </c>
      <c r="I41" s="146">
        <f>I16+I26+I31+I39</f>
        <v>0</v>
      </c>
      <c r="J41" s="146">
        <f>J16+J26+J31+J39</f>
        <v>0</v>
      </c>
      <c r="K41" s="139"/>
      <c r="L41" s="147">
        <f>L16+L26+L31+L39</f>
        <v>469.47126000000003</v>
      </c>
      <c r="M41" s="136"/>
      <c r="N41" s="148">
        <f>N16+N26+N31+N39</f>
        <v>293.12</v>
      </c>
      <c r="O41" s="137"/>
      <c r="P41" s="137"/>
      <c r="Q41" s="136"/>
      <c r="R41" s="136"/>
      <c r="S41" s="136"/>
      <c r="T41" s="140"/>
      <c r="U41" s="140"/>
      <c r="V41" s="140"/>
      <c r="W41" s="148">
        <f>W16+W26+W31+W39</f>
        <v>807.0250000000001</v>
      </c>
      <c r="X41" s="137"/>
      <c r="Y41" s="137"/>
      <c r="Z41" s="137"/>
      <c r="AA41" s="137"/>
      <c r="AB41" s="137"/>
      <c r="AC41" s="141"/>
      <c r="AD41" s="141"/>
      <c r="AE41" s="141"/>
      <c r="AF41" s="141"/>
      <c r="AG41" s="141"/>
      <c r="AH41" s="141"/>
    </row>
    <row r="42" spans="1:34" ht="12.75">
      <c r="A42" s="132"/>
      <c r="B42" s="144"/>
      <c r="C42" s="134"/>
      <c r="D42" s="135"/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  <c r="Y42" s="137"/>
      <c r="Z42" s="137"/>
      <c r="AA42" s="137"/>
      <c r="AB42" s="137"/>
      <c r="AC42" s="141"/>
      <c r="AD42" s="141"/>
      <c r="AE42" s="141"/>
      <c r="AF42" s="141"/>
      <c r="AG42" s="141"/>
      <c r="AH42" s="141"/>
    </row>
    <row r="43" spans="1:34" ht="12.75">
      <c r="A43" s="132"/>
      <c r="B43" s="144"/>
      <c r="C43" s="134"/>
      <c r="D43" s="151" t="s">
        <v>242</v>
      </c>
      <c r="E43" s="146">
        <f>J43</f>
        <v>0</v>
      </c>
      <c r="F43" s="137"/>
      <c r="G43" s="138"/>
      <c r="H43" s="146">
        <f>H41</f>
        <v>0</v>
      </c>
      <c r="I43" s="146">
        <f>I41</f>
        <v>0</v>
      </c>
      <c r="J43" s="146">
        <f>J41</f>
        <v>0</v>
      </c>
      <c r="K43" s="139"/>
      <c r="L43" s="147">
        <f>L41</f>
        <v>469.47126000000003</v>
      </c>
      <c r="M43" s="136"/>
      <c r="N43" s="148">
        <f>N41</f>
        <v>293.12</v>
      </c>
      <c r="O43" s="137"/>
      <c r="P43" s="137"/>
      <c r="Q43" s="136"/>
      <c r="R43" s="136"/>
      <c r="S43" s="136"/>
      <c r="T43" s="140"/>
      <c r="U43" s="140"/>
      <c r="V43" s="140"/>
      <c r="W43" s="148">
        <f>W41</f>
        <v>807.0250000000001</v>
      </c>
      <c r="X43" s="137"/>
      <c r="Y43" s="137"/>
      <c r="Z43" s="137"/>
      <c r="AA43" s="137"/>
      <c r="AB43" s="137"/>
      <c r="AC43" s="141"/>
      <c r="AD43" s="141"/>
      <c r="AE43" s="141"/>
      <c r="AF43" s="141"/>
      <c r="AG43" s="141"/>
      <c r="AH43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26" sqref="G26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262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70" t="s">
        <v>100</v>
      </c>
      <c r="L9" s="170"/>
      <c r="M9" s="170" t="s">
        <v>101</v>
      </c>
      <c r="N9" s="170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136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263</v>
      </c>
      <c r="D14" s="135" t="s">
        <v>264</v>
      </c>
      <c r="E14" s="136">
        <v>150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/>
      <c r="L14" s="139"/>
      <c r="M14" s="136">
        <v>0.128</v>
      </c>
      <c r="N14" s="136">
        <f>E14*M14</f>
        <v>19.2</v>
      </c>
      <c r="O14" s="137">
        <v>20</v>
      </c>
      <c r="P14" s="134" t="s">
        <v>157</v>
      </c>
      <c r="Q14" s="136"/>
      <c r="R14" s="136"/>
      <c r="S14" s="136"/>
      <c r="T14" s="140"/>
      <c r="U14" s="140"/>
      <c r="V14" s="140" t="s">
        <v>68</v>
      </c>
      <c r="W14" s="136">
        <v>30.15</v>
      </c>
      <c r="X14" s="137" t="s">
        <v>265</v>
      </c>
      <c r="Y14" s="134" t="s">
        <v>263</v>
      </c>
      <c r="Z14" s="137" t="s">
        <v>144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4" ht="12.75">
      <c r="A15" s="132"/>
      <c r="B15" s="144"/>
      <c r="C15" s="134"/>
      <c r="D15" s="145" t="s">
        <v>165</v>
      </c>
      <c r="E15" s="146">
        <f>J15</f>
        <v>0</v>
      </c>
      <c r="F15" s="137"/>
      <c r="G15" s="138"/>
      <c r="H15" s="146">
        <f>SUM(H11:H14)</f>
        <v>0</v>
      </c>
      <c r="I15" s="146">
        <f>SUM(I11:I14)</f>
        <v>0</v>
      </c>
      <c r="J15" s="146">
        <f>SUM(J11:J14)</f>
        <v>0</v>
      </c>
      <c r="K15" s="139"/>
      <c r="L15" s="147">
        <f>SUM(L11:L14)</f>
        <v>0</v>
      </c>
      <c r="M15" s="136"/>
      <c r="N15" s="148">
        <f>SUM(N11:N14)</f>
        <v>19.2</v>
      </c>
      <c r="O15" s="137"/>
      <c r="P15" s="137"/>
      <c r="Q15" s="136"/>
      <c r="R15" s="136"/>
      <c r="S15" s="136"/>
      <c r="T15" s="140"/>
      <c r="U15" s="140"/>
      <c r="V15" s="140"/>
      <c r="W15" s="148">
        <f>SUM(W11:W14)</f>
        <v>30.15</v>
      </c>
      <c r="X15" s="137"/>
      <c r="Y15" s="137"/>
      <c r="Z15" s="137"/>
      <c r="AA15" s="137"/>
      <c r="AB15" s="137"/>
      <c r="AC15" s="141"/>
      <c r="AD15" s="141"/>
      <c r="AE15" s="141"/>
      <c r="AF15" s="141"/>
      <c r="AG15" s="141"/>
      <c r="AH15" s="141"/>
    </row>
    <row r="16" spans="1:34" ht="12.75">
      <c r="A16" s="132"/>
      <c r="B16" s="144"/>
      <c r="C16" s="134"/>
      <c r="D16" s="135"/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  <c r="Y16" s="137"/>
      <c r="Z16" s="137"/>
      <c r="AA16" s="137"/>
      <c r="AB16" s="137"/>
      <c r="AC16" s="141"/>
      <c r="AD16" s="141"/>
      <c r="AE16" s="141"/>
      <c r="AF16" s="141"/>
      <c r="AG16" s="141"/>
      <c r="AH16" s="141"/>
    </row>
    <row r="17" spans="1:34" ht="12.75">
      <c r="A17" s="132"/>
      <c r="B17" s="142" t="s">
        <v>166</v>
      </c>
      <c r="C17" s="134"/>
      <c r="D17" s="135"/>
      <c r="E17" s="136"/>
      <c r="F17" s="137"/>
      <c r="G17" s="138"/>
      <c r="H17" s="138"/>
      <c r="I17" s="138"/>
      <c r="J17" s="138"/>
      <c r="K17" s="139"/>
      <c r="L17" s="139"/>
      <c r="M17" s="136"/>
      <c r="N17" s="136"/>
      <c r="O17" s="137"/>
      <c r="P17" s="137"/>
      <c r="Q17" s="136"/>
      <c r="R17" s="136"/>
      <c r="S17" s="136"/>
      <c r="T17" s="140"/>
      <c r="U17" s="140"/>
      <c r="V17" s="140"/>
      <c r="W17" s="136"/>
      <c r="X17" s="137"/>
      <c r="Y17" s="137"/>
      <c r="Z17" s="137"/>
      <c r="AA17" s="137"/>
      <c r="AB17" s="137"/>
      <c r="AC17" s="141"/>
      <c r="AD17" s="141"/>
      <c r="AE17" s="141"/>
      <c r="AF17" s="141"/>
      <c r="AG17" s="141"/>
      <c r="AH17" s="141"/>
    </row>
    <row r="18" spans="1:37" ht="25.5">
      <c r="A18" s="143" t="s">
        <v>149</v>
      </c>
      <c r="B18" s="144" t="s">
        <v>168</v>
      </c>
      <c r="C18" s="134" t="s">
        <v>169</v>
      </c>
      <c r="D18" s="135" t="s">
        <v>170</v>
      </c>
      <c r="E18" s="136">
        <v>150</v>
      </c>
      <c r="F18" s="137" t="s">
        <v>141</v>
      </c>
      <c r="G18" s="138">
        <v>0</v>
      </c>
      <c r="H18" s="138">
        <f>ROUND(E18*G18,2)</f>
        <v>0</v>
      </c>
      <c r="I18" s="138"/>
      <c r="J18" s="138">
        <f>ROUND(E18*G18,2)</f>
        <v>0</v>
      </c>
      <c r="K18" s="139">
        <v>0.0005</v>
      </c>
      <c r="L18" s="139">
        <f>E18*K18</f>
        <v>0.075</v>
      </c>
      <c r="M18" s="136"/>
      <c r="N18" s="136"/>
      <c r="O18" s="137">
        <v>20</v>
      </c>
      <c r="P18" s="134" t="s">
        <v>171</v>
      </c>
      <c r="Q18" s="136"/>
      <c r="R18" s="136"/>
      <c r="S18" s="136"/>
      <c r="T18" s="140"/>
      <c r="U18" s="140"/>
      <c r="V18" s="140" t="s">
        <v>68</v>
      </c>
      <c r="W18" s="136">
        <v>0.3</v>
      </c>
      <c r="X18" s="137" t="s">
        <v>169</v>
      </c>
      <c r="Y18" s="137" t="s">
        <v>169</v>
      </c>
      <c r="Z18" s="137" t="s">
        <v>172</v>
      </c>
      <c r="AA18" s="137" t="s">
        <v>145</v>
      </c>
      <c r="AB18" s="134" t="s">
        <v>146</v>
      </c>
      <c r="AC18" s="141"/>
      <c r="AD18" s="141"/>
      <c r="AE18" s="141"/>
      <c r="AF18" s="141"/>
      <c r="AG18" s="141"/>
      <c r="AH18" s="141"/>
      <c r="AJ18" s="90" t="s">
        <v>147</v>
      </c>
      <c r="AK18" s="90" t="s">
        <v>148</v>
      </c>
    </row>
    <row r="19" spans="1:37" ht="12.75">
      <c r="A19" s="143" t="s">
        <v>154</v>
      </c>
      <c r="B19" s="144" t="s">
        <v>138</v>
      </c>
      <c r="C19" s="134" t="s">
        <v>174</v>
      </c>
      <c r="D19" s="135" t="s">
        <v>175</v>
      </c>
      <c r="E19" s="136">
        <v>20</v>
      </c>
      <c r="F19" s="137" t="s">
        <v>176</v>
      </c>
      <c r="G19" s="138">
        <v>0</v>
      </c>
      <c r="H19" s="138">
        <f>ROUND(E19*G19,2)</f>
        <v>0</v>
      </c>
      <c r="I19" s="138"/>
      <c r="J19" s="138">
        <f>ROUND(E19*G19,2)</f>
        <v>0</v>
      </c>
      <c r="K19" s="139">
        <v>0.95825</v>
      </c>
      <c r="L19" s="139">
        <f>E19*K19</f>
        <v>19.165</v>
      </c>
      <c r="M19" s="136"/>
      <c r="N19" s="136"/>
      <c r="O19" s="137">
        <v>20</v>
      </c>
      <c r="P19" s="134" t="s">
        <v>177</v>
      </c>
      <c r="Q19" s="136"/>
      <c r="R19" s="136"/>
      <c r="S19" s="136"/>
      <c r="T19" s="140"/>
      <c r="U19" s="140"/>
      <c r="V19" s="140" t="s">
        <v>68</v>
      </c>
      <c r="W19" s="136">
        <v>4.66</v>
      </c>
      <c r="X19" s="137" t="s">
        <v>178</v>
      </c>
      <c r="Y19" s="134" t="s">
        <v>174</v>
      </c>
      <c r="Z19" s="137" t="s">
        <v>179</v>
      </c>
      <c r="AA19" s="137" t="s">
        <v>145</v>
      </c>
      <c r="AB19" s="134" t="s">
        <v>146</v>
      </c>
      <c r="AC19" s="141"/>
      <c r="AD19" s="141"/>
      <c r="AE19" s="141"/>
      <c r="AF19" s="141"/>
      <c r="AG19" s="141"/>
      <c r="AH19" s="141"/>
      <c r="AJ19" s="90" t="s">
        <v>147</v>
      </c>
      <c r="AK19" s="90" t="s">
        <v>148</v>
      </c>
    </row>
    <row r="20" spans="1:37" ht="25.5">
      <c r="A20" s="143" t="s">
        <v>159</v>
      </c>
      <c r="B20" s="144" t="s">
        <v>138</v>
      </c>
      <c r="C20" s="134" t="s">
        <v>181</v>
      </c>
      <c r="D20" s="135" t="s">
        <v>182</v>
      </c>
      <c r="E20" s="136">
        <v>56</v>
      </c>
      <c r="F20" s="137" t="s">
        <v>162</v>
      </c>
      <c r="G20" s="138">
        <v>0</v>
      </c>
      <c r="H20" s="138">
        <f>ROUND(E20*G20,2)</f>
        <v>0</v>
      </c>
      <c r="I20" s="138"/>
      <c r="J20" s="138">
        <f>ROUND(E20*G20,2)</f>
        <v>0</v>
      </c>
      <c r="K20" s="139">
        <v>0.00084</v>
      </c>
      <c r="L20" s="139">
        <f>E20*K20</f>
        <v>0.04704</v>
      </c>
      <c r="M20" s="136"/>
      <c r="N20" s="136"/>
      <c r="O20" s="137">
        <v>20</v>
      </c>
      <c r="P20" s="134" t="s">
        <v>171</v>
      </c>
      <c r="Q20" s="136"/>
      <c r="R20" s="136"/>
      <c r="S20" s="136"/>
      <c r="T20" s="140"/>
      <c r="U20" s="140"/>
      <c r="V20" s="140" t="s">
        <v>68</v>
      </c>
      <c r="W20" s="136">
        <v>4.256</v>
      </c>
      <c r="X20" s="137" t="s">
        <v>183</v>
      </c>
      <c r="Y20" s="134" t="s">
        <v>181</v>
      </c>
      <c r="Z20" s="137" t="s">
        <v>184</v>
      </c>
      <c r="AA20" s="137" t="s">
        <v>145</v>
      </c>
      <c r="AB20" s="134" t="s">
        <v>185</v>
      </c>
      <c r="AC20" s="141"/>
      <c r="AD20" s="141"/>
      <c r="AE20" s="141"/>
      <c r="AF20" s="141"/>
      <c r="AG20" s="141"/>
      <c r="AH20" s="141"/>
      <c r="AJ20" s="90" t="s">
        <v>147</v>
      </c>
      <c r="AK20" s="90" t="s">
        <v>148</v>
      </c>
    </row>
    <row r="21" spans="1:37" ht="12.75">
      <c r="A21" s="143" t="s">
        <v>167</v>
      </c>
      <c r="B21" s="144" t="s">
        <v>138</v>
      </c>
      <c r="C21" s="134" t="s">
        <v>187</v>
      </c>
      <c r="D21" s="135" t="s">
        <v>188</v>
      </c>
      <c r="E21" s="136">
        <v>150</v>
      </c>
      <c r="F21" s="137" t="s">
        <v>141</v>
      </c>
      <c r="G21" s="138">
        <v>0</v>
      </c>
      <c r="H21" s="138">
        <f>ROUND(E21*G21,2)</f>
        <v>0</v>
      </c>
      <c r="I21" s="138"/>
      <c r="J21" s="138">
        <f>ROUND(E21*G21,2)</f>
        <v>0</v>
      </c>
      <c r="K21" s="139">
        <v>0.12341</v>
      </c>
      <c r="L21" s="139">
        <f>E21*K21</f>
        <v>18.5115</v>
      </c>
      <c r="M21" s="136"/>
      <c r="N21" s="136"/>
      <c r="O21" s="137">
        <v>20</v>
      </c>
      <c r="P21" s="134" t="s">
        <v>189</v>
      </c>
      <c r="Q21" s="136"/>
      <c r="R21" s="136"/>
      <c r="S21" s="136"/>
      <c r="T21" s="140"/>
      <c r="U21" s="140"/>
      <c r="V21" s="140" t="s">
        <v>68</v>
      </c>
      <c r="W21" s="136">
        <v>20.25</v>
      </c>
      <c r="X21" s="134" t="s">
        <v>187</v>
      </c>
      <c r="Y21" s="134" t="s">
        <v>187</v>
      </c>
      <c r="Z21" s="137" t="s">
        <v>179</v>
      </c>
      <c r="AA21" s="137" t="s">
        <v>145</v>
      </c>
      <c r="AB21" s="134" t="s">
        <v>190</v>
      </c>
      <c r="AC21" s="141"/>
      <c r="AD21" s="141"/>
      <c r="AE21" s="141"/>
      <c r="AF21" s="141"/>
      <c r="AG21" s="141"/>
      <c r="AH21" s="141"/>
      <c r="AJ21" s="90" t="s">
        <v>147</v>
      </c>
      <c r="AK21" s="90" t="s">
        <v>148</v>
      </c>
    </row>
    <row r="22" spans="1:34" ht="12.75">
      <c r="A22" s="132"/>
      <c r="B22" s="144"/>
      <c r="C22" s="134"/>
      <c r="D22" s="145" t="s">
        <v>191</v>
      </c>
      <c r="E22" s="146">
        <f>J22</f>
        <v>0</v>
      </c>
      <c r="F22" s="137"/>
      <c r="G22" s="138"/>
      <c r="H22" s="146">
        <f>SUM(H16:H21)</f>
        <v>0</v>
      </c>
      <c r="I22" s="146">
        <f>SUM(I16:I21)</f>
        <v>0</v>
      </c>
      <c r="J22" s="146">
        <f>SUM(J16:J21)</f>
        <v>0</v>
      </c>
      <c r="K22" s="139"/>
      <c r="L22" s="147">
        <f>SUM(L16:L21)</f>
        <v>37.79854</v>
      </c>
      <c r="M22" s="136"/>
      <c r="N22" s="148">
        <f>SUM(N16:N21)</f>
        <v>0</v>
      </c>
      <c r="O22" s="137"/>
      <c r="P22" s="137"/>
      <c r="Q22" s="136"/>
      <c r="R22" s="136"/>
      <c r="S22" s="136"/>
      <c r="T22" s="140"/>
      <c r="U22" s="140"/>
      <c r="V22" s="140"/>
      <c r="W22" s="148">
        <f>SUM(W16:W21)</f>
        <v>29.466</v>
      </c>
      <c r="X22" s="137"/>
      <c r="Y22" s="137"/>
      <c r="Z22" s="137"/>
      <c r="AA22" s="137"/>
      <c r="AB22" s="137"/>
      <c r="AC22" s="141"/>
      <c r="AD22" s="141"/>
      <c r="AE22" s="141"/>
      <c r="AF22" s="141"/>
      <c r="AG22" s="141"/>
      <c r="AH22" s="141"/>
    </row>
    <row r="23" spans="1:34" ht="12.75">
      <c r="A23" s="132"/>
      <c r="B23" s="144"/>
      <c r="C23" s="134"/>
      <c r="D23" s="135"/>
      <c r="E23" s="136"/>
      <c r="F23" s="137"/>
      <c r="G23" s="138"/>
      <c r="H23" s="138"/>
      <c r="I23" s="138"/>
      <c r="J23" s="138"/>
      <c r="K23" s="139"/>
      <c r="L23" s="139"/>
      <c r="M23" s="136"/>
      <c r="N23" s="136"/>
      <c r="O23" s="137"/>
      <c r="P23" s="137"/>
      <c r="Q23" s="136"/>
      <c r="R23" s="136"/>
      <c r="S23" s="136"/>
      <c r="T23" s="140"/>
      <c r="U23" s="140"/>
      <c r="V23" s="140"/>
      <c r="W23" s="136"/>
      <c r="X23" s="137"/>
      <c r="Y23" s="137"/>
      <c r="Z23" s="137"/>
      <c r="AA23" s="137"/>
      <c r="AB23" s="137"/>
      <c r="AC23" s="141"/>
      <c r="AD23" s="141"/>
      <c r="AE23" s="141"/>
      <c r="AF23" s="141"/>
      <c r="AG23" s="141"/>
      <c r="AH23" s="141"/>
    </row>
    <row r="24" spans="1:34" ht="12.75">
      <c r="A24" s="132"/>
      <c r="B24" s="142" t="s">
        <v>199</v>
      </c>
      <c r="C24" s="134"/>
      <c r="D24" s="135"/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  <c r="Y24" s="137"/>
      <c r="Z24" s="137"/>
      <c r="AA24" s="137"/>
      <c r="AB24" s="137"/>
      <c r="AC24" s="141"/>
      <c r="AD24" s="141"/>
      <c r="AE24" s="141"/>
      <c r="AF24" s="141"/>
      <c r="AG24" s="141"/>
      <c r="AH24" s="141"/>
    </row>
    <row r="25" spans="1:37" ht="25.5">
      <c r="A25" s="143" t="s">
        <v>173</v>
      </c>
      <c r="B25" s="144" t="s">
        <v>218</v>
      </c>
      <c r="C25" s="134" t="s">
        <v>219</v>
      </c>
      <c r="D25" s="135" t="s">
        <v>220</v>
      </c>
      <c r="E25" s="136">
        <v>28</v>
      </c>
      <c r="F25" s="137" t="s">
        <v>162</v>
      </c>
      <c r="G25" s="138">
        <v>0</v>
      </c>
      <c r="H25" s="138">
        <f>ROUND(E25*G25,2)</f>
        <v>0</v>
      </c>
      <c r="I25" s="138"/>
      <c r="J25" s="138">
        <f>ROUND(E25*G25,2)</f>
        <v>0</v>
      </c>
      <c r="K25" s="139">
        <v>2E-05</v>
      </c>
      <c r="L25" s="139">
        <f>E25*K25</f>
        <v>0.0005600000000000001</v>
      </c>
      <c r="M25" s="136"/>
      <c r="N25" s="136"/>
      <c r="O25" s="137">
        <v>20</v>
      </c>
      <c r="P25" s="134" t="s">
        <v>221</v>
      </c>
      <c r="Q25" s="136"/>
      <c r="R25" s="136"/>
      <c r="S25" s="136"/>
      <c r="T25" s="140"/>
      <c r="U25" s="140"/>
      <c r="V25" s="140" t="s">
        <v>68</v>
      </c>
      <c r="W25" s="136">
        <v>1.708</v>
      </c>
      <c r="X25" s="137" t="s">
        <v>222</v>
      </c>
      <c r="Y25" s="134" t="s">
        <v>219</v>
      </c>
      <c r="Z25" s="137" t="s">
        <v>179</v>
      </c>
      <c r="AA25" s="137" t="s">
        <v>145</v>
      </c>
      <c r="AB25" s="134" t="s">
        <v>185</v>
      </c>
      <c r="AC25" s="141"/>
      <c r="AD25" s="141"/>
      <c r="AE25" s="141"/>
      <c r="AF25" s="141"/>
      <c r="AG25" s="141"/>
      <c r="AH25" s="141"/>
      <c r="AJ25" s="90" t="s">
        <v>147</v>
      </c>
      <c r="AK25" s="90" t="s">
        <v>148</v>
      </c>
    </row>
    <row r="26" spans="1:37" ht="12.75">
      <c r="A26" s="143" t="s">
        <v>180</v>
      </c>
      <c r="B26" s="144" t="s">
        <v>138</v>
      </c>
      <c r="C26" s="134" t="s">
        <v>224</v>
      </c>
      <c r="D26" s="135" t="s">
        <v>225</v>
      </c>
      <c r="E26" s="136">
        <v>19.2</v>
      </c>
      <c r="F26" s="137" t="s">
        <v>176</v>
      </c>
      <c r="G26" s="138">
        <v>0</v>
      </c>
      <c r="H26" s="138">
        <f>ROUND(E26*G26,2)</f>
        <v>0</v>
      </c>
      <c r="I26" s="138"/>
      <c r="J26" s="138">
        <f>ROUND(E26*G26,2)</f>
        <v>0</v>
      </c>
      <c r="K26" s="139"/>
      <c r="L26" s="139"/>
      <c r="M26" s="136"/>
      <c r="N26" s="136"/>
      <c r="O26" s="137">
        <v>20</v>
      </c>
      <c r="P26" s="134" t="s">
        <v>226</v>
      </c>
      <c r="Q26" s="136"/>
      <c r="R26" s="136"/>
      <c r="S26" s="136"/>
      <c r="T26" s="140"/>
      <c r="U26" s="140"/>
      <c r="V26" s="140" t="s">
        <v>68</v>
      </c>
      <c r="W26" s="136">
        <v>13.018</v>
      </c>
      <c r="X26" s="134" t="s">
        <v>224</v>
      </c>
      <c r="Y26" s="134" t="s">
        <v>224</v>
      </c>
      <c r="Z26" s="137" t="s">
        <v>144</v>
      </c>
      <c r="AA26" s="137" t="s">
        <v>145</v>
      </c>
      <c r="AB26" s="137" t="s">
        <v>39</v>
      </c>
      <c r="AC26" s="141"/>
      <c r="AD26" s="141"/>
      <c r="AE26" s="141"/>
      <c r="AF26" s="141"/>
      <c r="AG26" s="141"/>
      <c r="AH26" s="141"/>
      <c r="AJ26" s="90" t="s">
        <v>147</v>
      </c>
      <c r="AK26" s="90" t="s">
        <v>148</v>
      </c>
    </row>
    <row r="27" spans="1:37" ht="12.75">
      <c r="A27" s="143" t="s">
        <v>186</v>
      </c>
      <c r="B27" s="144" t="s">
        <v>218</v>
      </c>
      <c r="C27" s="134" t="s">
        <v>228</v>
      </c>
      <c r="D27" s="135" t="s">
        <v>229</v>
      </c>
      <c r="E27" s="136">
        <v>19.2</v>
      </c>
      <c r="F27" s="137" t="s">
        <v>176</v>
      </c>
      <c r="G27" s="138">
        <v>0</v>
      </c>
      <c r="H27" s="138">
        <f>ROUND(E27*G27,2)</f>
        <v>0</v>
      </c>
      <c r="I27" s="138"/>
      <c r="J27" s="138">
        <f>ROUND(E27*G27,2)</f>
        <v>0</v>
      </c>
      <c r="K27" s="139"/>
      <c r="L27" s="139"/>
      <c r="M27" s="136"/>
      <c r="N27" s="136"/>
      <c r="O27" s="137">
        <v>20</v>
      </c>
      <c r="P27" s="134" t="s">
        <v>230</v>
      </c>
      <c r="Q27" s="136"/>
      <c r="R27" s="136"/>
      <c r="S27" s="136"/>
      <c r="T27" s="140"/>
      <c r="U27" s="140"/>
      <c r="V27" s="140" t="s">
        <v>68</v>
      </c>
      <c r="W27" s="136">
        <v>1.766</v>
      </c>
      <c r="X27" s="134" t="s">
        <v>228</v>
      </c>
      <c r="Y27" s="134" t="s">
        <v>228</v>
      </c>
      <c r="Z27" s="137" t="s">
        <v>144</v>
      </c>
      <c r="AA27" s="137" t="s">
        <v>145</v>
      </c>
      <c r="AB27" s="137" t="s">
        <v>39</v>
      </c>
      <c r="AC27" s="141"/>
      <c r="AD27" s="141"/>
      <c r="AE27" s="141"/>
      <c r="AF27" s="141"/>
      <c r="AG27" s="141"/>
      <c r="AH27" s="141"/>
      <c r="AJ27" s="90" t="s">
        <v>147</v>
      </c>
      <c r="AK27" s="90" t="s">
        <v>148</v>
      </c>
    </row>
    <row r="28" spans="1:37" ht="25.5">
      <c r="A28" s="143" t="s">
        <v>193</v>
      </c>
      <c r="B28" s="144" t="s">
        <v>218</v>
      </c>
      <c r="C28" s="134" t="s">
        <v>232</v>
      </c>
      <c r="D28" s="135" t="s">
        <v>233</v>
      </c>
      <c r="E28" s="136">
        <v>19.2</v>
      </c>
      <c r="F28" s="137" t="s">
        <v>176</v>
      </c>
      <c r="G28" s="138">
        <v>0</v>
      </c>
      <c r="H28" s="138">
        <f>ROUND(E28*G28,2)</f>
        <v>0</v>
      </c>
      <c r="I28" s="138"/>
      <c r="J28" s="138">
        <f>ROUND(E28*G28,2)</f>
        <v>0</v>
      </c>
      <c r="K28" s="139"/>
      <c r="L28" s="139"/>
      <c r="M28" s="136"/>
      <c r="N28" s="136"/>
      <c r="O28" s="137">
        <v>20</v>
      </c>
      <c r="P28" s="134" t="s">
        <v>234</v>
      </c>
      <c r="Q28" s="136"/>
      <c r="R28" s="136"/>
      <c r="S28" s="136"/>
      <c r="T28" s="140"/>
      <c r="U28" s="140"/>
      <c r="V28" s="140" t="s">
        <v>68</v>
      </c>
      <c r="W28" s="136"/>
      <c r="X28" s="137" t="s">
        <v>235</v>
      </c>
      <c r="Y28" s="134" t="s">
        <v>232</v>
      </c>
      <c r="Z28" s="137" t="s">
        <v>144</v>
      </c>
      <c r="AA28" s="137" t="s">
        <v>145</v>
      </c>
      <c r="AB28" s="134" t="s">
        <v>146</v>
      </c>
      <c r="AC28" s="141"/>
      <c r="AD28" s="141"/>
      <c r="AE28" s="141"/>
      <c r="AF28" s="141"/>
      <c r="AG28" s="141"/>
      <c r="AH28" s="141"/>
      <c r="AJ28" s="90" t="s">
        <v>147</v>
      </c>
      <c r="AK28" s="90" t="s">
        <v>148</v>
      </c>
    </row>
    <row r="29" spans="1:37" ht="25.5">
      <c r="A29" s="143" t="s">
        <v>200</v>
      </c>
      <c r="B29" s="144" t="s">
        <v>138</v>
      </c>
      <c r="C29" s="134" t="s">
        <v>237</v>
      </c>
      <c r="D29" s="135" t="s">
        <v>238</v>
      </c>
      <c r="E29" s="136">
        <v>37.799</v>
      </c>
      <c r="F29" s="137" t="s">
        <v>176</v>
      </c>
      <c r="G29" s="138">
        <v>0</v>
      </c>
      <c r="H29" s="138">
        <f>ROUND(E29*G29,2)</f>
        <v>0</v>
      </c>
      <c r="I29" s="138"/>
      <c r="J29" s="138">
        <f>ROUND(E29*G29,2)</f>
        <v>0</v>
      </c>
      <c r="K29" s="139"/>
      <c r="L29" s="139"/>
      <c r="M29" s="136"/>
      <c r="N29" s="136"/>
      <c r="O29" s="137">
        <v>20</v>
      </c>
      <c r="P29" s="134" t="s">
        <v>239</v>
      </c>
      <c r="Q29" s="136"/>
      <c r="R29" s="136"/>
      <c r="S29" s="136"/>
      <c r="T29" s="140"/>
      <c r="U29" s="140"/>
      <c r="V29" s="140" t="s">
        <v>68</v>
      </c>
      <c r="W29" s="136">
        <v>0.605</v>
      </c>
      <c r="X29" s="134" t="s">
        <v>237</v>
      </c>
      <c r="Y29" s="134" t="s">
        <v>237</v>
      </c>
      <c r="Z29" s="137" t="s">
        <v>179</v>
      </c>
      <c r="AA29" s="137" t="s">
        <v>145</v>
      </c>
      <c r="AB29" s="134" t="s">
        <v>146</v>
      </c>
      <c r="AC29" s="141"/>
      <c r="AD29" s="141"/>
      <c r="AE29" s="141"/>
      <c r="AF29" s="141"/>
      <c r="AG29" s="141"/>
      <c r="AH29" s="141"/>
      <c r="AJ29" s="90" t="s">
        <v>147</v>
      </c>
      <c r="AK29" s="90" t="s">
        <v>148</v>
      </c>
    </row>
    <row r="30" spans="1:34" ht="12.75">
      <c r="A30" s="132"/>
      <c r="B30" s="144"/>
      <c r="C30" s="134"/>
      <c r="D30" s="145" t="s">
        <v>240</v>
      </c>
      <c r="E30" s="146">
        <f>J30</f>
        <v>0</v>
      </c>
      <c r="F30" s="137"/>
      <c r="G30" s="138"/>
      <c r="H30" s="146">
        <f>SUM(H23:H29)</f>
        <v>0</v>
      </c>
      <c r="I30" s="146">
        <f>SUM(I23:I29)</f>
        <v>0</v>
      </c>
      <c r="J30" s="146">
        <f>SUM(J23:J29)</f>
        <v>0</v>
      </c>
      <c r="K30" s="139"/>
      <c r="L30" s="147">
        <f>SUM(L23:L29)</f>
        <v>0.0005600000000000001</v>
      </c>
      <c r="M30" s="136"/>
      <c r="N30" s="148">
        <f>SUM(N23:N29)</f>
        <v>0</v>
      </c>
      <c r="O30" s="137"/>
      <c r="P30" s="137"/>
      <c r="Q30" s="136"/>
      <c r="R30" s="136"/>
      <c r="S30" s="136"/>
      <c r="T30" s="140"/>
      <c r="U30" s="140"/>
      <c r="V30" s="140"/>
      <c r="W30" s="148">
        <f>SUM(W23:W29)</f>
        <v>17.097</v>
      </c>
      <c r="X30" s="137"/>
      <c r="Y30" s="137"/>
      <c r="Z30" s="137"/>
      <c r="AA30" s="137"/>
      <c r="AB30" s="137"/>
      <c r="AC30" s="141"/>
      <c r="AD30" s="141"/>
      <c r="AE30" s="141"/>
      <c r="AF30" s="141"/>
      <c r="AG30" s="141"/>
      <c r="AH30" s="141"/>
    </row>
    <row r="31" spans="1:34" ht="12.75">
      <c r="A31" s="132"/>
      <c r="B31" s="144"/>
      <c r="C31" s="134"/>
      <c r="D31" s="135"/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  <c r="Y31" s="137"/>
      <c r="Z31" s="137"/>
      <c r="AA31" s="137"/>
      <c r="AB31" s="137"/>
      <c r="AC31" s="141"/>
      <c r="AD31" s="141"/>
      <c r="AE31" s="141"/>
      <c r="AF31" s="141"/>
      <c r="AG31" s="141"/>
      <c r="AH31" s="141"/>
    </row>
    <row r="32" spans="1:34" ht="12.75">
      <c r="A32" s="132"/>
      <c r="B32" s="144"/>
      <c r="C32" s="134"/>
      <c r="D32" s="145" t="s">
        <v>241</v>
      </c>
      <c r="E32" s="146">
        <f>J32</f>
        <v>0</v>
      </c>
      <c r="F32" s="137"/>
      <c r="G32" s="138"/>
      <c r="H32" s="146">
        <f>H15+H22+H30</f>
        <v>0</v>
      </c>
      <c r="I32" s="146">
        <f>I15+I22+I30</f>
        <v>0</v>
      </c>
      <c r="J32" s="146">
        <f>J15+J22+J30</f>
        <v>0</v>
      </c>
      <c r="K32" s="139"/>
      <c r="L32" s="147">
        <f>L15+L22+L30</f>
        <v>37.7991</v>
      </c>
      <c r="M32" s="136"/>
      <c r="N32" s="148">
        <f>N15+N22+N30</f>
        <v>19.2</v>
      </c>
      <c r="O32" s="137"/>
      <c r="P32" s="137"/>
      <c r="Q32" s="136"/>
      <c r="R32" s="136"/>
      <c r="S32" s="136"/>
      <c r="T32" s="140"/>
      <c r="U32" s="140"/>
      <c r="V32" s="140"/>
      <c r="W32" s="148">
        <f>W15+W22+W30</f>
        <v>76.713</v>
      </c>
      <c r="X32" s="137"/>
      <c r="Y32" s="137"/>
      <c r="Z32" s="137"/>
      <c r="AA32" s="137"/>
      <c r="AB32" s="137"/>
      <c r="AC32" s="141"/>
      <c r="AD32" s="141"/>
      <c r="AE32" s="141"/>
      <c r="AF32" s="141"/>
      <c r="AG32" s="141"/>
      <c r="AH32" s="141"/>
    </row>
    <row r="33" spans="1:34" ht="12.75">
      <c r="A33" s="132"/>
      <c r="B33" s="144"/>
      <c r="C33" s="134"/>
      <c r="D33" s="135"/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  <c r="Y33" s="137"/>
      <c r="Z33" s="137"/>
      <c r="AA33" s="137"/>
      <c r="AB33" s="137"/>
      <c r="AC33" s="141"/>
      <c r="AD33" s="141"/>
      <c r="AE33" s="141"/>
      <c r="AF33" s="141"/>
      <c r="AG33" s="141"/>
      <c r="AH33" s="141"/>
    </row>
    <row r="34" spans="1:34" ht="12.75">
      <c r="A34" s="132"/>
      <c r="B34" s="144"/>
      <c r="C34" s="134"/>
      <c r="D34" s="151" t="s">
        <v>242</v>
      </c>
      <c r="E34" s="146">
        <f>J34</f>
        <v>0</v>
      </c>
      <c r="F34" s="137"/>
      <c r="G34" s="138"/>
      <c r="H34" s="146">
        <f>H32</f>
        <v>0</v>
      </c>
      <c r="I34" s="146">
        <f>I32</f>
        <v>0</v>
      </c>
      <c r="J34" s="146">
        <f>J32</f>
        <v>0</v>
      </c>
      <c r="K34" s="139"/>
      <c r="L34" s="147">
        <f>L32</f>
        <v>37.7991</v>
      </c>
      <c r="M34" s="136"/>
      <c r="N34" s="148">
        <f>N32</f>
        <v>19.2</v>
      </c>
      <c r="O34" s="137"/>
      <c r="P34" s="137"/>
      <c r="Q34" s="136"/>
      <c r="R34" s="136"/>
      <c r="S34" s="136"/>
      <c r="T34" s="140"/>
      <c r="U34" s="140"/>
      <c r="V34" s="140"/>
      <c r="W34" s="148">
        <f>W32</f>
        <v>76.713</v>
      </c>
      <c r="X34" s="137"/>
      <c r="Y34" s="137"/>
      <c r="Z34" s="137"/>
      <c r="AA34" s="137"/>
      <c r="AB34" s="137"/>
      <c r="AC34" s="141"/>
      <c r="AD34" s="141"/>
      <c r="AE34" s="141"/>
      <c r="AF34" s="141"/>
      <c r="AG34" s="141"/>
      <c r="AH34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28" sqref="G27:G28"/>
    </sheetView>
  </sheetViews>
  <sheetFormatPr defaultColWidth="9.140625" defaultRowHeight="12.75"/>
  <cols>
    <col min="1" max="1" width="6.140625" style="81" customWidth="1"/>
    <col min="2" max="2" width="4.57421875" style="82" customWidth="1"/>
    <col min="3" max="3" width="13.28125" style="83" customWidth="1"/>
    <col min="4" max="4" width="40.8515625" style="84" customWidth="1"/>
    <col min="5" max="5" width="10.28125" style="85" customWidth="1"/>
    <col min="6" max="6" width="5.8515625" style="86" customWidth="1"/>
    <col min="7" max="7" width="9.140625" style="87" customWidth="1"/>
    <col min="8" max="9" width="11.28125" style="87" customWidth="1"/>
    <col min="10" max="10" width="8.28125" style="87" hidden="1" customWidth="1"/>
    <col min="11" max="11" width="7.140625" style="88" customWidth="1"/>
    <col min="12" max="12" width="8.140625" style="88" customWidth="1"/>
    <col min="13" max="13" width="7.140625" style="85" customWidth="1"/>
    <col min="14" max="14" width="8.140625" style="85" customWidth="1"/>
    <col min="15" max="15" width="3.57421875" style="86" customWidth="1"/>
    <col min="16" max="16" width="12.7109375" style="86" hidden="1" customWidth="1"/>
    <col min="17" max="19" width="13.28125" style="85" hidden="1" customWidth="1"/>
    <col min="20" max="20" width="10.57421875" style="89" hidden="1" customWidth="1"/>
    <col min="21" max="21" width="10.28125" style="89" hidden="1" customWidth="1"/>
    <col min="22" max="22" width="9.00390625" style="89" hidden="1" customWidth="1"/>
    <col min="23" max="23" width="9.140625" style="85" hidden="1" customWidth="1"/>
    <col min="24" max="24" width="13.57421875" style="86" hidden="1" customWidth="1"/>
    <col min="25" max="25" width="9.57421875" style="86" hidden="1" customWidth="1"/>
    <col min="26" max="27" width="7.7109375" style="86" hidden="1" customWidth="1"/>
    <col min="28" max="28" width="4.28125" style="86" hidden="1" customWidth="1"/>
    <col min="29" max="29" width="8.28125" style="90" hidden="1" customWidth="1"/>
    <col min="30" max="30" width="8.7109375" style="90" hidden="1" customWidth="1"/>
    <col min="31" max="31" width="11.00390625" style="90" hidden="1" customWidth="1"/>
    <col min="32" max="34" width="9.140625" style="90" hidden="1" customWidth="1"/>
    <col min="35" max="35" width="9.140625" style="90" customWidth="1"/>
    <col min="36" max="37" width="9.140625" style="90" hidden="1" customWidth="1"/>
    <col min="38" max="16384" width="9.140625" style="90" customWidth="1"/>
  </cols>
  <sheetData>
    <row r="1" spans="1:256" ht="13.5">
      <c r="A1" s="91" t="s">
        <v>75</v>
      </c>
      <c r="B1" s="92"/>
      <c r="C1" s="92"/>
      <c r="D1" s="93"/>
      <c r="E1" s="92"/>
      <c r="F1" s="92"/>
      <c r="G1" s="94"/>
      <c r="H1" s="92"/>
      <c r="I1" s="91" t="s">
        <v>76</v>
      </c>
      <c r="J1" s="94"/>
      <c r="K1" s="95"/>
      <c r="L1" s="92"/>
      <c r="M1" s="92"/>
      <c r="N1" s="92"/>
      <c r="O1" s="92"/>
      <c r="P1" s="92"/>
      <c r="Q1" s="96"/>
      <c r="R1" s="96"/>
      <c r="S1" s="96"/>
      <c r="T1" s="92"/>
      <c r="U1" s="92"/>
      <c r="V1" s="92"/>
      <c r="W1" s="92"/>
      <c r="X1" s="92"/>
      <c r="Y1" s="9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  <c r="AE1" s="98" t="s">
        <v>77</v>
      </c>
      <c r="AF1" s="99" t="s">
        <v>78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91" t="s">
        <v>79</v>
      </c>
      <c r="B2" s="92"/>
      <c r="C2" s="92"/>
      <c r="D2" s="93"/>
      <c r="E2" s="92"/>
      <c r="F2" s="92"/>
      <c r="G2" s="94"/>
      <c r="H2" s="101"/>
      <c r="I2" s="91" t="s">
        <v>80</v>
      </c>
      <c r="J2" s="94"/>
      <c r="K2" s="95"/>
      <c r="L2" s="92"/>
      <c r="M2" s="92"/>
      <c r="N2" s="92"/>
      <c r="O2" s="92"/>
      <c r="P2" s="92"/>
      <c r="Q2" s="96"/>
      <c r="R2" s="96"/>
      <c r="S2" s="96"/>
      <c r="T2" s="92"/>
      <c r="U2" s="92"/>
      <c r="V2" s="92"/>
      <c r="W2" s="92"/>
      <c r="X2" s="92"/>
      <c r="Y2" s="92"/>
      <c r="Z2" s="97" t="s">
        <v>10</v>
      </c>
      <c r="AA2" s="10" t="s">
        <v>81</v>
      </c>
      <c r="AB2" s="10" t="s">
        <v>12</v>
      </c>
      <c r="AC2" s="10"/>
      <c r="AD2" s="102"/>
      <c r="AE2" s="98">
        <v>1</v>
      </c>
      <c r="AF2" s="103">
        <v>123.4567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91" t="s">
        <v>82</v>
      </c>
      <c r="B3" s="92"/>
      <c r="C3" s="92"/>
      <c r="D3" s="93"/>
      <c r="E3" s="92"/>
      <c r="F3" s="92"/>
      <c r="G3" s="94"/>
      <c r="H3" s="92"/>
      <c r="I3" s="91" t="s">
        <v>83</v>
      </c>
      <c r="J3" s="94"/>
      <c r="K3" s="95"/>
      <c r="L3" s="92"/>
      <c r="M3" s="92"/>
      <c r="N3" s="92"/>
      <c r="O3" s="92"/>
      <c r="P3" s="92"/>
      <c r="Q3" s="96"/>
      <c r="R3" s="96"/>
      <c r="S3" s="96"/>
      <c r="T3" s="92"/>
      <c r="U3" s="92"/>
      <c r="V3" s="92"/>
      <c r="W3" s="92"/>
      <c r="X3" s="92"/>
      <c r="Y3" s="92"/>
      <c r="Z3" s="97" t="s">
        <v>17</v>
      </c>
      <c r="AA3" s="10" t="s">
        <v>84</v>
      </c>
      <c r="AB3" s="10" t="s">
        <v>12</v>
      </c>
      <c r="AC3" s="10" t="s">
        <v>19</v>
      </c>
      <c r="AD3" s="102" t="s">
        <v>20</v>
      </c>
      <c r="AE3" s="98">
        <v>2</v>
      </c>
      <c r="AF3" s="104">
        <v>123.4567</v>
      </c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92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6"/>
      <c r="R4" s="96"/>
      <c r="S4" s="96"/>
      <c r="T4" s="92"/>
      <c r="U4" s="92"/>
      <c r="V4" s="92"/>
      <c r="W4" s="92"/>
      <c r="X4" s="92"/>
      <c r="Y4" s="92"/>
      <c r="Z4" s="97" t="s">
        <v>24</v>
      </c>
      <c r="AA4" s="10" t="s">
        <v>85</v>
      </c>
      <c r="AB4" s="10" t="s">
        <v>12</v>
      </c>
      <c r="AC4" s="10"/>
      <c r="AD4" s="102"/>
      <c r="AE4" s="98">
        <v>3</v>
      </c>
      <c r="AF4" s="105">
        <v>123.4567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91" t="s">
        <v>86</v>
      </c>
      <c r="B5" s="92"/>
      <c r="C5" s="92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6"/>
      <c r="R5" s="96"/>
      <c r="S5" s="96"/>
      <c r="T5" s="92"/>
      <c r="U5" s="92"/>
      <c r="V5" s="92"/>
      <c r="W5" s="92"/>
      <c r="X5" s="92"/>
      <c r="Y5" s="92"/>
      <c r="Z5" s="97" t="s">
        <v>32</v>
      </c>
      <c r="AA5" s="10" t="s">
        <v>84</v>
      </c>
      <c r="AB5" s="10" t="s">
        <v>12</v>
      </c>
      <c r="AC5" s="10" t="s">
        <v>19</v>
      </c>
      <c r="AD5" s="102" t="s">
        <v>20</v>
      </c>
      <c r="AE5" s="98">
        <v>4</v>
      </c>
      <c r="AF5" s="106">
        <v>123.4567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1" t="s">
        <v>87</v>
      </c>
      <c r="B6" s="92"/>
      <c r="C6" s="92"/>
      <c r="D6" s="9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6"/>
      <c r="R6" s="96"/>
      <c r="S6" s="96"/>
      <c r="T6" s="92"/>
      <c r="U6" s="92"/>
      <c r="V6" s="92"/>
      <c r="W6" s="92"/>
      <c r="X6" s="92"/>
      <c r="Y6" s="92"/>
      <c r="Z6" s="97" t="s">
        <v>36</v>
      </c>
      <c r="AA6" s="10" t="s">
        <v>88</v>
      </c>
      <c r="AB6" s="10" t="s">
        <v>12</v>
      </c>
      <c r="AC6" s="10" t="s">
        <v>19</v>
      </c>
      <c r="AD6" s="102" t="s">
        <v>20</v>
      </c>
      <c r="AE6" s="98" t="s">
        <v>89</v>
      </c>
      <c r="AF6" s="99">
        <v>123.4567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1" t="s">
        <v>266</v>
      </c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  <c r="S7" s="96"/>
      <c r="T7" s="92"/>
      <c r="U7" s="92"/>
      <c r="V7" s="92"/>
      <c r="W7" s="92"/>
      <c r="X7" s="92"/>
      <c r="Y7" s="92"/>
      <c r="Z7" s="92"/>
      <c r="AA7" s="92"/>
      <c r="AB7" s="92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0" t="s">
        <v>0</v>
      </c>
      <c r="B8" s="107"/>
      <c r="C8" s="108"/>
      <c r="D8" s="109" t="str">
        <f>CONCATENATE(AA2," ",AB2," ",AC2," ",AD2)</f>
        <v>Prehľad rozpočtových nákladov v EUR  </v>
      </c>
      <c r="E8" s="96"/>
      <c r="F8" s="92"/>
      <c r="G8" s="94"/>
      <c r="H8" s="94"/>
      <c r="I8" s="94"/>
      <c r="J8" s="94"/>
      <c r="K8" s="95"/>
      <c r="L8" s="95"/>
      <c r="M8" s="96"/>
      <c r="N8" s="96"/>
      <c r="O8" s="92"/>
      <c r="P8" s="92"/>
      <c r="Q8" s="96"/>
      <c r="R8" s="96"/>
      <c r="S8" s="96"/>
      <c r="T8" s="92"/>
      <c r="U8" s="92"/>
      <c r="V8" s="92"/>
      <c r="W8" s="92"/>
      <c r="X8" s="92"/>
      <c r="Y8" s="92"/>
      <c r="Z8" s="92"/>
      <c r="AA8" s="92"/>
      <c r="AB8" s="92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0" t="s">
        <v>91</v>
      </c>
      <c r="B9" s="110" t="s">
        <v>92</v>
      </c>
      <c r="C9" s="110" t="s">
        <v>93</v>
      </c>
      <c r="D9" s="111" t="s">
        <v>94</v>
      </c>
      <c r="E9" s="110" t="s">
        <v>95</v>
      </c>
      <c r="F9" s="110" t="s">
        <v>96</v>
      </c>
      <c r="G9" s="110" t="s">
        <v>97</v>
      </c>
      <c r="H9" s="110" t="s">
        <v>41</v>
      </c>
      <c r="I9" s="110" t="s">
        <v>98</v>
      </c>
      <c r="J9" s="110" t="s">
        <v>99</v>
      </c>
      <c r="K9" s="170" t="s">
        <v>100</v>
      </c>
      <c r="L9" s="170"/>
      <c r="M9" s="170" t="s">
        <v>101</v>
      </c>
      <c r="N9" s="170"/>
      <c r="O9" s="110" t="s">
        <v>102</v>
      </c>
      <c r="P9" s="113" t="s">
        <v>103</v>
      </c>
      <c r="Q9" s="113" t="s">
        <v>95</v>
      </c>
      <c r="R9" s="113" t="s">
        <v>95</v>
      </c>
      <c r="S9" s="113" t="s">
        <v>95</v>
      </c>
      <c r="T9" s="114" t="s">
        <v>104</v>
      </c>
      <c r="U9" s="114" t="s">
        <v>105</v>
      </c>
      <c r="V9" s="115" t="s">
        <v>106</v>
      </c>
      <c r="W9" s="116" t="s">
        <v>107</v>
      </c>
      <c r="X9" s="117" t="s">
        <v>93</v>
      </c>
      <c r="Y9" s="117" t="s">
        <v>93</v>
      </c>
      <c r="Z9" s="118" t="s">
        <v>108</v>
      </c>
      <c r="AA9" s="118" t="s">
        <v>109</v>
      </c>
      <c r="AB9" s="116" t="s">
        <v>106</v>
      </c>
      <c r="AC9" s="116" t="s">
        <v>110</v>
      </c>
      <c r="AD9" s="116" t="s">
        <v>111</v>
      </c>
      <c r="AE9" s="119" t="s">
        <v>112</v>
      </c>
      <c r="AF9" s="119" t="s">
        <v>113</v>
      </c>
      <c r="AG9" s="119" t="s">
        <v>95</v>
      </c>
      <c r="AH9" s="119" t="s">
        <v>114</v>
      </c>
      <c r="AI9" s="100"/>
      <c r="AJ9" s="100" t="s">
        <v>115</v>
      </c>
      <c r="AK9" s="100" t="s">
        <v>116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20" t="s">
        <v>117</v>
      </c>
      <c r="B10" s="120" t="s">
        <v>118</v>
      </c>
      <c r="C10" s="121"/>
      <c r="D10" s="122" t="s">
        <v>119</v>
      </c>
      <c r="E10" s="120" t="s">
        <v>120</v>
      </c>
      <c r="F10" s="120" t="s">
        <v>121</v>
      </c>
      <c r="G10" s="120" t="s">
        <v>122</v>
      </c>
      <c r="H10" s="120"/>
      <c r="I10" s="120" t="s">
        <v>123</v>
      </c>
      <c r="J10" s="120"/>
      <c r="K10" s="112" t="s">
        <v>97</v>
      </c>
      <c r="L10" s="112" t="s">
        <v>99</v>
      </c>
      <c r="M10" s="112" t="s">
        <v>97</v>
      </c>
      <c r="N10" s="112" t="s">
        <v>99</v>
      </c>
      <c r="O10" s="120" t="s">
        <v>124</v>
      </c>
      <c r="P10" s="123"/>
      <c r="Q10" s="123" t="s">
        <v>125</v>
      </c>
      <c r="R10" s="123" t="s">
        <v>126</v>
      </c>
      <c r="S10" s="123" t="s">
        <v>127</v>
      </c>
      <c r="T10" s="124" t="s">
        <v>128</v>
      </c>
      <c r="U10" s="124" t="s">
        <v>102</v>
      </c>
      <c r="V10" s="125" t="s">
        <v>129</v>
      </c>
      <c r="W10" s="126"/>
      <c r="X10" s="127" t="s">
        <v>130</v>
      </c>
      <c r="Y10" s="127"/>
      <c r="Z10" s="128" t="s">
        <v>131</v>
      </c>
      <c r="AA10" s="128" t="s">
        <v>117</v>
      </c>
      <c r="AB10" s="129" t="s">
        <v>132</v>
      </c>
      <c r="AC10" s="127"/>
      <c r="AD10" s="127"/>
      <c r="AE10" s="130"/>
      <c r="AF10" s="130"/>
      <c r="AG10" s="130"/>
      <c r="AH10" s="130"/>
      <c r="AI10" s="100"/>
      <c r="AJ10" s="100" t="s">
        <v>133</v>
      </c>
      <c r="AK10" s="100" t="s">
        <v>134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31"/>
    </row>
    <row r="12" spans="1:34" ht="12.75">
      <c r="A12" s="132"/>
      <c r="B12" s="133" t="s">
        <v>135</v>
      </c>
      <c r="C12" s="134"/>
      <c r="D12" s="135"/>
      <c r="E12" s="136"/>
      <c r="F12" s="137"/>
      <c r="G12" s="138"/>
      <c r="H12" s="138"/>
      <c r="I12" s="138"/>
      <c r="J12" s="138"/>
      <c r="K12" s="139"/>
      <c r="L12" s="139"/>
      <c r="M12" s="136"/>
      <c r="N12" s="136"/>
      <c r="O12" s="137"/>
      <c r="P12" s="137"/>
      <c r="Q12" s="136"/>
      <c r="R12" s="136"/>
      <c r="S12" s="136"/>
      <c r="T12" s="140"/>
      <c r="U12" s="140"/>
      <c r="V12" s="140"/>
      <c r="W12" s="136"/>
      <c r="X12" s="137"/>
      <c r="Y12" s="137"/>
      <c r="Z12" s="137"/>
      <c r="AA12" s="137"/>
      <c r="AB12" s="137"/>
      <c r="AC12" s="141"/>
      <c r="AD12" s="141"/>
      <c r="AE12" s="141"/>
      <c r="AF12" s="141"/>
      <c r="AG12" s="141"/>
      <c r="AH12" s="141"/>
    </row>
    <row r="13" spans="1:34" ht="12.75">
      <c r="A13" s="132"/>
      <c r="B13" s="142" t="s">
        <v>166</v>
      </c>
      <c r="C13" s="134"/>
      <c r="D13" s="135"/>
      <c r="E13" s="136"/>
      <c r="F13" s="137"/>
      <c r="G13" s="138"/>
      <c r="H13" s="138"/>
      <c r="I13" s="138"/>
      <c r="J13" s="138"/>
      <c r="K13" s="139"/>
      <c r="L13" s="139"/>
      <c r="M13" s="136"/>
      <c r="N13" s="136"/>
      <c r="O13" s="137"/>
      <c r="P13" s="137"/>
      <c r="Q13" s="136"/>
      <c r="R13" s="136"/>
      <c r="S13" s="136"/>
      <c r="T13" s="140"/>
      <c r="U13" s="140"/>
      <c r="V13" s="140"/>
      <c r="W13" s="136"/>
      <c r="X13" s="137"/>
      <c r="Y13" s="137"/>
      <c r="Z13" s="137"/>
      <c r="AA13" s="137"/>
      <c r="AB13" s="137"/>
      <c r="AC13" s="141"/>
      <c r="AD13" s="141"/>
      <c r="AE13" s="141"/>
      <c r="AF13" s="141"/>
      <c r="AG13" s="141"/>
      <c r="AH13" s="141"/>
    </row>
    <row r="14" spans="1:37" ht="25.5">
      <c r="A14" s="143" t="s">
        <v>137</v>
      </c>
      <c r="B14" s="144" t="s">
        <v>138</v>
      </c>
      <c r="C14" s="134" t="s">
        <v>267</v>
      </c>
      <c r="D14" s="135" t="s">
        <v>268</v>
      </c>
      <c r="E14" s="136">
        <v>360</v>
      </c>
      <c r="F14" s="137" t="s">
        <v>141</v>
      </c>
      <c r="G14" s="138">
        <v>0</v>
      </c>
      <c r="H14" s="138">
        <f>ROUND(E14*G14,2)</f>
        <v>0</v>
      </c>
      <c r="I14" s="138"/>
      <c r="J14" s="138">
        <f>ROUND(E14*G14,2)</f>
        <v>0</v>
      </c>
      <c r="K14" s="139">
        <v>0.2024</v>
      </c>
      <c r="L14" s="139">
        <f>E14*K14</f>
        <v>72.864</v>
      </c>
      <c r="M14" s="136"/>
      <c r="N14" s="136"/>
      <c r="O14" s="137">
        <v>20</v>
      </c>
      <c r="P14" s="134" t="s">
        <v>171</v>
      </c>
      <c r="Q14" s="136"/>
      <c r="R14" s="136"/>
      <c r="S14" s="136"/>
      <c r="T14" s="140"/>
      <c r="U14" s="140"/>
      <c r="V14" s="140" t="s">
        <v>68</v>
      </c>
      <c r="W14" s="136">
        <v>11.16</v>
      </c>
      <c r="X14" s="137" t="s">
        <v>269</v>
      </c>
      <c r="Y14" s="134" t="s">
        <v>267</v>
      </c>
      <c r="Z14" s="137" t="s">
        <v>179</v>
      </c>
      <c r="AA14" s="137" t="s">
        <v>145</v>
      </c>
      <c r="AB14" s="134" t="s">
        <v>146</v>
      </c>
      <c r="AC14" s="141"/>
      <c r="AD14" s="141"/>
      <c r="AE14" s="141"/>
      <c r="AF14" s="141"/>
      <c r="AG14" s="141"/>
      <c r="AH14" s="141"/>
      <c r="AJ14" s="90" t="s">
        <v>147</v>
      </c>
      <c r="AK14" s="90" t="s">
        <v>148</v>
      </c>
    </row>
    <row r="15" spans="1:37" ht="25.5">
      <c r="A15" s="143" t="s">
        <v>149</v>
      </c>
      <c r="B15" s="144" t="s">
        <v>168</v>
      </c>
      <c r="C15" s="134" t="s">
        <v>169</v>
      </c>
      <c r="D15" s="135" t="s">
        <v>170</v>
      </c>
      <c r="E15" s="136">
        <v>1271</v>
      </c>
      <c r="F15" s="137" t="s">
        <v>141</v>
      </c>
      <c r="G15" s="138">
        <v>0</v>
      </c>
      <c r="H15" s="138">
        <f>ROUND(E15*G15,2)</f>
        <v>0</v>
      </c>
      <c r="I15" s="138"/>
      <c r="J15" s="138">
        <f>ROUND(E15*G15,2)</f>
        <v>0</v>
      </c>
      <c r="K15" s="139">
        <v>0.0005</v>
      </c>
      <c r="L15" s="139">
        <f>E15*K15</f>
        <v>0.6355000000000001</v>
      </c>
      <c r="M15" s="136"/>
      <c r="N15" s="136"/>
      <c r="O15" s="137">
        <v>20</v>
      </c>
      <c r="P15" s="134" t="s">
        <v>171</v>
      </c>
      <c r="Q15" s="136"/>
      <c r="R15" s="136"/>
      <c r="S15" s="136"/>
      <c r="T15" s="140"/>
      <c r="U15" s="140"/>
      <c r="V15" s="140" t="s">
        <v>68</v>
      </c>
      <c r="W15" s="136">
        <v>2.542</v>
      </c>
      <c r="X15" s="137" t="s">
        <v>169</v>
      </c>
      <c r="Y15" s="137" t="s">
        <v>169</v>
      </c>
      <c r="Z15" s="137" t="s">
        <v>172</v>
      </c>
      <c r="AA15" s="137" t="s">
        <v>145</v>
      </c>
      <c r="AB15" s="134" t="s">
        <v>146</v>
      </c>
      <c r="AC15" s="141"/>
      <c r="AD15" s="141"/>
      <c r="AE15" s="141"/>
      <c r="AF15" s="141"/>
      <c r="AG15" s="141"/>
      <c r="AH15" s="141"/>
      <c r="AJ15" s="90" t="s">
        <v>147</v>
      </c>
      <c r="AK15" s="90" t="s">
        <v>148</v>
      </c>
    </row>
    <row r="16" spans="1:37" ht="12.75">
      <c r="A16" s="143" t="s">
        <v>154</v>
      </c>
      <c r="B16" s="144" t="s">
        <v>138</v>
      </c>
      <c r="C16" s="134" t="s">
        <v>174</v>
      </c>
      <c r="D16" s="135" t="s">
        <v>175</v>
      </c>
      <c r="E16" s="136">
        <v>86</v>
      </c>
      <c r="F16" s="137" t="s">
        <v>176</v>
      </c>
      <c r="G16" s="138">
        <v>0</v>
      </c>
      <c r="H16" s="138">
        <f>ROUND(E16*G16,2)</f>
        <v>0</v>
      </c>
      <c r="I16" s="138"/>
      <c r="J16" s="138">
        <f>ROUND(E16*G16,2)</f>
        <v>0</v>
      </c>
      <c r="K16" s="139">
        <v>0.95825</v>
      </c>
      <c r="L16" s="139">
        <f>E16*K16</f>
        <v>82.40950000000001</v>
      </c>
      <c r="M16" s="136"/>
      <c r="N16" s="136"/>
      <c r="O16" s="137">
        <v>20</v>
      </c>
      <c r="P16" s="134" t="s">
        <v>177</v>
      </c>
      <c r="Q16" s="136"/>
      <c r="R16" s="136"/>
      <c r="S16" s="136"/>
      <c r="T16" s="140"/>
      <c r="U16" s="140"/>
      <c r="V16" s="140" t="s">
        <v>68</v>
      </c>
      <c r="W16" s="136">
        <v>20.038</v>
      </c>
      <c r="X16" s="137" t="s">
        <v>178</v>
      </c>
      <c r="Y16" s="134" t="s">
        <v>174</v>
      </c>
      <c r="Z16" s="137" t="s">
        <v>179</v>
      </c>
      <c r="AA16" s="137" t="s">
        <v>145</v>
      </c>
      <c r="AB16" s="134" t="s">
        <v>146</v>
      </c>
      <c r="AC16" s="141"/>
      <c r="AD16" s="141"/>
      <c r="AE16" s="141"/>
      <c r="AF16" s="141"/>
      <c r="AG16" s="141"/>
      <c r="AH16" s="141"/>
      <c r="AJ16" s="90" t="s">
        <v>147</v>
      </c>
      <c r="AK16" s="90" t="s">
        <v>148</v>
      </c>
    </row>
    <row r="17" spans="1:37" ht="25.5">
      <c r="A17" s="143" t="s">
        <v>159</v>
      </c>
      <c r="B17" s="144" t="s">
        <v>138</v>
      </c>
      <c r="C17" s="134" t="s">
        <v>181</v>
      </c>
      <c r="D17" s="135" t="s">
        <v>270</v>
      </c>
      <c r="E17" s="136">
        <v>8</v>
      </c>
      <c r="F17" s="137" t="s">
        <v>162</v>
      </c>
      <c r="G17" s="138">
        <v>0</v>
      </c>
      <c r="H17" s="138">
        <f>ROUND(E17*G17,2)</f>
        <v>0</v>
      </c>
      <c r="I17" s="138"/>
      <c r="J17" s="138">
        <f>ROUND(E17*G17,2)</f>
        <v>0</v>
      </c>
      <c r="K17" s="139">
        <v>0.00084</v>
      </c>
      <c r="L17" s="139">
        <f>E17*K17</f>
        <v>0.00672</v>
      </c>
      <c r="M17" s="136"/>
      <c r="N17" s="136"/>
      <c r="O17" s="137">
        <v>20</v>
      </c>
      <c r="P17" s="134" t="s">
        <v>171</v>
      </c>
      <c r="Q17" s="136"/>
      <c r="R17" s="136"/>
      <c r="S17" s="136"/>
      <c r="T17" s="140"/>
      <c r="U17" s="140"/>
      <c r="V17" s="140" t="s">
        <v>68</v>
      </c>
      <c r="W17" s="136">
        <v>0.608</v>
      </c>
      <c r="X17" s="137" t="s">
        <v>183</v>
      </c>
      <c r="Y17" s="134" t="s">
        <v>181</v>
      </c>
      <c r="Z17" s="137" t="s">
        <v>184</v>
      </c>
      <c r="AA17" s="137" t="s">
        <v>145</v>
      </c>
      <c r="AB17" s="134" t="s">
        <v>185</v>
      </c>
      <c r="AC17" s="141"/>
      <c r="AD17" s="141"/>
      <c r="AE17" s="141"/>
      <c r="AF17" s="141"/>
      <c r="AG17" s="141"/>
      <c r="AH17" s="141"/>
      <c r="AJ17" s="90" t="s">
        <v>147</v>
      </c>
      <c r="AK17" s="90" t="s">
        <v>148</v>
      </c>
    </row>
    <row r="18" spans="1:37" ht="12.75">
      <c r="A18" s="143" t="s">
        <v>167</v>
      </c>
      <c r="B18" s="144" t="s">
        <v>138</v>
      </c>
      <c r="C18" s="134" t="s">
        <v>187</v>
      </c>
      <c r="D18" s="135" t="s">
        <v>188</v>
      </c>
      <c r="E18" s="136">
        <v>1271</v>
      </c>
      <c r="F18" s="137" t="s">
        <v>141</v>
      </c>
      <c r="G18" s="138">
        <v>0</v>
      </c>
      <c r="H18" s="138">
        <f>ROUND(E18*G18,2)</f>
        <v>0</v>
      </c>
      <c r="I18" s="138"/>
      <c r="J18" s="138">
        <f>ROUND(E18*G18,2)</f>
        <v>0</v>
      </c>
      <c r="K18" s="139">
        <v>0.12341</v>
      </c>
      <c r="L18" s="139">
        <f>E18*K18</f>
        <v>156.85411000000002</v>
      </c>
      <c r="M18" s="136"/>
      <c r="N18" s="136"/>
      <c r="O18" s="137">
        <v>20</v>
      </c>
      <c r="P18" s="134" t="s">
        <v>189</v>
      </c>
      <c r="Q18" s="136"/>
      <c r="R18" s="136"/>
      <c r="S18" s="136"/>
      <c r="T18" s="140"/>
      <c r="U18" s="140"/>
      <c r="V18" s="140" t="s">
        <v>68</v>
      </c>
      <c r="W18" s="136">
        <v>171.585</v>
      </c>
      <c r="X18" s="134" t="s">
        <v>187</v>
      </c>
      <c r="Y18" s="134" t="s">
        <v>187</v>
      </c>
      <c r="Z18" s="137" t="s">
        <v>179</v>
      </c>
      <c r="AA18" s="137" t="s">
        <v>145</v>
      </c>
      <c r="AB18" s="134" t="s">
        <v>190</v>
      </c>
      <c r="AC18" s="141"/>
      <c r="AD18" s="141"/>
      <c r="AE18" s="141"/>
      <c r="AF18" s="141"/>
      <c r="AG18" s="141"/>
      <c r="AH18" s="141"/>
      <c r="AJ18" s="90" t="s">
        <v>147</v>
      </c>
      <c r="AK18" s="90" t="s">
        <v>148</v>
      </c>
    </row>
    <row r="19" spans="1:34" ht="12.75">
      <c r="A19" s="132"/>
      <c r="B19" s="144"/>
      <c r="C19" s="134"/>
      <c r="D19" s="145" t="s">
        <v>191</v>
      </c>
      <c r="E19" s="146">
        <f>J19</f>
        <v>0</v>
      </c>
      <c r="F19" s="137"/>
      <c r="G19" s="138"/>
      <c r="H19" s="146">
        <f>SUM(H11:H18)</f>
        <v>0</v>
      </c>
      <c r="I19" s="146">
        <f>SUM(I11:I18)</f>
        <v>0</v>
      </c>
      <c r="J19" s="146">
        <f>SUM(J11:J18)</f>
        <v>0</v>
      </c>
      <c r="K19" s="139"/>
      <c r="L19" s="147">
        <f>SUM(L11:L18)</f>
        <v>312.76983</v>
      </c>
      <c r="M19" s="136"/>
      <c r="N19" s="148">
        <f>SUM(N11:N18)</f>
        <v>0</v>
      </c>
      <c r="O19" s="137"/>
      <c r="P19" s="137"/>
      <c r="Q19" s="136"/>
      <c r="R19" s="136"/>
      <c r="S19" s="136"/>
      <c r="T19" s="140"/>
      <c r="U19" s="140"/>
      <c r="V19" s="140"/>
      <c r="W19" s="148">
        <f>SUM(W11:W18)</f>
        <v>205.933</v>
      </c>
      <c r="X19" s="137"/>
      <c r="Y19" s="137"/>
      <c r="Z19" s="137"/>
      <c r="AA19" s="137"/>
      <c r="AB19" s="137"/>
      <c r="AC19" s="141"/>
      <c r="AD19" s="141"/>
      <c r="AE19" s="141"/>
      <c r="AF19" s="141"/>
      <c r="AG19" s="141"/>
      <c r="AH19" s="141"/>
    </row>
    <row r="20" spans="1:34" ht="12.75">
      <c r="A20" s="132"/>
      <c r="B20" s="144"/>
      <c r="C20" s="134"/>
      <c r="D20" s="135"/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  <c r="Y20" s="137"/>
      <c r="Z20" s="137"/>
      <c r="AA20" s="137"/>
      <c r="AB20" s="137"/>
      <c r="AC20" s="141"/>
      <c r="AD20" s="141"/>
      <c r="AE20" s="141"/>
      <c r="AF20" s="141"/>
      <c r="AG20" s="141"/>
      <c r="AH20" s="141"/>
    </row>
    <row r="21" spans="1:34" ht="12.75">
      <c r="A21" s="132"/>
      <c r="B21" s="142" t="s">
        <v>192</v>
      </c>
      <c r="C21" s="134"/>
      <c r="D21" s="135"/>
      <c r="E21" s="136"/>
      <c r="F21" s="137"/>
      <c r="G21" s="138"/>
      <c r="H21" s="138"/>
      <c r="I21" s="138"/>
      <c r="J21" s="138"/>
      <c r="K21" s="139"/>
      <c r="L21" s="139"/>
      <c r="M21" s="136"/>
      <c r="N21" s="136"/>
      <c r="O21" s="137"/>
      <c r="P21" s="137"/>
      <c r="Q21" s="136"/>
      <c r="R21" s="136"/>
      <c r="S21" s="136"/>
      <c r="T21" s="140"/>
      <c r="U21" s="140"/>
      <c r="V21" s="140"/>
      <c r="W21" s="136"/>
      <c r="X21" s="137"/>
      <c r="Y21" s="137"/>
      <c r="Z21" s="137"/>
      <c r="AA21" s="137"/>
      <c r="AB21" s="137"/>
      <c r="AC21" s="141"/>
      <c r="AD21" s="141"/>
      <c r="AE21" s="141"/>
      <c r="AF21" s="141"/>
      <c r="AG21" s="141"/>
      <c r="AH21" s="141"/>
    </row>
    <row r="22" spans="1:37" ht="25.5">
      <c r="A22" s="143" t="s">
        <v>173</v>
      </c>
      <c r="B22" s="144" t="s">
        <v>138</v>
      </c>
      <c r="C22" s="134" t="s">
        <v>259</v>
      </c>
      <c r="D22" s="135" t="s">
        <v>260</v>
      </c>
      <c r="E22" s="136">
        <v>1</v>
      </c>
      <c r="F22" s="137" t="s">
        <v>196</v>
      </c>
      <c r="G22" s="138">
        <v>0</v>
      </c>
      <c r="H22" s="138">
        <f>ROUND(E22*G22,2)</f>
        <v>0</v>
      </c>
      <c r="I22" s="138"/>
      <c r="J22" s="138">
        <f>ROUND(E22*G22,2)</f>
        <v>0</v>
      </c>
      <c r="K22" s="139">
        <v>0.39903</v>
      </c>
      <c r="L22" s="139">
        <f>E22*K22</f>
        <v>0.39903</v>
      </c>
      <c r="M22" s="136"/>
      <c r="N22" s="136"/>
      <c r="O22" s="137">
        <v>20</v>
      </c>
      <c r="P22" s="134" t="s">
        <v>261</v>
      </c>
      <c r="Q22" s="136"/>
      <c r="R22" s="136"/>
      <c r="S22" s="136"/>
      <c r="T22" s="140"/>
      <c r="U22" s="140"/>
      <c r="V22" s="140" t="s">
        <v>68</v>
      </c>
      <c r="W22" s="136">
        <v>3.839</v>
      </c>
      <c r="X22" s="134" t="s">
        <v>259</v>
      </c>
      <c r="Y22" s="134" t="s">
        <v>259</v>
      </c>
      <c r="Z22" s="137" t="s">
        <v>179</v>
      </c>
      <c r="AA22" s="137" t="s">
        <v>145</v>
      </c>
      <c r="AB22" s="137" t="s">
        <v>39</v>
      </c>
      <c r="AC22" s="141"/>
      <c r="AD22" s="141"/>
      <c r="AE22" s="141"/>
      <c r="AF22" s="141"/>
      <c r="AG22" s="141"/>
      <c r="AH22" s="141"/>
      <c r="AJ22" s="90" t="s">
        <v>147</v>
      </c>
      <c r="AK22" s="90" t="s">
        <v>148</v>
      </c>
    </row>
    <row r="23" spans="1:34" ht="12.75">
      <c r="A23" s="132"/>
      <c r="B23" s="144"/>
      <c r="C23" s="134"/>
      <c r="D23" s="145" t="s">
        <v>198</v>
      </c>
      <c r="E23" s="146">
        <f>J23</f>
        <v>0</v>
      </c>
      <c r="F23" s="137"/>
      <c r="G23" s="138"/>
      <c r="H23" s="146">
        <f>SUM(H20:H22)</f>
        <v>0</v>
      </c>
      <c r="I23" s="146">
        <f>SUM(I20:I22)</f>
        <v>0</v>
      </c>
      <c r="J23" s="146">
        <f>SUM(J20:J22)</f>
        <v>0</v>
      </c>
      <c r="K23" s="139"/>
      <c r="L23" s="147">
        <f>SUM(L20:L22)</f>
        <v>0.39903</v>
      </c>
      <c r="M23" s="136"/>
      <c r="N23" s="148">
        <f>SUM(N20:N22)</f>
        <v>0</v>
      </c>
      <c r="O23" s="137"/>
      <c r="P23" s="137"/>
      <c r="Q23" s="136"/>
      <c r="R23" s="136"/>
      <c r="S23" s="136"/>
      <c r="T23" s="140"/>
      <c r="U23" s="140"/>
      <c r="V23" s="140"/>
      <c r="W23" s="148">
        <f>SUM(W20:W22)</f>
        <v>3.839</v>
      </c>
      <c r="X23" s="137"/>
      <c r="Y23" s="137"/>
      <c r="Z23" s="137"/>
      <c r="AA23" s="137"/>
      <c r="AB23" s="137"/>
      <c r="AC23" s="141"/>
      <c r="AD23" s="141"/>
      <c r="AE23" s="141"/>
      <c r="AF23" s="141"/>
      <c r="AG23" s="141"/>
      <c r="AH23" s="141"/>
    </row>
    <row r="24" spans="1:34" ht="12.75">
      <c r="A24" s="132"/>
      <c r="B24" s="144"/>
      <c r="C24" s="134"/>
      <c r="D24" s="135"/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  <c r="Y24" s="137"/>
      <c r="Z24" s="137"/>
      <c r="AA24" s="137"/>
      <c r="AB24" s="137"/>
      <c r="AC24" s="141"/>
      <c r="AD24" s="141"/>
      <c r="AE24" s="141"/>
      <c r="AF24" s="141"/>
      <c r="AG24" s="141"/>
      <c r="AH24" s="141"/>
    </row>
    <row r="25" spans="1:34" ht="12.75">
      <c r="A25" s="132"/>
      <c r="B25" s="142" t="s">
        <v>199</v>
      </c>
      <c r="C25" s="134"/>
      <c r="D25" s="135"/>
      <c r="E25" s="136"/>
      <c r="F25" s="137"/>
      <c r="G25" s="138"/>
      <c r="H25" s="138"/>
      <c r="I25" s="138"/>
      <c r="J25" s="138"/>
      <c r="K25" s="139"/>
      <c r="L25" s="139"/>
      <c r="M25" s="136"/>
      <c r="N25" s="136"/>
      <c r="O25" s="137"/>
      <c r="P25" s="137"/>
      <c r="Q25" s="136"/>
      <c r="R25" s="136"/>
      <c r="S25" s="136"/>
      <c r="T25" s="140"/>
      <c r="U25" s="140"/>
      <c r="V25" s="140"/>
      <c r="W25" s="136"/>
      <c r="X25" s="137"/>
      <c r="Y25" s="137"/>
      <c r="Z25" s="137"/>
      <c r="AA25" s="137"/>
      <c r="AB25" s="137"/>
      <c r="AC25" s="141"/>
      <c r="AD25" s="141"/>
      <c r="AE25" s="141"/>
      <c r="AF25" s="141"/>
      <c r="AG25" s="141"/>
      <c r="AH25" s="141"/>
    </row>
    <row r="26" spans="1:37" ht="25.5">
      <c r="A26" s="143" t="s">
        <v>180</v>
      </c>
      <c r="B26" s="144" t="s">
        <v>218</v>
      </c>
      <c r="C26" s="134" t="s">
        <v>219</v>
      </c>
      <c r="D26" s="135" t="s">
        <v>220</v>
      </c>
      <c r="E26" s="136">
        <v>8</v>
      </c>
      <c r="F26" s="137" t="s">
        <v>162</v>
      </c>
      <c r="G26" s="138">
        <v>0</v>
      </c>
      <c r="H26" s="138">
        <f aca="true" t="shared" si="0" ref="H26:H31">ROUND(E26*G26,2)</f>
        <v>0</v>
      </c>
      <c r="I26" s="138"/>
      <c r="J26" s="138">
        <f aca="true" t="shared" si="1" ref="J26:J31">ROUND(E26*G26,2)</f>
        <v>0</v>
      </c>
      <c r="K26" s="139">
        <v>2E-05</v>
      </c>
      <c r="L26" s="139">
        <f>E26*K26</f>
        <v>0.00016</v>
      </c>
      <c r="M26" s="136"/>
      <c r="N26" s="136"/>
      <c r="O26" s="137">
        <v>20</v>
      </c>
      <c r="P26" s="134" t="s">
        <v>221</v>
      </c>
      <c r="Q26" s="136"/>
      <c r="R26" s="136"/>
      <c r="S26" s="136"/>
      <c r="T26" s="140"/>
      <c r="U26" s="140"/>
      <c r="V26" s="140" t="s">
        <v>68</v>
      </c>
      <c r="W26" s="136">
        <v>0.488</v>
      </c>
      <c r="X26" s="137" t="s">
        <v>222</v>
      </c>
      <c r="Y26" s="134" t="s">
        <v>219</v>
      </c>
      <c r="Z26" s="137" t="s">
        <v>179</v>
      </c>
      <c r="AA26" s="137" t="s">
        <v>145</v>
      </c>
      <c r="AB26" s="134" t="s">
        <v>185</v>
      </c>
      <c r="AC26" s="141"/>
      <c r="AD26" s="141"/>
      <c r="AE26" s="141"/>
      <c r="AF26" s="141"/>
      <c r="AG26" s="141"/>
      <c r="AH26" s="141"/>
      <c r="AJ26" s="90" t="s">
        <v>147</v>
      </c>
      <c r="AK26" s="90" t="s">
        <v>148</v>
      </c>
    </row>
    <row r="27" spans="1:37" ht="12.75">
      <c r="A27" s="143" t="s">
        <v>186</v>
      </c>
      <c r="B27" s="144" t="s">
        <v>138</v>
      </c>
      <c r="C27" s="134" t="s">
        <v>271</v>
      </c>
      <c r="D27" s="135" t="s">
        <v>272</v>
      </c>
      <c r="E27" s="136">
        <v>360</v>
      </c>
      <c r="F27" s="137" t="s">
        <v>141</v>
      </c>
      <c r="G27" s="138">
        <v>0</v>
      </c>
      <c r="H27" s="138">
        <f t="shared" si="0"/>
        <v>0</v>
      </c>
      <c r="I27" s="138"/>
      <c r="J27" s="138">
        <f t="shared" si="1"/>
        <v>0</v>
      </c>
      <c r="K27" s="139"/>
      <c r="L27" s="139"/>
      <c r="M27" s="136">
        <v>0.126</v>
      </c>
      <c r="N27" s="136">
        <f>E27*M27</f>
        <v>45.36</v>
      </c>
      <c r="O27" s="137">
        <v>20</v>
      </c>
      <c r="P27" s="134" t="s">
        <v>273</v>
      </c>
      <c r="Q27" s="136"/>
      <c r="R27" s="136"/>
      <c r="S27" s="136"/>
      <c r="T27" s="140"/>
      <c r="U27" s="140"/>
      <c r="V27" s="140" t="s">
        <v>68</v>
      </c>
      <c r="W27" s="136">
        <v>12.24</v>
      </c>
      <c r="X27" s="137" t="s">
        <v>274</v>
      </c>
      <c r="Y27" s="134" t="s">
        <v>271</v>
      </c>
      <c r="Z27" s="137" t="s">
        <v>179</v>
      </c>
      <c r="AA27" s="137" t="s">
        <v>145</v>
      </c>
      <c r="AB27" s="134" t="s">
        <v>146</v>
      </c>
      <c r="AC27" s="141"/>
      <c r="AD27" s="141"/>
      <c r="AE27" s="141"/>
      <c r="AF27" s="141"/>
      <c r="AG27" s="141"/>
      <c r="AH27" s="141"/>
      <c r="AJ27" s="90" t="s">
        <v>147</v>
      </c>
      <c r="AK27" s="90" t="s">
        <v>148</v>
      </c>
    </row>
    <row r="28" spans="1:37" ht="12.75">
      <c r="A28" s="143" t="s">
        <v>193</v>
      </c>
      <c r="B28" s="144" t="s">
        <v>138</v>
      </c>
      <c r="C28" s="134" t="s">
        <v>224</v>
      </c>
      <c r="D28" s="135" t="s">
        <v>225</v>
      </c>
      <c r="E28" s="136">
        <v>45.36</v>
      </c>
      <c r="F28" s="137" t="s">
        <v>176</v>
      </c>
      <c r="G28" s="138">
        <v>0</v>
      </c>
      <c r="H28" s="138">
        <f t="shared" si="0"/>
        <v>0</v>
      </c>
      <c r="I28" s="138"/>
      <c r="J28" s="138">
        <f t="shared" si="1"/>
        <v>0</v>
      </c>
      <c r="K28" s="139"/>
      <c r="L28" s="139"/>
      <c r="M28" s="136"/>
      <c r="N28" s="136"/>
      <c r="O28" s="137">
        <v>20</v>
      </c>
      <c r="P28" s="134" t="s">
        <v>226</v>
      </c>
      <c r="Q28" s="136"/>
      <c r="R28" s="136"/>
      <c r="S28" s="136"/>
      <c r="T28" s="140"/>
      <c r="U28" s="140"/>
      <c r="V28" s="140" t="s">
        <v>68</v>
      </c>
      <c r="W28" s="136">
        <v>30.754</v>
      </c>
      <c r="X28" s="134" t="s">
        <v>224</v>
      </c>
      <c r="Y28" s="134" t="s">
        <v>224</v>
      </c>
      <c r="Z28" s="137" t="s">
        <v>144</v>
      </c>
      <c r="AA28" s="137" t="s">
        <v>145</v>
      </c>
      <c r="AB28" s="137" t="s">
        <v>39</v>
      </c>
      <c r="AC28" s="141"/>
      <c r="AD28" s="141"/>
      <c r="AE28" s="141"/>
      <c r="AF28" s="141"/>
      <c r="AG28" s="141"/>
      <c r="AH28" s="141"/>
      <c r="AJ28" s="90" t="s">
        <v>147</v>
      </c>
      <c r="AK28" s="90" t="s">
        <v>148</v>
      </c>
    </row>
    <row r="29" spans="1:37" ht="12.75">
      <c r="A29" s="143" t="s">
        <v>200</v>
      </c>
      <c r="B29" s="144" t="s">
        <v>218</v>
      </c>
      <c r="C29" s="134" t="s">
        <v>228</v>
      </c>
      <c r="D29" s="135" t="s">
        <v>229</v>
      </c>
      <c r="E29" s="136">
        <v>45.36</v>
      </c>
      <c r="F29" s="137" t="s">
        <v>176</v>
      </c>
      <c r="G29" s="138">
        <v>0</v>
      </c>
      <c r="H29" s="138">
        <f t="shared" si="0"/>
        <v>0</v>
      </c>
      <c r="I29" s="138"/>
      <c r="J29" s="138">
        <f t="shared" si="1"/>
        <v>0</v>
      </c>
      <c r="K29" s="139"/>
      <c r="L29" s="139"/>
      <c r="M29" s="136"/>
      <c r="N29" s="136"/>
      <c r="O29" s="137">
        <v>20</v>
      </c>
      <c r="P29" s="134" t="s">
        <v>230</v>
      </c>
      <c r="Q29" s="136"/>
      <c r="R29" s="136"/>
      <c r="S29" s="136"/>
      <c r="T29" s="140"/>
      <c r="U29" s="140"/>
      <c r="V29" s="140" t="s">
        <v>68</v>
      </c>
      <c r="W29" s="136">
        <v>4.173</v>
      </c>
      <c r="X29" s="134" t="s">
        <v>228</v>
      </c>
      <c r="Y29" s="134" t="s">
        <v>228</v>
      </c>
      <c r="Z29" s="137" t="s">
        <v>144</v>
      </c>
      <c r="AA29" s="137" t="s">
        <v>145</v>
      </c>
      <c r="AB29" s="137" t="s">
        <v>39</v>
      </c>
      <c r="AC29" s="141"/>
      <c r="AD29" s="141"/>
      <c r="AE29" s="141"/>
      <c r="AF29" s="141"/>
      <c r="AG29" s="141"/>
      <c r="AH29" s="141"/>
      <c r="AJ29" s="90" t="s">
        <v>147</v>
      </c>
      <c r="AK29" s="90" t="s">
        <v>148</v>
      </c>
    </row>
    <row r="30" spans="1:37" ht="25.5">
      <c r="A30" s="143" t="s">
        <v>204</v>
      </c>
      <c r="B30" s="144" t="s">
        <v>275</v>
      </c>
      <c r="C30" s="134" t="s">
        <v>276</v>
      </c>
      <c r="D30" s="135" t="s">
        <v>277</v>
      </c>
      <c r="E30" s="136">
        <v>45.36</v>
      </c>
      <c r="F30" s="137" t="s">
        <v>176</v>
      </c>
      <c r="G30" s="138">
        <v>0</v>
      </c>
      <c r="H30" s="138">
        <f t="shared" si="0"/>
        <v>0</v>
      </c>
      <c r="I30" s="138"/>
      <c r="J30" s="138">
        <f t="shared" si="1"/>
        <v>0</v>
      </c>
      <c r="K30" s="139"/>
      <c r="L30" s="139"/>
      <c r="M30" s="136"/>
      <c r="N30" s="136"/>
      <c r="O30" s="137">
        <v>20</v>
      </c>
      <c r="P30" s="134" t="s">
        <v>234</v>
      </c>
      <c r="Q30" s="136"/>
      <c r="R30" s="136"/>
      <c r="S30" s="136"/>
      <c r="T30" s="140"/>
      <c r="U30" s="140"/>
      <c r="V30" s="140" t="s">
        <v>68</v>
      </c>
      <c r="W30" s="136"/>
      <c r="X30" s="134" t="s">
        <v>276</v>
      </c>
      <c r="Y30" s="134" t="s">
        <v>276</v>
      </c>
      <c r="Z30" s="137" t="s">
        <v>144</v>
      </c>
      <c r="AA30" s="137" t="s">
        <v>145</v>
      </c>
      <c r="AB30" s="137" t="s">
        <v>39</v>
      </c>
      <c r="AC30" s="141"/>
      <c r="AD30" s="141"/>
      <c r="AE30" s="141"/>
      <c r="AF30" s="141"/>
      <c r="AG30" s="141"/>
      <c r="AH30" s="141"/>
      <c r="AJ30" s="90" t="s">
        <v>147</v>
      </c>
      <c r="AK30" s="90" t="s">
        <v>148</v>
      </c>
    </row>
    <row r="31" spans="1:37" ht="25.5">
      <c r="A31" s="143" t="s">
        <v>212</v>
      </c>
      <c r="B31" s="144" t="s">
        <v>138</v>
      </c>
      <c r="C31" s="134" t="s">
        <v>237</v>
      </c>
      <c r="D31" s="135" t="s">
        <v>238</v>
      </c>
      <c r="E31" s="136">
        <v>313.169</v>
      </c>
      <c r="F31" s="137" t="s">
        <v>176</v>
      </c>
      <c r="G31" s="138">
        <v>0</v>
      </c>
      <c r="H31" s="138">
        <f t="shared" si="0"/>
        <v>0</v>
      </c>
      <c r="I31" s="138"/>
      <c r="J31" s="138">
        <f t="shared" si="1"/>
        <v>0</v>
      </c>
      <c r="K31" s="139"/>
      <c r="L31" s="139"/>
      <c r="M31" s="136"/>
      <c r="N31" s="136"/>
      <c r="O31" s="137">
        <v>20</v>
      </c>
      <c r="P31" s="134" t="s">
        <v>239</v>
      </c>
      <c r="Q31" s="136"/>
      <c r="R31" s="136"/>
      <c r="S31" s="136"/>
      <c r="T31" s="140"/>
      <c r="U31" s="140"/>
      <c r="V31" s="140" t="s">
        <v>68</v>
      </c>
      <c r="W31" s="136">
        <v>5.011</v>
      </c>
      <c r="X31" s="134" t="s">
        <v>237</v>
      </c>
      <c r="Y31" s="134" t="s">
        <v>237</v>
      </c>
      <c r="Z31" s="137" t="s">
        <v>179</v>
      </c>
      <c r="AA31" s="137" t="s">
        <v>145</v>
      </c>
      <c r="AB31" s="134" t="s">
        <v>146</v>
      </c>
      <c r="AC31" s="141"/>
      <c r="AD31" s="141"/>
      <c r="AE31" s="141"/>
      <c r="AF31" s="141"/>
      <c r="AG31" s="141"/>
      <c r="AH31" s="141"/>
      <c r="AJ31" s="90" t="s">
        <v>147</v>
      </c>
      <c r="AK31" s="90" t="s">
        <v>148</v>
      </c>
    </row>
    <row r="32" spans="1:34" ht="12.75">
      <c r="A32" s="132"/>
      <c r="B32" s="144"/>
      <c r="C32" s="134"/>
      <c r="D32" s="145" t="s">
        <v>240</v>
      </c>
      <c r="E32" s="146">
        <f>J32</f>
        <v>0</v>
      </c>
      <c r="F32" s="137"/>
      <c r="G32" s="138"/>
      <c r="H32" s="146">
        <f>SUM(H24:H31)</f>
        <v>0</v>
      </c>
      <c r="I32" s="146">
        <f>SUM(I24:I31)</f>
        <v>0</v>
      </c>
      <c r="J32" s="146">
        <f>SUM(J24:J31)</f>
        <v>0</v>
      </c>
      <c r="K32" s="139"/>
      <c r="L32" s="147">
        <f>SUM(L24:L31)</f>
        <v>0.00016</v>
      </c>
      <c r="M32" s="136"/>
      <c r="N32" s="148">
        <f>SUM(N24:N31)</f>
        <v>45.36</v>
      </c>
      <c r="O32" s="137"/>
      <c r="P32" s="137"/>
      <c r="Q32" s="136"/>
      <c r="R32" s="136"/>
      <c r="S32" s="136"/>
      <c r="T32" s="140"/>
      <c r="U32" s="140"/>
      <c r="V32" s="140"/>
      <c r="W32" s="148">
        <f>SUM(W24:W31)</f>
        <v>52.666000000000004</v>
      </c>
      <c r="X32" s="137"/>
      <c r="Y32" s="137"/>
      <c r="Z32" s="137"/>
      <c r="AA32" s="137"/>
      <c r="AB32" s="137"/>
      <c r="AC32" s="141"/>
      <c r="AD32" s="141"/>
      <c r="AE32" s="141"/>
      <c r="AF32" s="141"/>
      <c r="AG32" s="141"/>
      <c r="AH32" s="141"/>
    </row>
    <row r="33" spans="1:34" ht="12.75">
      <c r="A33" s="132"/>
      <c r="B33" s="144"/>
      <c r="C33" s="134"/>
      <c r="D33" s="135"/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  <c r="Y33" s="137"/>
      <c r="Z33" s="137"/>
      <c r="AA33" s="137"/>
      <c r="AB33" s="137"/>
      <c r="AC33" s="141"/>
      <c r="AD33" s="141"/>
      <c r="AE33" s="141"/>
      <c r="AF33" s="141"/>
      <c r="AG33" s="141"/>
      <c r="AH33" s="141"/>
    </row>
    <row r="34" spans="1:34" ht="12.75">
      <c r="A34" s="132"/>
      <c r="B34" s="144"/>
      <c r="C34" s="134"/>
      <c r="D34" s="145" t="s">
        <v>241</v>
      </c>
      <c r="E34" s="146">
        <f>J34</f>
        <v>0</v>
      </c>
      <c r="F34" s="137"/>
      <c r="G34" s="138"/>
      <c r="H34" s="146">
        <f>H19+H23+H32</f>
        <v>0</v>
      </c>
      <c r="I34" s="146">
        <f>I19+I23+I32</f>
        <v>0</v>
      </c>
      <c r="J34" s="146">
        <f>J19+J23+J32</f>
        <v>0</v>
      </c>
      <c r="K34" s="139"/>
      <c r="L34" s="147">
        <f>L19+L23+L32</f>
        <v>313.16902</v>
      </c>
      <c r="M34" s="136"/>
      <c r="N34" s="148">
        <f>N19+N23+N32</f>
        <v>45.36</v>
      </c>
      <c r="O34" s="137"/>
      <c r="P34" s="137"/>
      <c r="Q34" s="136"/>
      <c r="R34" s="136"/>
      <c r="S34" s="136"/>
      <c r="T34" s="140"/>
      <c r="U34" s="140"/>
      <c r="V34" s="140"/>
      <c r="W34" s="148">
        <f>W19+W23+W32</f>
        <v>262.438</v>
      </c>
      <c r="X34" s="137"/>
      <c r="Y34" s="137"/>
      <c r="Z34" s="137"/>
      <c r="AA34" s="137"/>
      <c r="AB34" s="137"/>
      <c r="AC34" s="141"/>
      <c r="AD34" s="141"/>
      <c r="AE34" s="141"/>
      <c r="AF34" s="141"/>
      <c r="AG34" s="141"/>
      <c r="AH34" s="141"/>
    </row>
    <row r="35" spans="1:34" ht="12.75">
      <c r="A35" s="132"/>
      <c r="B35" s="144"/>
      <c r="C35" s="134"/>
      <c r="D35" s="135"/>
      <c r="E35" s="136"/>
      <c r="F35" s="137"/>
      <c r="G35" s="138"/>
      <c r="H35" s="138"/>
      <c r="I35" s="138"/>
      <c r="J35" s="138"/>
      <c r="K35" s="139"/>
      <c r="L35" s="139"/>
      <c r="M35" s="136"/>
      <c r="N35" s="136"/>
      <c r="O35" s="137"/>
      <c r="P35" s="137"/>
      <c r="Q35" s="136"/>
      <c r="R35" s="136"/>
      <c r="S35" s="136"/>
      <c r="T35" s="140"/>
      <c r="U35" s="140"/>
      <c r="V35" s="140"/>
      <c r="W35" s="136"/>
      <c r="X35" s="137"/>
      <c r="Y35" s="137"/>
      <c r="Z35" s="137"/>
      <c r="AA35" s="137"/>
      <c r="AB35" s="137"/>
      <c r="AC35" s="141"/>
      <c r="AD35" s="141"/>
      <c r="AE35" s="141"/>
      <c r="AF35" s="141"/>
      <c r="AG35" s="141"/>
      <c r="AH35" s="141"/>
    </row>
    <row r="36" spans="1:34" ht="12.75">
      <c r="A36" s="132"/>
      <c r="B36" s="144"/>
      <c r="C36" s="134"/>
      <c r="D36" s="151" t="s">
        <v>242</v>
      </c>
      <c r="E36" s="146">
        <f>J36</f>
        <v>0</v>
      </c>
      <c r="F36" s="137"/>
      <c r="G36" s="138"/>
      <c r="H36" s="146">
        <f>H34</f>
        <v>0</v>
      </c>
      <c r="I36" s="146">
        <f>I34</f>
        <v>0</v>
      </c>
      <c r="J36" s="146">
        <f>J34</f>
        <v>0</v>
      </c>
      <c r="K36" s="139"/>
      <c r="L36" s="147">
        <f>L34</f>
        <v>313.16902</v>
      </c>
      <c r="M36" s="136"/>
      <c r="N36" s="148">
        <f>N34</f>
        <v>45.36</v>
      </c>
      <c r="O36" s="137"/>
      <c r="P36" s="137"/>
      <c r="Q36" s="136"/>
      <c r="R36" s="136"/>
      <c r="S36" s="136"/>
      <c r="T36" s="140"/>
      <c r="U36" s="140"/>
      <c r="V36" s="140"/>
      <c r="W36" s="148">
        <f>W34</f>
        <v>262.438</v>
      </c>
      <c r="X36" s="137"/>
      <c r="Y36" s="137"/>
      <c r="Z36" s="137"/>
      <c r="AA36" s="137"/>
      <c r="AB36" s="137"/>
      <c r="AC36" s="141"/>
      <c r="AD36" s="141"/>
      <c r="AE36" s="141"/>
      <c r="AF36" s="141"/>
      <c r="AG36" s="141"/>
      <c r="AH36" s="141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V5" sqref="V5"/>
    </sheetView>
  </sheetViews>
  <sheetFormatPr defaultColWidth="11.57421875" defaultRowHeight="12.75"/>
  <cols>
    <col min="1" max="1" width="12.57421875" style="0" customWidth="1"/>
    <col min="2" max="2" width="26.57421875" style="0" customWidth="1"/>
    <col min="3" max="3" width="20.00390625" style="0" customWidth="1"/>
    <col min="4" max="4" width="19.8515625" style="0" customWidth="1"/>
    <col min="5" max="5" width="11.140625" style="0" customWidth="1"/>
    <col min="6" max="6" width="9.28125" style="0" customWidth="1"/>
    <col min="7" max="7" width="12.00390625" style="0" customWidth="1"/>
    <col min="8" max="8" width="10.00390625" style="0" customWidth="1"/>
    <col min="9" max="9" width="9.8515625" style="0" customWidth="1"/>
    <col min="10" max="10" width="7.00390625" style="0" customWidth="1"/>
    <col min="11" max="11" width="6.8515625" style="0" customWidth="1"/>
    <col min="12" max="12" width="6.28125" style="0" customWidth="1"/>
    <col min="13" max="13" width="7.140625" style="0" customWidth="1"/>
    <col min="14" max="14" width="6.57421875" style="0" customWidth="1"/>
    <col min="15" max="15" width="6.140625" style="0" customWidth="1"/>
    <col min="16" max="16" width="5.8515625" style="0" customWidth="1"/>
    <col min="17" max="17" width="9.8515625" style="0" customWidth="1"/>
    <col min="18" max="21" width="5.8515625" style="0" customWidth="1"/>
    <col min="22" max="23" width="13.28125" style="0" customWidth="1"/>
    <col min="24" max="24" width="9.7109375" style="0" customWidth="1"/>
  </cols>
  <sheetData>
    <row r="1" spans="1:24" ht="12.75">
      <c r="A1" t="s">
        <v>278</v>
      </c>
      <c r="B1" t="s">
        <v>279</v>
      </c>
      <c r="C1" t="s">
        <v>280</v>
      </c>
      <c r="D1" t="s">
        <v>281</v>
      </c>
      <c r="E1" t="s">
        <v>282</v>
      </c>
      <c r="F1" t="s">
        <v>283</v>
      </c>
      <c r="G1" t="s">
        <v>284</v>
      </c>
      <c r="H1" t="s">
        <v>285</v>
      </c>
      <c r="I1" s="152" t="s">
        <v>286</v>
      </c>
      <c r="J1" s="152" t="s">
        <v>287</v>
      </c>
      <c r="K1" s="152" t="s">
        <v>288</v>
      </c>
      <c r="L1" s="152" t="s">
        <v>289</v>
      </c>
      <c r="M1" s="152" t="s">
        <v>290</v>
      </c>
      <c r="N1" s="152" t="s">
        <v>291</v>
      </c>
      <c r="O1" s="152" t="s">
        <v>292</v>
      </c>
      <c r="P1" s="152" t="s">
        <v>293</v>
      </c>
      <c r="Q1" s="152" t="s">
        <v>294</v>
      </c>
      <c r="R1" s="152" t="s">
        <v>295</v>
      </c>
      <c r="S1" s="152" t="s">
        <v>296</v>
      </c>
      <c r="T1" s="152" t="s">
        <v>297</v>
      </c>
      <c r="U1" s="152" t="s">
        <v>298</v>
      </c>
      <c r="V1" s="152" t="s">
        <v>299</v>
      </c>
      <c r="W1" s="152" t="s">
        <v>300</v>
      </c>
      <c r="X1" t="s">
        <v>99</v>
      </c>
    </row>
    <row r="2" spans="9:23" ht="12.75">
      <c r="I2" s="152" t="s">
        <v>301</v>
      </c>
      <c r="J2" s="152" t="s">
        <v>301</v>
      </c>
      <c r="K2" s="152" t="s">
        <v>301</v>
      </c>
      <c r="L2" s="152" t="s">
        <v>301</v>
      </c>
      <c r="M2" s="152" t="s">
        <v>301</v>
      </c>
      <c r="N2" s="152" t="s">
        <v>301</v>
      </c>
      <c r="O2" s="152" t="s">
        <v>301</v>
      </c>
      <c r="P2" s="152" t="s">
        <v>301</v>
      </c>
      <c r="Q2" s="152" t="s">
        <v>301</v>
      </c>
      <c r="R2" s="152" t="s">
        <v>301</v>
      </c>
      <c r="S2" s="152" t="s">
        <v>301</v>
      </c>
      <c r="T2" s="152" t="s">
        <v>301</v>
      </c>
      <c r="U2" s="152" t="s">
        <v>301</v>
      </c>
      <c r="V2" s="152" t="s">
        <v>301</v>
      </c>
      <c r="W2" s="152" t="s">
        <v>301</v>
      </c>
    </row>
    <row r="3" spans="1:24" ht="12.75">
      <c r="A3" t="s">
        <v>302</v>
      </c>
      <c r="B3" t="s">
        <v>86</v>
      </c>
      <c r="C3" t="s">
        <v>87</v>
      </c>
      <c r="D3" t="s">
        <v>266</v>
      </c>
      <c r="E3" s="153" t="s">
        <v>303</v>
      </c>
      <c r="F3" s="153" t="s">
        <v>146</v>
      </c>
      <c r="I3" s="154">
        <v>0</v>
      </c>
      <c r="J3" s="154">
        <v>0</v>
      </c>
      <c r="K3" s="154">
        <v>0</v>
      </c>
      <c r="L3" s="154">
        <v>0</v>
      </c>
      <c r="M3" s="154">
        <v>0</v>
      </c>
      <c r="N3" s="154">
        <v>0</v>
      </c>
      <c r="O3" s="154">
        <v>0</v>
      </c>
      <c r="P3" s="154">
        <v>0</v>
      </c>
      <c r="Q3" s="154">
        <v>0</v>
      </c>
      <c r="R3" s="154">
        <v>0</v>
      </c>
      <c r="S3" s="154">
        <v>0</v>
      </c>
      <c r="T3" s="154">
        <v>0</v>
      </c>
      <c r="U3" s="154">
        <v>0</v>
      </c>
      <c r="V3" s="154">
        <v>0</v>
      </c>
      <c r="W3" s="154">
        <v>0</v>
      </c>
      <c r="X3">
        <f>SUM(Q3:W3)</f>
        <v>0</v>
      </c>
    </row>
    <row r="4" spans="1:24" ht="12.75">
      <c r="A4" t="s">
        <v>304</v>
      </c>
      <c r="B4" t="s">
        <v>86</v>
      </c>
      <c r="C4" t="s">
        <v>87</v>
      </c>
      <c r="D4" t="s">
        <v>262</v>
      </c>
      <c r="E4" s="153" t="s">
        <v>303</v>
      </c>
      <c r="F4" s="153" t="s">
        <v>305</v>
      </c>
      <c r="I4" s="154">
        <v>0</v>
      </c>
      <c r="J4" s="154">
        <v>0</v>
      </c>
      <c r="K4" s="154">
        <v>0</v>
      </c>
      <c r="L4" s="154">
        <v>0</v>
      </c>
      <c r="M4" s="154">
        <v>0</v>
      </c>
      <c r="N4" s="154">
        <v>0</v>
      </c>
      <c r="O4" s="154">
        <v>0</v>
      </c>
      <c r="P4" s="154">
        <v>0</v>
      </c>
      <c r="Q4" s="154">
        <v>0</v>
      </c>
      <c r="R4" s="154">
        <v>0</v>
      </c>
      <c r="S4" s="154">
        <v>0</v>
      </c>
      <c r="T4" s="154">
        <v>0</v>
      </c>
      <c r="U4" s="154">
        <v>0</v>
      </c>
      <c r="V4" s="154">
        <v>0</v>
      </c>
      <c r="W4" s="154">
        <v>0</v>
      </c>
      <c r="X4">
        <f>SUM(Q4:W4)</f>
        <v>0</v>
      </c>
    </row>
    <row r="5" spans="1:24" ht="12.75">
      <c r="A5" t="s">
        <v>306</v>
      </c>
      <c r="B5" t="s">
        <v>86</v>
      </c>
      <c r="C5" t="s">
        <v>87</v>
      </c>
      <c r="D5" t="s">
        <v>307</v>
      </c>
      <c r="E5" s="153" t="s">
        <v>303</v>
      </c>
      <c r="F5" s="153" t="s">
        <v>210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>
        <f>SUM(Q5:W5)</f>
        <v>0</v>
      </c>
    </row>
    <row r="6" spans="1:24" ht="12.75">
      <c r="A6" t="s">
        <v>308</v>
      </c>
      <c r="B6" t="s">
        <v>86</v>
      </c>
      <c r="C6" t="s">
        <v>87</v>
      </c>
      <c r="D6" t="s">
        <v>309</v>
      </c>
      <c r="E6" s="153" t="s">
        <v>303</v>
      </c>
      <c r="F6" s="153" t="s">
        <v>310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>
        <f>SUM(Q6:W6)</f>
        <v>0</v>
      </c>
    </row>
    <row r="9" spans="1:24" ht="12.75">
      <c r="A9" t="s">
        <v>311</v>
      </c>
      <c r="I9">
        <f>SUM(I3:I8)</f>
        <v>0</v>
      </c>
      <c r="J9">
        <f>SUM(J3:J8)</f>
        <v>0</v>
      </c>
      <c r="K9">
        <f>SUM(K2:K8)</f>
        <v>0</v>
      </c>
      <c r="L9">
        <f aca="true" t="shared" si="0" ref="L9:X9">SUM(L3:L8)</f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</row>
  </sheetData>
  <sheetProtection selectLockedCells="1" selectUnlockedCells="1"/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140625" defaultRowHeight="13.5" customHeight="1"/>
  <cols>
    <col min="1" max="1" width="36.28125" style="155" customWidth="1"/>
    <col min="2" max="12" width="9.140625" style="155" customWidth="1"/>
    <col min="13" max="13" width="3.7109375" style="155" customWidth="1"/>
    <col min="14" max="17" width="9.7109375" style="155" customWidth="1"/>
    <col min="18" max="242" width="9.140625" style="155" customWidth="1"/>
  </cols>
  <sheetData>
    <row r="1" spans="1:256" s="159" customFormat="1" ht="25.5">
      <c r="A1" s="156" t="s">
        <v>312</v>
      </c>
      <c r="B1" s="157" t="s">
        <v>294</v>
      </c>
      <c r="C1" s="157" t="s">
        <v>295</v>
      </c>
      <c r="D1" s="157" t="s">
        <v>313</v>
      </c>
      <c r="E1" s="157" t="s">
        <v>296</v>
      </c>
      <c r="F1" s="157" t="s">
        <v>297</v>
      </c>
      <c r="G1" s="157" t="s">
        <v>298</v>
      </c>
      <c r="H1" s="157" t="s">
        <v>314</v>
      </c>
      <c r="I1" s="157" t="s">
        <v>315</v>
      </c>
      <c r="J1" s="157" t="s">
        <v>316</v>
      </c>
      <c r="K1" s="157" t="s">
        <v>317</v>
      </c>
      <c r="L1" s="157" t="s">
        <v>317</v>
      </c>
      <c r="M1" s="158" t="s">
        <v>106</v>
      </c>
      <c r="Q1" s="160"/>
      <c r="R1" s="161"/>
      <c r="S1" s="162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166" customFormat="1" ht="12.75">
      <c r="A2" s="163" t="s">
        <v>318</v>
      </c>
      <c r="B2" s="164" t="s">
        <v>12</v>
      </c>
      <c r="C2" s="164" t="s">
        <v>12</v>
      </c>
      <c r="D2" s="164" t="s">
        <v>12</v>
      </c>
      <c r="E2" s="164" t="s">
        <v>12</v>
      </c>
      <c r="F2" s="164" t="s">
        <v>12</v>
      </c>
      <c r="G2" s="164" t="s">
        <v>12</v>
      </c>
      <c r="H2" s="164" t="s">
        <v>12</v>
      </c>
      <c r="I2" s="164" t="s">
        <v>12</v>
      </c>
      <c r="J2" s="164" t="s">
        <v>12</v>
      </c>
      <c r="K2" s="164" t="s">
        <v>12</v>
      </c>
      <c r="L2" s="164" t="s">
        <v>319</v>
      </c>
      <c r="M2" s="165"/>
    </row>
    <row r="4" spans="1:13" ht="13.5" customHeight="1">
      <c r="A4" s="155" t="s">
        <v>266</v>
      </c>
      <c r="B4" s="155">
        <v>0</v>
      </c>
      <c r="C4" s="155">
        <f>Zoznam!R3</f>
        <v>0</v>
      </c>
      <c r="D4" s="155">
        <f>B4+C4</f>
        <v>0</v>
      </c>
      <c r="E4" s="155">
        <f>Zoznam!S3</f>
        <v>0</v>
      </c>
      <c r="F4" s="155">
        <f>Zoznam!T3</f>
        <v>0</v>
      </c>
      <c r="G4" s="155">
        <f>Zoznam!U3</f>
        <v>0</v>
      </c>
      <c r="H4" s="155">
        <f>D4+E4+F4+G4</f>
        <v>0</v>
      </c>
      <c r="I4" s="155">
        <v>0</v>
      </c>
      <c r="J4" s="155">
        <f>Zoznam!W3</f>
        <v>0</v>
      </c>
      <c r="K4" s="155">
        <f>H4+I4+J4</f>
        <v>0</v>
      </c>
      <c r="L4" s="155">
        <f>K4*30.126</f>
        <v>0</v>
      </c>
      <c r="M4" s="155" t="s">
        <v>320</v>
      </c>
    </row>
    <row r="5" spans="1:13" ht="13.5" customHeight="1">
      <c r="A5" s="155" t="s">
        <v>262</v>
      </c>
      <c r="B5" s="155">
        <v>0</v>
      </c>
      <c r="C5" s="155">
        <f>Zoznam!R4</f>
        <v>0</v>
      </c>
      <c r="D5" s="155">
        <f>B5+C5</f>
        <v>0</v>
      </c>
      <c r="E5" s="155">
        <f>Zoznam!S4</f>
        <v>0</v>
      </c>
      <c r="F5" s="155">
        <f>Zoznam!T4</f>
        <v>0</v>
      </c>
      <c r="G5" s="155">
        <f>Zoznam!U4</f>
        <v>0</v>
      </c>
      <c r="H5" s="155">
        <f>D5+E5+F5+G5</f>
        <v>0</v>
      </c>
      <c r="I5" s="155">
        <v>0</v>
      </c>
      <c r="J5" s="155">
        <f>Zoznam!W4</f>
        <v>0</v>
      </c>
      <c r="K5" s="155">
        <f>H5+I5+J5</f>
        <v>0</v>
      </c>
      <c r="L5" s="155">
        <f>K5*30.126</f>
        <v>0</v>
      </c>
      <c r="M5" s="155" t="s">
        <v>320</v>
      </c>
    </row>
    <row r="6" spans="1:13" ht="13.5" customHeight="1">
      <c r="A6" s="155" t="s">
        <v>307</v>
      </c>
      <c r="B6" s="155">
        <v>0</v>
      </c>
      <c r="C6" s="155">
        <f>Zoznam!R5</f>
        <v>0</v>
      </c>
      <c r="D6" s="155">
        <f>B6+C6</f>
        <v>0</v>
      </c>
      <c r="E6" s="155">
        <f>Zoznam!S5</f>
        <v>0</v>
      </c>
      <c r="F6" s="155">
        <f>Zoznam!T5</f>
        <v>0</v>
      </c>
      <c r="G6" s="155">
        <f>Zoznam!U5</f>
        <v>0</v>
      </c>
      <c r="H6" s="155">
        <f>D6+E6+F6+G6</f>
        <v>0</v>
      </c>
      <c r="I6" s="155">
        <v>0</v>
      </c>
      <c r="J6" s="155">
        <f>Zoznam!W5</f>
        <v>0</v>
      </c>
      <c r="K6" s="155">
        <f>H6+I6+J6</f>
        <v>0</v>
      </c>
      <c r="L6" s="155">
        <f>K6*30.126</f>
        <v>0</v>
      </c>
      <c r="M6" s="155" t="s">
        <v>320</v>
      </c>
    </row>
    <row r="7" spans="1:13" ht="13.5" customHeight="1">
      <c r="A7" s="155" t="s">
        <v>309</v>
      </c>
      <c r="B7" s="155">
        <v>0</v>
      </c>
      <c r="C7" s="155">
        <f>Zoznam!R6</f>
        <v>0</v>
      </c>
      <c r="D7" s="155">
        <f>B7+C7</f>
        <v>0</v>
      </c>
      <c r="E7" s="155">
        <f>Zoznam!S6</f>
        <v>0</v>
      </c>
      <c r="F7" s="155">
        <f>Zoznam!T6</f>
        <v>0</v>
      </c>
      <c r="G7" s="155">
        <f>Zoznam!U6</f>
        <v>0</v>
      </c>
      <c r="H7" s="155">
        <f>D7+E7+F7+G7</f>
        <v>0</v>
      </c>
      <c r="I7" s="155">
        <v>0</v>
      </c>
      <c r="J7" s="155">
        <f>Zoznam!W6</f>
        <v>0</v>
      </c>
      <c r="K7" s="155">
        <f>H7+I7+J7</f>
        <v>0</v>
      </c>
      <c r="L7" s="155">
        <f>K7*30.126</f>
        <v>0</v>
      </c>
      <c r="M7" s="155" t="s">
        <v>320</v>
      </c>
    </row>
    <row r="9" spans="1:12" ht="13.5" customHeight="1">
      <c r="A9" s="155" t="s">
        <v>311</v>
      </c>
      <c r="B9" s="155">
        <f aca="true" t="shared" si="0" ref="B9:L9">SUM(B4:B8)</f>
        <v>0</v>
      </c>
      <c r="C9" s="155">
        <f t="shared" si="0"/>
        <v>0</v>
      </c>
      <c r="D9" s="155">
        <f t="shared" si="0"/>
        <v>0</v>
      </c>
      <c r="E9" s="155">
        <f t="shared" si="0"/>
        <v>0</v>
      </c>
      <c r="F9" s="155">
        <f t="shared" si="0"/>
        <v>0</v>
      </c>
      <c r="G9" s="155">
        <f t="shared" si="0"/>
        <v>0</v>
      </c>
      <c r="H9" s="155">
        <f t="shared" si="0"/>
        <v>0</v>
      </c>
      <c r="I9" s="155">
        <f t="shared" si="0"/>
        <v>0</v>
      </c>
      <c r="J9" s="155">
        <f t="shared" si="0"/>
        <v>0</v>
      </c>
      <c r="K9" s="155">
        <f t="shared" si="0"/>
        <v>0</v>
      </c>
      <c r="L9" s="155">
        <f t="shared" si="0"/>
        <v>0</v>
      </c>
    </row>
  </sheetData>
  <sheetProtection selectLockedCells="1" selectUnlockedCells="1"/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Pavol Jakubík</cp:lastModifiedBy>
  <dcterms:modified xsi:type="dcterms:W3CDTF">2022-04-06T15:14:42Z</dcterms:modified>
  <cp:category/>
  <cp:version/>
  <cp:contentType/>
  <cp:contentStatus/>
</cp:coreProperties>
</file>