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ny\Desktop\Vanyo\súťaže\2022\2. Lesná cesta Furča - Hrašovík - etapa2\Prílohy k obstaraniu\"/>
    </mc:Choice>
  </mc:AlternateContent>
  <xr:revisionPtr revIDLastSave="0" documentId="13_ncr:1_{9DADD128-F369-4871-AAD4-537678648851}" xr6:coauthVersionLast="47" xr6:coauthVersionMax="47" xr10:uidLastSave="{00000000-0000-0000-0000-000000000000}"/>
  <bookViews>
    <workbookView xWindow="-120" yWindow="-120" windowWidth="29040" windowHeight="15840" xr2:uid="{00F13C69-B95B-49C4-850B-76541B815468}"/>
  </bookViews>
  <sheets>
    <sheet name="Etapa-2_SO-0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3" i="1" l="1"/>
  <c r="Y83" i="1"/>
  <c r="V80" i="1"/>
  <c r="S79" i="1"/>
  <c r="S80" i="1" s="1"/>
  <c r="M79" i="1"/>
  <c r="H80" i="1" s="1"/>
  <c r="L79" i="1"/>
  <c r="L80" i="1" s="1"/>
  <c r="K79" i="1"/>
  <c r="J79" i="1"/>
  <c r="I79" i="1"/>
  <c r="I80" i="1" s="1"/>
  <c r="V75" i="1"/>
  <c r="S75" i="1"/>
  <c r="M75" i="1"/>
  <c r="L75" i="1"/>
  <c r="K75" i="1"/>
  <c r="J75" i="1"/>
  <c r="I75" i="1"/>
  <c r="S74" i="1"/>
  <c r="M74" i="1"/>
  <c r="L74" i="1"/>
  <c r="K74" i="1"/>
  <c r="J74" i="1"/>
  <c r="I74" i="1"/>
  <c r="V73" i="1"/>
  <c r="S73" i="1"/>
  <c r="M73" i="1"/>
  <c r="L73" i="1"/>
  <c r="K73" i="1"/>
  <c r="J73" i="1"/>
  <c r="I73" i="1"/>
  <c r="V72" i="1"/>
  <c r="S72" i="1"/>
  <c r="M72" i="1"/>
  <c r="L72" i="1"/>
  <c r="K72" i="1"/>
  <c r="J72" i="1"/>
  <c r="I72" i="1"/>
  <c r="V71" i="1"/>
  <c r="V76" i="1" s="1"/>
  <c r="S71" i="1"/>
  <c r="M71" i="1"/>
  <c r="L71" i="1"/>
  <c r="K71" i="1"/>
  <c r="J71" i="1"/>
  <c r="I71" i="1"/>
  <c r="S70" i="1"/>
  <c r="M70" i="1"/>
  <c r="L70" i="1"/>
  <c r="K70" i="1"/>
  <c r="J70" i="1"/>
  <c r="I70" i="1"/>
  <c r="S69" i="1"/>
  <c r="S76" i="1" s="1"/>
  <c r="M69" i="1"/>
  <c r="M76" i="1" s="1"/>
  <c r="L69" i="1"/>
  <c r="K69" i="1"/>
  <c r="J69" i="1"/>
  <c r="I69" i="1"/>
  <c r="I76" i="1" s="1"/>
  <c r="V66" i="1"/>
  <c r="S65" i="1"/>
  <c r="M65" i="1"/>
  <c r="L65" i="1"/>
  <c r="K65" i="1"/>
  <c r="J65" i="1"/>
  <c r="I65" i="1"/>
  <c r="S64" i="1"/>
  <c r="M64" i="1"/>
  <c r="L64" i="1"/>
  <c r="K64" i="1"/>
  <c r="J64" i="1"/>
  <c r="I64" i="1"/>
  <c r="S63" i="1"/>
  <c r="S66" i="1" s="1"/>
  <c r="M63" i="1"/>
  <c r="H66" i="1" s="1"/>
  <c r="L63" i="1"/>
  <c r="L66" i="1" s="1"/>
  <c r="K63" i="1"/>
  <c r="J63" i="1"/>
  <c r="I63" i="1"/>
  <c r="I66" i="1" s="1"/>
  <c r="V60" i="1"/>
  <c r="S59" i="1"/>
  <c r="M59" i="1"/>
  <c r="L59" i="1"/>
  <c r="K59" i="1"/>
  <c r="J59" i="1"/>
  <c r="I59" i="1"/>
  <c r="S58" i="1"/>
  <c r="M58" i="1"/>
  <c r="L58" i="1"/>
  <c r="K58" i="1"/>
  <c r="J58" i="1"/>
  <c r="I58" i="1"/>
  <c r="S57" i="1"/>
  <c r="M57" i="1"/>
  <c r="L57" i="1"/>
  <c r="K57" i="1"/>
  <c r="J57" i="1"/>
  <c r="I57" i="1"/>
  <c r="S56" i="1"/>
  <c r="M56" i="1"/>
  <c r="L56" i="1"/>
  <c r="K56" i="1"/>
  <c r="J56" i="1"/>
  <c r="I56" i="1"/>
  <c r="S55" i="1"/>
  <c r="M55" i="1"/>
  <c r="L55" i="1"/>
  <c r="K55" i="1"/>
  <c r="J55" i="1"/>
  <c r="I55" i="1"/>
  <c r="S54" i="1"/>
  <c r="M54" i="1"/>
  <c r="L54" i="1"/>
  <c r="K54" i="1"/>
  <c r="J54" i="1"/>
  <c r="I54" i="1"/>
  <c r="S53" i="1"/>
  <c r="M53" i="1"/>
  <c r="L53" i="1"/>
  <c r="K53" i="1"/>
  <c r="J53" i="1"/>
  <c r="I53" i="1"/>
  <c r="S52" i="1"/>
  <c r="M52" i="1"/>
  <c r="L52" i="1"/>
  <c r="K52" i="1"/>
  <c r="J52" i="1"/>
  <c r="I52" i="1"/>
  <c r="S51" i="1"/>
  <c r="M51" i="1"/>
  <c r="L51" i="1"/>
  <c r="K51" i="1"/>
  <c r="J51" i="1"/>
  <c r="I51" i="1"/>
  <c r="S50" i="1"/>
  <c r="S60" i="1" s="1"/>
  <c r="M50" i="1"/>
  <c r="M60" i="1" s="1"/>
  <c r="L50" i="1"/>
  <c r="G60" i="1" s="1"/>
  <c r="K50" i="1"/>
  <c r="J50" i="1"/>
  <c r="I50" i="1"/>
  <c r="I60" i="1" s="1"/>
  <c r="V47" i="1"/>
  <c r="S46" i="1"/>
  <c r="S47" i="1" s="1"/>
  <c r="M46" i="1"/>
  <c r="H47" i="1" s="1"/>
  <c r="L46" i="1"/>
  <c r="L47" i="1" s="1"/>
  <c r="K46" i="1"/>
  <c r="J46" i="1"/>
  <c r="I46" i="1"/>
  <c r="I47" i="1" s="1"/>
  <c r="V43" i="1"/>
  <c r="S42" i="1"/>
  <c r="M42" i="1"/>
  <c r="L42" i="1"/>
  <c r="K42" i="1"/>
  <c r="J42" i="1"/>
  <c r="I42" i="1"/>
  <c r="S41" i="1"/>
  <c r="M41" i="1"/>
  <c r="L41" i="1"/>
  <c r="K41" i="1"/>
  <c r="J41" i="1"/>
  <c r="I41" i="1"/>
  <c r="S40" i="1"/>
  <c r="M40" i="1"/>
  <c r="L40" i="1"/>
  <c r="K40" i="1"/>
  <c r="J40" i="1"/>
  <c r="I40" i="1"/>
  <c r="S39" i="1"/>
  <c r="M39" i="1"/>
  <c r="L39" i="1"/>
  <c r="K39" i="1"/>
  <c r="J39" i="1"/>
  <c r="I39" i="1"/>
  <c r="S38" i="1"/>
  <c r="M38" i="1"/>
  <c r="L38" i="1"/>
  <c r="K38" i="1"/>
  <c r="J38" i="1"/>
  <c r="I38" i="1"/>
  <c r="S37" i="1"/>
  <c r="S43" i="1" s="1"/>
  <c r="M37" i="1"/>
  <c r="M43" i="1" s="1"/>
  <c r="L37" i="1"/>
  <c r="G43" i="1" s="1"/>
  <c r="K37" i="1"/>
  <c r="J37" i="1"/>
  <c r="I37" i="1"/>
  <c r="I43" i="1" s="1"/>
  <c r="V34" i="1"/>
  <c r="S33" i="1"/>
  <c r="M33" i="1"/>
  <c r="L33" i="1"/>
  <c r="K33" i="1"/>
  <c r="J33" i="1"/>
  <c r="I33" i="1"/>
  <c r="S32" i="1"/>
  <c r="M32" i="1"/>
  <c r="L32" i="1"/>
  <c r="K32" i="1"/>
  <c r="J32" i="1"/>
  <c r="I32" i="1"/>
  <c r="S31" i="1"/>
  <c r="M31" i="1"/>
  <c r="L31" i="1"/>
  <c r="K31" i="1"/>
  <c r="J31" i="1"/>
  <c r="I31" i="1"/>
  <c r="S30" i="1"/>
  <c r="M30" i="1"/>
  <c r="L30" i="1"/>
  <c r="K30" i="1"/>
  <c r="J30" i="1"/>
  <c r="I30" i="1"/>
  <c r="S29" i="1"/>
  <c r="M29" i="1"/>
  <c r="L29" i="1"/>
  <c r="K29" i="1"/>
  <c r="J29" i="1"/>
  <c r="I29" i="1"/>
  <c r="S28" i="1"/>
  <c r="M28" i="1"/>
  <c r="L28" i="1"/>
  <c r="K28" i="1"/>
  <c r="J28" i="1"/>
  <c r="I28" i="1"/>
  <c r="S27" i="1"/>
  <c r="M27" i="1"/>
  <c r="L27" i="1"/>
  <c r="K27" i="1"/>
  <c r="J27" i="1"/>
  <c r="I27" i="1"/>
  <c r="S26" i="1"/>
  <c r="M26" i="1"/>
  <c r="L26" i="1"/>
  <c r="K26" i="1"/>
  <c r="J26" i="1"/>
  <c r="I26" i="1"/>
  <c r="S25" i="1"/>
  <c r="M25" i="1"/>
  <c r="L25" i="1"/>
  <c r="K25" i="1"/>
  <c r="J25" i="1"/>
  <c r="I25" i="1"/>
  <c r="S24" i="1"/>
  <c r="M24" i="1"/>
  <c r="L24" i="1"/>
  <c r="K24" i="1"/>
  <c r="J24" i="1"/>
  <c r="I24" i="1"/>
  <c r="S23" i="1"/>
  <c r="M23" i="1"/>
  <c r="L23" i="1"/>
  <c r="K23" i="1"/>
  <c r="J23" i="1"/>
  <c r="I23" i="1"/>
  <c r="S22" i="1"/>
  <c r="M22" i="1"/>
  <c r="L22" i="1"/>
  <c r="K22" i="1"/>
  <c r="J22" i="1"/>
  <c r="I22" i="1"/>
  <c r="S21" i="1"/>
  <c r="M21" i="1"/>
  <c r="L21" i="1"/>
  <c r="K21" i="1"/>
  <c r="J21" i="1"/>
  <c r="I21" i="1"/>
  <c r="S20" i="1"/>
  <c r="M20" i="1"/>
  <c r="L20" i="1"/>
  <c r="K20" i="1"/>
  <c r="J20" i="1"/>
  <c r="I20" i="1"/>
  <c r="S19" i="1"/>
  <c r="M19" i="1"/>
  <c r="L19" i="1"/>
  <c r="K19" i="1"/>
  <c r="J19" i="1"/>
  <c r="I19" i="1"/>
  <c r="S18" i="1"/>
  <c r="M18" i="1"/>
  <c r="L18" i="1"/>
  <c r="K18" i="1"/>
  <c r="J18" i="1"/>
  <c r="I18" i="1"/>
  <c r="S17" i="1"/>
  <c r="M17" i="1"/>
  <c r="L17" i="1"/>
  <c r="K17" i="1"/>
  <c r="J17" i="1"/>
  <c r="I17" i="1"/>
  <c r="S16" i="1"/>
  <c r="M16" i="1"/>
  <c r="L16" i="1"/>
  <c r="K16" i="1"/>
  <c r="J16" i="1"/>
  <c r="I16" i="1"/>
  <c r="S15" i="1"/>
  <c r="M15" i="1"/>
  <c r="L15" i="1"/>
  <c r="K15" i="1"/>
  <c r="J15" i="1"/>
  <c r="I15" i="1"/>
  <c r="S14" i="1"/>
  <c r="M14" i="1"/>
  <c r="L14" i="1"/>
  <c r="K14" i="1"/>
  <c r="J14" i="1"/>
  <c r="I14" i="1"/>
  <c r="S13" i="1"/>
  <c r="M13" i="1"/>
  <c r="L13" i="1"/>
  <c r="K13" i="1"/>
  <c r="J13" i="1"/>
  <c r="I13" i="1"/>
  <c r="S12" i="1"/>
  <c r="M12" i="1"/>
  <c r="L12" i="1"/>
  <c r="K12" i="1"/>
  <c r="J12" i="1"/>
  <c r="I12" i="1"/>
  <c r="S11" i="1"/>
  <c r="S34" i="1" s="1"/>
  <c r="M11" i="1"/>
  <c r="L11" i="1"/>
  <c r="G34" i="1" s="1"/>
  <c r="K11" i="1"/>
  <c r="K83" i="1" s="1"/>
  <c r="J11" i="1"/>
  <c r="I11" i="1"/>
  <c r="H43" i="1" l="1"/>
  <c r="H76" i="1"/>
  <c r="G47" i="1"/>
  <c r="H60" i="1"/>
  <c r="G66" i="1"/>
  <c r="G80" i="1"/>
  <c r="G76" i="1"/>
  <c r="S82" i="1"/>
  <c r="S83" i="1" s="1"/>
  <c r="I34" i="1"/>
  <c r="I82" i="1" s="1"/>
  <c r="I83" i="1" s="1"/>
  <c r="M34" i="1"/>
  <c r="M82" i="1" s="1"/>
  <c r="L43" i="1"/>
  <c r="M47" i="1"/>
  <c r="L60" i="1"/>
  <c r="M66" i="1"/>
  <c r="L76" i="1"/>
  <c r="M80" i="1"/>
  <c r="H34" i="1"/>
  <c r="L34" i="1"/>
  <c r="V82" i="1"/>
  <c r="V83" i="1" s="1"/>
  <c r="H82" i="1" l="1"/>
  <c r="H83" i="1"/>
  <c r="M83" i="1"/>
  <c r="L82" i="1"/>
  <c r="L83" i="1" s="1"/>
  <c r="G82" i="1"/>
  <c r="G83" i="1" l="1"/>
</calcChain>
</file>

<file path=xl/sharedStrings.xml><?xml version="1.0" encoding="utf-8"?>
<sst xmlns="http://schemas.openxmlformats.org/spreadsheetml/2006/main" count="245" uniqueCount="161">
  <si>
    <t>Odberateľ: Mestské Lesy Košice a.s.</t>
  </si>
  <si>
    <t xml:space="preserve">Spracoval: </t>
  </si>
  <si>
    <t>Ing. Böhmer</t>
  </si>
  <si>
    <t>Projektant: VIA OPTIMA, spol. s r.o.</t>
  </si>
  <si>
    <t xml:space="preserve">Ks: </t>
  </si>
  <si>
    <t xml:space="preserve">2111 Cestné komunikácie                                                                             </t>
  </si>
  <si>
    <t xml:space="preserve">Dátum: </t>
  </si>
  <si>
    <t>23. 5. 2022</t>
  </si>
  <si>
    <t>Zákazka Lesná cesta HRAŠOVÍK, rekonštrukcia - ETAPA 2</t>
  </si>
  <si>
    <t>Objekt SO 01 - Úsek km 1.100-2.730</t>
  </si>
  <si>
    <t>Prehľad rozpočtových nákladov</t>
  </si>
  <si>
    <t>Por.č.</t>
  </si>
  <si>
    <t>Cenník</t>
  </si>
  <si>
    <t>Kód položky</t>
  </si>
  <si>
    <t>Názov</t>
  </si>
  <si>
    <t>Mj</t>
  </si>
  <si>
    <t>Množstvo</t>
  </si>
  <si>
    <t>Montáž</t>
  </si>
  <si>
    <t>Materiál</t>
  </si>
  <si>
    <t>Cena celkom</t>
  </si>
  <si>
    <t>Hmotnosť/Mj</t>
  </si>
  <si>
    <t>Hmotnosť</t>
  </si>
  <si>
    <t>Sutina</t>
  </si>
  <si>
    <t>Práce HSV</t>
  </si>
  <si>
    <t>ZEMNÉ PRÁCE</t>
  </si>
  <si>
    <t xml:space="preserve">  1/A 1</t>
  </si>
  <si>
    <t xml:space="preserve"> 111201102</t>
  </si>
  <si>
    <t>Odstránenie krovín a stromov s koreňom s priemerom kmeňa do 100 mm, nad 1000 do 10000 m2</t>
  </si>
  <si>
    <t>M2</t>
  </si>
  <si>
    <t xml:space="preserve"> 112201101</t>
  </si>
  <si>
    <t>Odstránenie pňov na vzdial. 50 m priemeru nad 100 do 300 mm</t>
  </si>
  <si>
    <t>KUS</t>
  </si>
  <si>
    <t xml:space="preserve"> 112201102</t>
  </si>
  <si>
    <t>Odstránenie pňov na vzdial. 50 m priemeru nad 300 do 500 mm</t>
  </si>
  <si>
    <t xml:space="preserve"> 112201103</t>
  </si>
  <si>
    <t>Odstránenie pňov na vzdial. 50 m priemeru nad 500 do 700 mm</t>
  </si>
  <si>
    <t xml:space="preserve"> 122301401</t>
  </si>
  <si>
    <t>Výkop v zemníku na suchu v hornine 4, do 100 m3</t>
  </si>
  <si>
    <t>m3</t>
  </si>
  <si>
    <t xml:space="preserve"> 122301409</t>
  </si>
  <si>
    <t>Výkopy v zemníkoch na suchu. Príplatok k cenám za lepivosť horniny 4</t>
  </si>
  <si>
    <t>M3</t>
  </si>
  <si>
    <t xml:space="preserve"> 132301101</t>
  </si>
  <si>
    <t>Výkop ryhy do šírky 600 mm v horn.4 do 100 m3</t>
  </si>
  <si>
    <t xml:space="preserve"> 132301109</t>
  </si>
  <si>
    <t>Hĺbenie rýh šírky do 600 mm zapažených i nezapažených s urovnaním dna. Príplatok za lepivosť horniny 4</t>
  </si>
  <si>
    <t xml:space="preserve"> 132301201</t>
  </si>
  <si>
    <t>Hĺbenie rýh šírky od 0,6 m do 2 m v hornine triedy 4 do 100 m3</t>
  </si>
  <si>
    <t xml:space="preserve"> 132301209</t>
  </si>
  <si>
    <t>Hĺbenie rýh š. nad 600 do 2 000 mm zapažených i nezapažených, s urovnaním dna Príplatok za lepivosť horniny 4</t>
  </si>
  <si>
    <t xml:space="preserve"> 162201101</t>
  </si>
  <si>
    <t>Vodorovné premiestnenie výkopku z horniny 1-4 do 20m</t>
  </si>
  <si>
    <t xml:space="preserve"> 171101103</t>
  </si>
  <si>
    <t>Uloženie sypaniny do násypu  súdržnej horniny s mierou zhutnenia nad 96 do 100 % podľa Proctor-Standard</t>
  </si>
  <si>
    <t xml:space="preserve"> 171201101</t>
  </si>
  <si>
    <t>Uloženie sypaniny do násypov s rozprestretím sypaniny vo vrstvách a s hrubým urovnaním nezhutnených</t>
  </si>
  <si>
    <t xml:space="preserve"> 174101001</t>
  </si>
  <si>
    <t>Zásyp sypaninou so zhutnením jám, šachiet, rýh, zárezov alebo okolo objektov do 100 m3</t>
  </si>
  <si>
    <t xml:space="preserve"> 175101100</t>
  </si>
  <si>
    <t>Obsyp potrubia sypaninou z vhodných hornín triedy 1 až 4 s prehodením sypaniny</t>
  </si>
  <si>
    <t xml:space="preserve"> 181101102</t>
  </si>
  <si>
    <t>Úprava pláne v zárezoch v hornine 1-4 so zhutnením</t>
  </si>
  <si>
    <t xml:space="preserve"> 182101101</t>
  </si>
  <si>
    <t>Svahovanie trvalých svahov v zárezoch v hornine triedy 1-4</t>
  </si>
  <si>
    <t xml:space="preserve"> 182201101</t>
  </si>
  <si>
    <t>Svahovanie trvalých svahov v násype</t>
  </si>
  <si>
    <t xml:space="preserve">  1/A 2</t>
  </si>
  <si>
    <t xml:space="preserve"> 122302202</t>
  </si>
  <si>
    <t>Odkopávky a prekopávky pre cesty od 100 m3 do 1000 m3 v hornine triedy 4</t>
  </si>
  <si>
    <t xml:space="preserve"> 122302209</t>
  </si>
  <si>
    <t>Odkopávky a prekopávky nezapažené pre cesty. Príplatok za lepivosť horniny 4</t>
  </si>
  <si>
    <t xml:space="preserve"> 938902102</t>
  </si>
  <si>
    <t>Čistenie priekop nespevnených so šírkou dna do 400 mm a objemom nánosu do 0,30 m3/m</t>
  </si>
  <si>
    <t>m</t>
  </si>
  <si>
    <t xml:space="preserve"> 938902103</t>
  </si>
  <si>
    <t>Čistenie priekop nespevnených so šírkou dna do 400 mm a objemom nánosu do 0,50 m3/m</t>
  </si>
  <si>
    <t>S/S60</t>
  </si>
  <si>
    <t xml:space="preserve"> 5833333300</t>
  </si>
  <si>
    <t>Kamenivo ťažené hrubé, frakcia 8-32, trieda Z</t>
  </si>
  <si>
    <t>T</t>
  </si>
  <si>
    <t>ZÁKLADY</t>
  </si>
  <si>
    <t xml:space="preserve">  2/A 1</t>
  </si>
  <si>
    <t xml:space="preserve"> 211561111</t>
  </si>
  <si>
    <t>Výplň odvodňovacieho rebra alebo trativodu do rýh kamenivom hrubým drveným frakcie 4-16 mm</t>
  </si>
  <si>
    <t xml:space="preserve"> 211971121</t>
  </si>
  <si>
    <t>Zhotov. oplášt. výplne z geotext. v ryhe alebo v záreze pri rozvinutej šírke oplášt. od 0 do 2, 5 m</t>
  </si>
  <si>
    <t xml:space="preserve"> 212572111</t>
  </si>
  <si>
    <t>Lôžko pre trativod z triedeného štrkopiesku</t>
  </si>
  <si>
    <t>271/A 1</t>
  </si>
  <si>
    <t xml:space="preserve"> 212752127</t>
  </si>
  <si>
    <t>Trativody z flexodrenážnych rúr DN 160</t>
  </si>
  <si>
    <t>M</t>
  </si>
  <si>
    <t>S/S20</t>
  </si>
  <si>
    <t xml:space="preserve"> 286161131006</t>
  </si>
  <si>
    <t>PIPELIFE  Zátka 160 pre PVC flexo drenážne rúry</t>
  </si>
  <si>
    <t xml:space="preserve">KUS     </t>
  </si>
  <si>
    <t>S/S90</t>
  </si>
  <si>
    <t xml:space="preserve"> 6936651000</t>
  </si>
  <si>
    <t>Geotextília netkaná polypropylénová Tatratex PP   200</t>
  </si>
  <si>
    <t>VODOROVNÉ KONŠTRUKCIE</t>
  </si>
  <si>
    <t>312/A 1</t>
  </si>
  <si>
    <t xml:space="preserve"> 465511523</t>
  </si>
  <si>
    <t>Dlažba kladená do malty s vyplnením škár maltou MC 10 nad.20 m2, 300mm</t>
  </si>
  <si>
    <t>SPEVNENÉ PLOCHY</t>
  </si>
  <si>
    <t xml:space="preserve"> 564791111</t>
  </si>
  <si>
    <t xml:space="preserve">Podklad spevnenej plochy z drveného kameniva frakcie 0 až 63 mm so zhutnením </t>
  </si>
  <si>
    <t>221/A 1</t>
  </si>
  <si>
    <t xml:space="preserve"> 564762111</t>
  </si>
  <si>
    <t>Podklad z kameniva hrubého drveného 32 až 63 mm hrúbky 200 mm</t>
  </si>
  <si>
    <t>m2</t>
  </si>
  <si>
    <t xml:space="preserve"> 564811113</t>
  </si>
  <si>
    <t>Podklad zo štrkodrviny po zhutnení hrúbky 70 mm</t>
  </si>
  <si>
    <t xml:space="preserve"> 564831111</t>
  </si>
  <si>
    <t>Podklad zo štrkodrviny po zhutnení hrúbky 100 mm</t>
  </si>
  <si>
    <t xml:space="preserve"> 564861111</t>
  </si>
  <si>
    <t>Podklad zo štrkodrviny s rozprestrením a zhutnením, hr.po zhutnení 200 mm</t>
  </si>
  <si>
    <t xml:space="preserve"> 564871111</t>
  </si>
  <si>
    <t>Podklad zo štrkodrviny po zhutnení hrúbky 250 mm</t>
  </si>
  <si>
    <t xml:space="preserve"> 571907111</t>
  </si>
  <si>
    <t>Posyp podkladu alebo krytu, kamenivom drveným alebo ťaženým v množstve nad 30 do 35 kg/m2</t>
  </si>
  <si>
    <t xml:space="preserve"> 573311511</t>
  </si>
  <si>
    <t>Preliatie podkladu alebo krytu z kameniva asfaltom v množstve 2, 50 kg/m2</t>
  </si>
  <si>
    <t xml:space="preserve"> 573411114</t>
  </si>
  <si>
    <t>Náter z asfaltu cestného 1, 50 kg/m2</t>
  </si>
  <si>
    <t xml:space="preserve"> 574391111</t>
  </si>
  <si>
    <t>Makadam asfaltový penetračný s postrekom zhutnený, z kamen. hrubého z asfaltu hr.100mm</t>
  </si>
  <si>
    <t>POTRUBNÉ ROZVODY</t>
  </si>
  <si>
    <t>271/A 3</t>
  </si>
  <si>
    <t xml:space="preserve"> 871420410</t>
  </si>
  <si>
    <t>Montáž kanalizačného potrubia z polypropylénových rúr korungovaných SN 8 DN 500 mm</t>
  </si>
  <si>
    <t xml:space="preserve"> 286161080105</t>
  </si>
  <si>
    <t>PIPELIFE  PRAGMA + ID rúra SN 8 DN 500/6 m</t>
  </si>
  <si>
    <t xml:space="preserve"> 286161081905</t>
  </si>
  <si>
    <t>PIPELIFE  ID spojka korugovaná so záražkou bez tesnenia ID PRKSN 8 - SN 10,500 pre PP ID PRAGMA</t>
  </si>
  <si>
    <t>OSTATNÉ KONŠTRUKCIE A PRÁCE</t>
  </si>
  <si>
    <t xml:space="preserve">  6/B 1</t>
  </si>
  <si>
    <t xml:space="preserve"> 979083112</t>
  </si>
  <si>
    <t>Vodorovné premiestnenie sutiny na skládku s naložením a zložením nad 100 do 1000 m</t>
  </si>
  <si>
    <t>t</t>
  </si>
  <si>
    <t xml:space="preserve"> 979093522</t>
  </si>
  <si>
    <t>Drvenie stavebného odpadu z demolácie betónového muriva z betónu prostého</t>
  </si>
  <si>
    <t>211/B 1</t>
  </si>
  <si>
    <t xml:space="preserve"> 961041211</t>
  </si>
  <si>
    <t>Búranie mostných základov, muriva a pilierov alebo nosných konštrukcií z prost.,betónu,  -2,20000t</t>
  </si>
  <si>
    <t>221/B 1</t>
  </si>
  <si>
    <t xml:space="preserve"> 966008112</t>
  </si>
  <si>
    <t xml:space="preserve">Búranie rúrových priepustov z rúr do DN 500 mm </t>
  </si>
  <si>
    <t xml:space="preserve"> 966008113</t>
  </si>
  <si>
    <t>Búranie rúrového priepustu, z rúr DN 500 do 800 mm,  -2,05500t</t>
  </si>
  <si>
    <t>221/C 1</t>
  </si>
  <si>
    <t xml:space="preserve"> 938909311</t>
  </si>
  <si>
    <t xml:space="preserve">Odstránenie nánosov z povrchu betónového alebo asfaltového krytu alebo podkladu </t>
  </si>
  <si>
    <t>P/PC</t>
  </si>
  <si>
    <t xml:space="preserve"> GU000101</t>
  </si>
  <si>
    <t>Osadenie smerového kola z guľatiny priemeru 125-175 mm, dĺ. 160 cm s vykopaním jamky, uložením výkopku na svah a dodaním materiálu</t>
  </si>
  <si>
    <t>KS</t>
  </si>
  <si>
    <t>PRESUNY HMÔT</t>
  </si>
  <si>
    <t xml:space="preserve"> 998225111</t>
  </si>
  <si>
    <t>Presun hmôt pre pozemnú komunikáciu a letisko s krytom asfaltovým akejkoľvek dĺžky objektu</t>
  </si>
  <si>
    <t>Celkom v EUR</t>
  </si>
  <si>
    <t xml:space="preserve">Dodávateľ: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</si>
</sst>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0.000"/>
    <numFmt numFmtId="165" formatCode="###\ ###\ ##0.0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8"/>
      <color theme="1"/>
      <name val="Arial CE"/>
      <charset val="238"/>
    </font>
    <font>
      <b/>
      <sz val="10"/>
      <color theme="1"/>
      <name val="Arial CE"/>
      <charset val="238"/>
    </font>
    <font>
      <sz val="11"/>
      <color theme="1"/>
      <name val="Arial CE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Arial"/>
      <family val="2"/>
      <charset val="238"/>
    </font>
    <font>
      <sz val="8"/>
      <color rgb="FF0000FF"/>
      <name val="Arial CE"/>
      <charset val="238"/>
    </font>
    <font>
      <sz val="8"/>
      <color rgb="FF0000FF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rgb="FFFF0000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6" xfId="0" applyFont="1" applyBorder="1" applyProtection="1">
      <protection locked="0"/>
    </xf>
    <xf numFmtId="165" fontId="7" fillId="0" borderId="6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165" fontId="8" fillId="3" borderId="0" xfId="0" applyNumberFormat="1" applyFont="1" applyFill="1" applyAlignment="1" applyProtection="1">
      <alignment wrapText="1"/>
      <protection locked="0"/>
    </xf>
    <xf numFmtId="165" fontId="8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165" fontId="10" fillId="0" borderId="0" xfId="0" applyNumberFormat="1" applyFont="1" applyAlignment="1" applyProtection="1">
      <alignment wrapText="1"/>
      <protection locked="0"/>
    </xf>
    <xf numFmtId="165" fontId="10" fillId="3" borderId="0" xfId="0" applyNumberFormat="1" applyFont="1" applyFill="1" applyAlignment="1" applyProtection="1">
      <alignment wrapText="1"/>
      <protection locked="0"/>
    </xf>
    <xf numFmtId="0" fontId="10" fillId="0" borderId="0" xfId="0" applyFont="1" applyProtection="1">
      <protection locked="0"/>
    </xf>
    <xf numFmtId="164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165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65" fontId="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0" borderId="6" xfId="0" applyFont="1" applyBorder="1" applyProtection="1">
      <protection locked="0"/>
    </xf>
    <xf numFmtId="164" fontId="13" fillId="0" borderId="6" xfId="0" applyNumberFormat="1" applyFont="1" applyBorder="1" applyProtection="1">
      <protection locked="0"/>
    </xf>
    <xf numFmtId="165" fontId="13" fillId="0" borderId="6" xfId="0" applyNumberFormat="1" applyFont="1" applyBorder="1" applyProtection="1">
      <protection locked="0"/>
    </xf>
    <xf numFmtId="0" fontId="14" fillId="0" borderId="6" xfId="0" applyFont="1" applyBorder="1" applyProtection="1">
      <protection locked="0"/>
    </xf>
    <xf numFmtId="165" fontId="0" fillId="0" borderId="0" xfId="0" applyNumberFormat="1" applyProtection="1">
      <protection locked="0"/>
    </xf>
    <xf numFmtId="0" fontId="7" fillId="0" borderId="6" xfId="0" applyFont="1" applyBorder="1" applyProtection="1"/>
    <xf numFmtId="49" fontId="7" fillId="0" borderId="6" xfId="0" applyNumberFormat="1" applyFont="1" applyBorder="1" applyProtection="1"/>
    <xf numFmtId="0" fontId="2" fillId="0" borderId="6" xfId="0" applyFont="1" applyBorder="1" applyProtection="1"/>
    <xf numFmtId="164" fontId="7" fillId="0" borderId="6" xfId="0" applyNumberFormat="1" applyFont="1" applyBorder="1" applyProtection="1"/>
    <xf numFmtId="0" fontId="7" fillId="0" borderId="0" xfId="0" applyFont="1" applyProtection="1"/>
    <xf numFmtId="0" fontId="2" fillId="0" borderId="0" xfId="0" applyFont="1" applyAlignment="1" applyProtection="1">
      <alignment horizontal="left"/>
    </xf>
    <xf numFmtId="164" fontId="7" fillId="0" borderId="0" xfId="0" applyNumberFormat="1" applyFont="1" applyProtection="1"/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wrapText="1"/>
    </xf>
    <xf numFmtId="49" fontId="8" fillId="0" borderId="0" xfId="0" applyNumberFormat="1" applyFont="1" applyAlignment="1" applyProtection="1">
      <alignment horizontal="left" wrapText="1"/>
    </xf>
    <xf numFmtId="164" fontId="8" fillId="0" borderId="0" xfId="0" applyNumberFormat="1" applyFont="1" applyAlignment="1" applyProtection="1">
      <alignment wrapText="1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49" fontId="10" fillId="0" borderId="0" xfId="0" applyNumberFormat="1" applyFont="1" applyAlignment="1" applyProtection="1">
      <alignment horizontal="left" wrapText="1"/>
    </xf>
    <xf numFmtId="164" fontId="10" fillId="0" borderId="0" xfId="0" applyNumberFormat="1" applyFont="1" applyAlignment="1" applyProtection="1">
      <alignment wrapText="1"/>
    </xf>
    <xf numFmtId="0" fontId="1" fillId="0" borderId="0" xfId="0" applyFont="1" applyProtection="1"/>
    <xf numFmtId="164" fontId="1" fillId="0" borderId="0" xfId="0" applyNumberFormat="1" applyFont="1" applyProtection="1"/>
    <xf numFmtId="0" fontId="2" fillId="0" borderId="0" xfId="0" applyFont="1" applyProtection="1"/>
    <xf numFmtId="0" fontId="13" fillId="0" borderId="6" xfId="0" applyFont="1" applyBorder="1" applyProtection="1"/>
    <xf numFmtId="164" fontId="13" fillId="0" borderId="6" xfId="0" applyNumberFormat="1" applyFont="1" applyBorder="1" applyProtection="1"/>
    <xf numFmtId="0" fontId="15" fillId="0" borderId="1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1218-CAB3-47A8-928A-A18EC3237CE0}">
  <sheetPr>
    <pageSetUpPr fitToPage="1"/>
  </sheetPr>
  <dimension ref="A1:AA83"/>
  <sheetViews>
    <sheetView tabSelected="1" zoomScaleNormal="100" workbookViewId="0">
      <selection activeCell="AA11" sqref="AA11"/>
    </sheetView>
  </sheetViews>
  <sheetFormatPr defaultColWidth="0" defaultRowHeight="15" x14ac:dyDescent="0.25"/>
  <cols>
    <col min="1" max="1" width="4.7109375" style="6" customWidth="1"/>
    <col min="2" max="2" width="0" style="6" hidden="1"/>
    <col min="3" max="3" width="12.7109375" style="6" customWidth="1"/>
    <col min="4" max="4" width="43.7109375" style="6" customWidth="1"/>
    <col min="5" max="5" width="5.7109375" style="6" customWidth="1"/>
    <col min="6" max="8" width="9.7109375" style="6" customWidth="1"/>
    <col min="9" max="9" width="10.7109375" style="6" customWidth="1"/>
    <col min="10" max="15" width="0" style="6" hidden="1"/>
    <col min="16" max="16" width="11.28515625" style="6" customWidth="1"/>
    <col min="17" max="18" width="0" style="6" hidden="1"/>
    <col min="19" max="19" width="8" style="6" customWidth="1"/>
    <col min="20" max="21" width="0" style="6" hidden="1"/>
    <col min="22" max="22" width="7.7109375" style="6" customWidth="1"/>
    <col min="23" max="26" width="0" style="6" hidden="1"/>
    <col min="27" max="27" width="9.140625" style="6" customWidth="1"/>
    <col min="28" max="16384" width="9.140625" style="6" hidden="1"/>
  </cols>
  <sheetData>
    <row r="1" spans="1:26" ht="20.100000000000001" customHeight="1" x14ac:dyDescent="0.25">
      <c r="A1" s="1"/>
      <c r="B1" s="1"/>
      <c r="C1" s="62" t="s">
        <v>0</v>
      </c>
      <c r="D1" s="63"/>
      <c r="E1" s="63"/>
      <c r="F1" s="63"/>
      <c r="G1" s="63"/>
      <c r="H1" s="64"/>
      <c r="I1" s="2" t="s">
        <v>1</v>
      </c>
      <c r="J1" s="1"/>
      <c r="K1" s="3"/>
      <c r="L1" s="3"/>
      <c r="M1" s="3"/>
      <c r="N1" s="3"/>
      <c r="O1" s="3"/>
      <c r="P1" s="4" t="s">
        <v>2</v>
      </c>
      <c r="Q1" s="5"/>
      <c r="R1" s="5"/>
      <c r="S1" s="3"/>
      <c r="V1" s="3"/>
      <c r="W1" s="6">
        <v>30.126000000000001</v>
      </c>
    </row>
    <row r="2" spans="1:26" ht="20.100000000000001" customHeight="1" x14ac:dyDescent="0.25">
      <c r="A2" s="1"/>
      <c r="B2" s="1"/>
      <c r="C2" s="62" t="s">
        <v>3</v>
      </c>
      <c r="D2" s="63"/>
      <c r="E2" s="63"/>
      <c r="F2" s="63"/>
      <c r="G2" s="63"/>
      <c r="H2" s="64"/>
      <c r="I2" s="2" t="s">
        <v>4</v>
      </c>
      <c r="J2" s="1"/>
      <c r="K2" s="3"/>
      <c r="L2" s="3"/>
      <c r="M2" s="3"/>
      <c r="N2" s="3"/>
      <c r="O2" s="3"/>
      <c r="P2" s="4" t="s">
        <v>5</v>
      </c>
      <c r="Q2" s="5"/>
      <c r="R2" s="5"/>
      <c r="S2" s="3"/>
      <c r="V2" s="3"/>
    </row>
    <row r="3" spans="1:26" ht="20.100000000000001" customHeight="1" x14ac:dyDescent="0.25">
      <c r="A3" s="1"/>
      <c r="B3" s="1"/>
      <c r="C3" s="65" t="s">
        <v>160</v>
      </c>
      <c r="D3" s="66"/>
      <c r="E3" s="66"/>
      <c r="F3" s="66"/>
      <c r="G3" s="66"/>
      <c r="H3" s="67"/>
      <c r="I3" s="2" t="s">
        <v>6</v>
      </c>
      <c r="J3" s="1"/>
      <c r="K3" s="3"/>
      <c r="L3" s="3"/>
      <c r="M3" s="3"/>
      <c r="N3" s="3"/>
      <c r="O3" s="3"/>
      <c r="P3" s="4" t="s">
        <v>7</v>
      </c>
      <c r="Q3" s="5"/>
      <c r="R3" s="5"/>
      <c r="S3" s="3"/>
      <c r="V3" s="3"/>
    </row>
    <row r="4" spans="1:26" x14ac:dyDescent="0.25">
      <c r="A4" s="3"/>
      <c r="B4" s="3"/>
      <c r="C4" s="4" t="s">
        <v>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"/>
      <c r="R4" s="5"/>
      <c r="S4" s="3"/>
      <c r="V4" s="3"/>
    </row>
    <row r="5" spans="1:26" x14ac:dyDescent="0.25">
      <c r="A5" s="3"/>
      <c r="B5" s="3"/>
      <c r="C5" s="61" t="s">
        <v>9</v>
      </c>
      <c r="D5" s="6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"/>
      <c r="R5" s="5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5"/>
      <c r="R6" s="5"/>
      <c r="S6" s="3"/>
      <c r="V6" s="3"/>
    </row>
    <row r="7" spans="1:26" x14ac:dyDescent="0.25">
      <c r="A7" s="7"/>
      <c r="B7" s="7"/>
      <c r="C7" s="8" t="s">
        <v>10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5"/>
      <c r="R7" s="5"/>
      <c r="S7" s="7"/>
      <c r="V7" s="7"/>
    </row>
    <row r="8" spans="1:26" x14ac:dyDescent="0.25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/>
      <c r="K8" s="9"/>
      <c r="L8" s="9"/>
      <c r="M8" s="9"/>
      <c r="N8" s="9"/>
      <c r="O8" s="9"/>
      <c r="P8" s="9" t="s">
        <v>20</v>
      </c>
      <c r="Q8" s="10"/>
      <c r="R8" s="10"/>
      <c r="S8" s="9" t="s">
        <v>21</v>
      </c>
      <c r="T8" s="11"/>
      <c r="U8" s="11"/>
      <c r="V8" s="9" t="s">
        <v>22</v>
      </c>
      <c r="W8" s="12"/>
      <c r="X8" s="12"/>
      <c r="Y8" s="12"/>
      <c r="Z8" s="12"/>
    </row>
    <row r="9" spans="1:26" x14ac:dyDescent="0.25">
      <c r="A9" s="40"/>
      <c r="B9" s="40"/>
      <c r="C9" s="41"/>
      <c r="D9" s="42" t="s">
        <v>23</v>
      </c>
      <c r="E9" s="40"/>
      <c r="F9" s="43"/>
      <c r="G9" s="14"/>
      <c r="H9" s="14"/>
      <c r="I9" s="14"/>
      <c r="J9" s="13"/>
      <c r="K9" s="13"/>
      <c r="L9" s="13"/>
      <c r="M9" s="13"/>
      <c r="N9" s="13"/>
      <c r="O9" s="13"/>
      <c r="P9" s="13"/>
      <c r="Q9" s="15"/>
      <c r="R9" s="15"/>
      <c r="S9" s="13"/>
      <c r="T9" s="16"/>
      <c r="U9" s="16"/>
      <c r="V9" s="13"/>
      <c r="W9" s="16"/>
      <c r="X9" s="16"/>
      <c r="Y9" s="16"/>
      <c r="Z9" s="16"/>
    </row>
    <row r="10" spans="1:26" x14ac:dyDescent="0.25">
      <c r="A10" s="44"/>
      <c r="B10" s="44"/>
      <c r="C10" s="45">
        <v>1</v>
      </c>
      <c r="D10" s="45" t="s">
        <v>24</v>
      </c>
      <c r="E10" s="44"/>
      <c r="F10" s="46"/>
      <c r="G10" s="17"/>
      <c r="H10" s="17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5"/>
      <c r="W10" s="16"/>
      <c r="X10" s="16"/>
      <c r="Y10" s="16"/>
      <c r="Z10" s="16"/>
    </row>
    <row r="11" spans="1:26" ht="24.95" customHeight="1" x14ac:dyDescent="0.25">
      <c r="A11" s="47">
        <v>1</v>
      </c>
      <c r="B11" s="48" t="s">
        <v>25</v>
      </c>
      <c r="C11" s="49" t="s">
        <v>26</v>
      </c>
      <c r="D11" s="48" t="s">
        <v>27</v>
      </c>
      <c r="E11" s="48" t="s">
        <v>28</v>
      </c>
      <c r="F11" s="50">
        <v>1280</v>
      </c>
      <c r="G11" s="19"/>
      <c r="H11" s="20">
        <v>0</v>
      </c>
      <c r="I11" s="20">
        <f t="shared" ref="I11:I33" si="0">ROUND(F11*(G11+H11),2)</f>
        <v>0</v>
      </c>
      <c r="J11" s="18">
        <f t="shared" ref="J11:J33" si="1">ROUND(F11*(N11),2)</f>
        <v>1318.4</v>
      </c>
      <c r="K11" s="21">
        <f t="shared" ref="K11:K33" si="2">ROUND(F11*(O11),2)</f>
        <v>0</v>
      </c>
      <c r="L11" s="21">
        <f t="shared" ref="L11:L33" si="3">ROUND(F11*(G11),2)</f>
        <v>0</v>
      </c>
      <c r="M11" s="21">
        <f t="shared" ref="M11:M33" si="4">ROUND(F11*(H11),2)</f>
        <v>0</v>
      </c>
      <c r="N11" s="21">
        <v>1.03</v>
      </c>
      <c r="O11" s="21"/>
      <c r="P11" s="22"/>
      <c r="Q11" s="22"/>
      <c r="R11" s="22"/>
      <c r="S11" s="21">
        <f t="shared" ref="S11:S33" si="5">ROUND(F11*(P11),3)</f>
        <v>0</v>
      </c>
      <c r="T11" s="23"/>
      <c r="U11" s="23"/>
      <c r="V11" s="22"/>
      <c r="Z11" s="6">
        <v>0</v>
      </c>
    </row>
    <row r="12" spans="1:26" ht="24.95" customHeight="1" x14ac:dyDescent="0.25">
      <c r="A12" s="47">
        <v>2</v>
      </c>
      <c r="B12" s="48" t="s">
        <v>25</v>
      </c>
      <c r="C12" s="49" t="s">
        <v>29</v>
      </c>
      <c r="D12" s="48" t="s">
        <v>30</v>
      </c>
      <c r="E12" s="48" t="s">
        <v>31</v>
      </c>
      <c r="F12" s="50">
        <v>105</v>
      </c>
      <c r="G12" s="19"/>
      <c r="H12" s="20">
        <v>0</v>
      </c>
      <c r="I12" s="20">
        <f t="shared" si="0"/>
        <v>0</v>
      </c>
      <c r="J12" s="18">
        <f t="shared" si="1"/>
        <v>967.05</v>
      </c>
      <c r="K12" s="21">
        <f t="shared" si="2"/>
        <v>0</v>
      </c>
      <c r="L12" s="21">
        <f t="shared" si="3"/>
        <v>0</v>
      </c>
      <c r="M12" s="21">
        <f t="shared" si="4"/>
        <v>0</v>
      </c>
      <c r="N12" s="21">
        <v>9.2100000000000009</v>
      </c>
      <c r="O12" s="21"/>
      <c r="P12" s="22">
        <v>1.0000000000000001E-5</v>
      </c>
      <c r="Q12" s="22"/>
      <c r="R12" s="22">
        <v>1.0000000000000001E-5</v>
      </c>
      <c r="S12" s="21">
        <f t="shared" si="5"/>
        <v>1E-3</v>
      </c>
      <c r="T12" s="23"/>
      <c r="U12" s="23"/>
      <c r="V12" s="22"/>
      <c r="Z12" s="6">
        <v>0</v>
      </c>
    </row>
    <row r="13" spans="1:26" ht="24.95" customHeight="1" x14ac:dyDescent="0.25">
      <c r="A13" s="47">
        <v>3</v>
      </c>
      <c r="B13" s="48" t="s">
        <v>25</v>
      </c>
      <c r="C13" s="49" t="s">
        <v>32</v>
      </c>
      <c r="D13" s="48" t="s">
        <v>33</v>
      </c>
      <c r="E13" s="48" t="s">
        <v>31</v>
      </c>
      <c r="F13" s="50">
        <v>3</v>
      </c>
      <c r="G13" s="19"/>
      <c r="H13" s="20">
        <v>0</v>
      </c>
      <c r="I13" s="20">
        <f t="shared" si="0"/>
        <v>0</v>
      </c>
      <c r="J13" s="18">
        <f t="shared" si="1"/>
        <v>63.15</v>
      </c>
      <c r="K13" s="21">
        <f t="shared" si="2"/>
        <v>0</v>
      </c>
      <c r="L13" s="21">
        <f t="shared" si="3"/>
        <v>0</v>
      </c>
      <c r="M13" s="21">
        <f t="shared" si="4"/>
        <v>0</v>
      </c>
      <c r="N13" s="21">
        <v>21.05</v>
      </c>
      <c r="O13" s="21"/>
      <c r="P13" s="22">
        <v>1.0000000000000001E-5</v>
      </c>
      <c r="Q13" s="22"/>
      <c r="R13" s="22">
        <v>1.0000000000000001E-5</v>
      </c>
      <c r="S13" s="21">
        <f t="shared" si="5"/>
        <v>0</v>
      </c>
      <c r="T13" s="23"/>
      <c r="U13" s="23"/>
      <c r="V13" s="22"/>
      <c r="Z13" s="6">
        <v>0</v>
      </c>
    </row>
    <row r="14" spans="1:26" ht="24.95" customHeight="1" x14ac:dyDescent="0.25">
      <c r="A14" s="47">
        <v>4</v>
      </c>
      <c r="B14" s="48" t="s">
        <v>25</v>
      </c>
      <c r="C14" s="49" t="s">
        <v>34</v>
      </c>
      <c r="D14" s="48" t="s">
        <v>35</v>
      </c>
      <c r="E14" s="48" t="s">
        <v>31</v>
      </c>
      <c r="F14" s="50">
        <v>1</v>
      </c>
      <c r="G14" s="19"/>
      <c r="H14" s="20">
        <v>0</v>
      </c>
      <c r="I14" s="20">
        <f t="shared" si="0"/>
        <v>0</v>
      </c>
      <c r="J14" s="18">
        <f t="shared" si="1"/>
        <v>31.73</v>
      </c>
      <c r="K14" s="21">
        <f t="shared" si="2"/>
        <v>0</v>
      </c>
      <c r="L14" s="21">
        <f t="shared" si="3"/>
        <v>0</v>
      </c>
      <c r="M14" s="21">
        <f t="shared" si="4"/>
        <v>0</v>
      </c>
      <c r="N14" s="21">
        <v>31.73</v>
      </c>
      <c r="O14" s="21"/>
      <c r="P14" s="22">
        <v>3.0000000000000001E-5</v>
      </c>
      <c r="Q14" s="22"/>
      <c r="R14" s="22">
        <v>3.0000000000000001E-5</v>
      </c>
      <c r="S14" s="21">
        <f t="shared" si="5"/>
        <v>0</v>
      </c>
      <c r="T14" s="23"/>
      <c r="U14" s="23"/>
      <c r="V14" s="22"/>
      <c r="Z14" s="6">
        <v>0</v>
      </c>
    </row>
    <row r="15" spans="1:26" ht="24.95" customHeight="1" x14ac:dyDescent="0.25">
      <c r="A15" s="47">
        <v>5</v>
      </c>
      <c r="B15" s="48" t="s">
        <v>25</v>
      </c>
      <c r="C15" s="49" t="s">
        <v>36</v>
      </c>
      <c r="D15" s="48" t="s">
        <v>37</v>
      </c>
      <c r="E15" s="48" t="s">
        <v>38</v>
      </c>
      <c r="F15" s="50">
        <v>8.92</v>
      </c>
      <c r="G15" s="19"/>
      <c r="H15" s="20">
        <v>0</v>
      </c>
      <c r="I15" s="20">
        <f t="shared" si="0"/>
        <v>0</v>
      </c>
      <c r="J15" s="18">
        <f t="shared" si="1"/>
        <v>45.94</v>
      </c>
      <c r="K15" s="21">
        <f t="shared" si="2"/>
        <v>0</v>
      </c>
      <c r="L15" s="21">
        <f t="shared" si="3"/>
        <v>0</v>
      </c>
      <c r="M15" s="21">
        <f t="shared" si="4"/>
        <v>0</v>
      </c>
      <c r="N15" s="21">
        <v>5.15</v>
      </c>
      <c r="O15" s="21"/>
      <c r="P15" s="22"/>
      <c r="Q15" s="22"/>
      <c r="R15" s="22"/>
      <c r="S15" s="21">
        <f t="shared" si="5"/>
        <v>0</v>
      </c>
      <c r="T15" s="23"/>
      <c r="U15" s="23"/>
      <c r="V15" s="22"/>
      <c r="Z15" s="6">
        <v>0</v>
      </c>
    </row>
    <row r="16" spans="1:26" ht="24.95" customHeight="1" x14ac:dyDescent="0.25">
      <c r="A16" s="47">
        <v>6</v>
      </c>
      <c r="B16" s="48" t="s">
        <v>25</v>
      </c>
      <c r="C16" s="49" t="s">
        <v>39</v>
      </c>
      <c r="D16" s="48" t="s">
        <v>40</v>
      </c>
      <c r="E16" s="48" t="s">
        <v>41</v>
      </c>
      <c r="F16" s="50">
        <v>4.46</v>
      </c>
      <c r="G16" s="19"/>
      <c r="H16" s="20">
        <v>0</v>
      </c>
      <c r="I16" s="20">
        <f t="shared" si="0"/>
        <v>0</v>
      </c>
      <c r="J16" s="18">
        <f t="shared" si="1"/>
        <v>3.3</v>
      </c>
      <c r="K16" s="21">
        <f t="shared" si="2"/>
        <v>0</v>
      </c>
      <c r="L16" s="21">
        <f t="shared" si="3"/>
        <v>0</v>
      </c>
      <c r="M16" s="21">
        <f t="shared" si="4"/>
        <v>0</v>
      </c>
      <c r="N16" s="21">
        <v>0.74</v>
      </c>
      <c r="O16" s="21"/>
      <c r="P16" s="22"/>
      <c r="Q16" s="22"/>
      <c r="R16" s="22"/>
      <c r="S16" s="21">
        <f t="shared" si="5"/>
        <v>0</v>
      </c>
      <c r="T16" s="23"/>
      <c r="U16" s="23"/>
      <c r="V16" s="22"/>
      <c r="Z16" s="6">
        <v>0</v>
      </c>
    </row>
    <row r="17" spans="1:26" ht="24.95" customHeight="1" x14ac:dyDescent="0.25">
      <c r="A17" s="47">
        <v>7</v>
      </c>
      <c r="B17" s="48" t="s">
        <v>25</v>
      </c>
      <c r="C17" s="49" t="s">
        <v>42</v>
      </c>
      <c r="D17" s="48" t="s">
        <v>43</v>
      </c>
      <c r="E17" s="48" t="s">
        <v>41</v>
      </c>
      <c r="F17" s="50">
        <v>12.6</v>
      </c>
      <c r="G17" s="19"/>
      <c r="H17" s="20">
        <v>0</v>
      </c>
      <c r="I17" s="20">
        <f t="shared" si="0"/>
        <v>0</v>
      </c>
      <c r="J17" s="18">
        <f t="shared" si="1"/>
        <v>794.3</v>
      </c>
      <c r="K17" s="21">
        <f t="shared" si="2"/>
        <v>0</v>
      </c>
      <c r="L17" s="21">
        <f t="shared" si="3"/>
        <v>0</v>
      </c>
      <c r="M17" s="21">
        <f t="shared" si="4"/>
        <v>0</v>
      </c>
      <c r="N17" s="21">
        <v>63.04</v>
      </c>
      <c r="O17" s="21"/>
      <c r="P17" s="22"/>
      <c r="Q17" s="22"/>
      <c r="R17" s="22"/>
      <c r="S17" s="21">
        <f t="shared" si="5"/>
        <v>0</v>
      </c>
      <c r="T17" s="23"/>
      <c r="U17" s="23"/>
      <c r="V17" s="22"/>
      <c r="Z17" s="6">
        <v>0</v>
      </c>
    </row>
    <row r="18" spans="1:26" ht="24.95" customHeight="1" x14ac:dyDescent="0.25">
      <c r="A18" s="47">
        <v>8</v>
      </c>
      <c r="B18" s="48" t="s">
        <v>25</v>
      </c>
      <c r="C18" s="49" t="s">
        <v>44</v>
      </c>
      <c r="D18" s="48" t="s">
        <v>45</v>
      </c>
      <c r="E18" s="48" t="s">
        <v>41</v>
      </c>
      <c r="F18" s="50">
        <v>6.3</v>
      </c>
      <c r="G18" s="19"/>
      <c r="H18" s="20">
        <v>0</v>
      </c>
      <c r="I18" s="20">
        <f t="shared" si="0"/>
        <v>0</v>
      </c>
      <c r="J18" s="18">
        <f t="shared" si="1"/>
        <v>76.67</v>
      </c>
      <c r="K18" s="21">
        <f t="shared" si="2"/>
        <v>0</v>
      </c>
      <c r="L18" s="21">
        <f t="shared" si="3"/>
        <v>0</v>
      </c>
      <c r="M18" s="21">
        <f t="shared" si="4"/>
        <v>0</v>
      </c>
      <c r="N18" s="21">
        <v>12.17</v>
      </c>
      <c r="O18" s="21"/>
      <c r="P18" s="22"/>
      <c r="Q18" s="22"/>
      <c r="R18" s="22"/>
      <c r="S18" s="21">
        <f t="shared" si="5"/>
        <v>0</v>
      </c>
      <c r="T18" s="23"/>
      <c r="U18" s="23"/>
      <c r="V18" s="22"/>
      <c r="Z18" s="6">
        <v>0</v>
      </c>
    </row>
    <row r="19" spans="1:26" ht="24.95" customHeight="1" x14ac:dyDescent="0.25">
      <c r="A19" s="47">
        <v>9</v>
      </c>
      <c r="B19" s="48" t="s">
        <v>25</v>
      </c>
      <c r="C19" s="49" t="s">
        <v>46</v>
      </c>
      <c r="D19" s="48" t="s">
        <v>47</v>
      </c>
      <c r="E19" s="48" t="s">
        <v>38</v>
      </c>
      <c r="F19" s="50">
        <v>34.409999999999997</v>
      </c>
      <c r="G19" s="19"/>
      <c r="H19" s="20">
        <v>0</v>
      </c>
      <c r="I19" s="20">
        <f t="shared" si="0"/>
        <v>0</v>
      </c>
      <c r="J19" s="18">
        <f t="shared" si="1"/>
        <v>1180.26</v>
      </c>
      <c r="K19" s="21">
        <f t="shared" si="2"/>
        <v>0</v>
      </c>
      <c r="L19" s="21">
        <f t="shared" si="3"/>
        <v>0</v>
      </c>
      <c r="M19" s="21">
        <f t="shared" si="4"/>
        <v>0</v>
      </c>
      <c r="N19" s="21">
        <v>34.299999999999997</v>
      </c>
      <c r="O19" s="21"/>
      <c r="P19" s="22"/>
      <c r="Q19" s="22"/>
      <c r="R19" s="22"/>
      <c r="S19" s="21">
        <f t="shared" si="5"/>
        <v>0</v>
      </c>
      <c r="T19" s="23"/>
      <c r="U19" s="23"/>
      <c r="V19" s="22"/>
      <c r="Z19" s="6">
        <v>0</v>
      </c>
    </row>
    <row r="20" spans="1:26" ht="24.95" customHeight="1" x14ac:dyDescent="0.25">
      <c r="A20" s="47">
        <v>10</v>
      </c>
      <c r="B20" s="48" t="s">
        <v>25</v>
      </c>
      <c r="C20" s="49" t="s">
        <v>48</v>
      </c>
      <c r="D20" s="48" t="s">
        <v>49</v>
      </c>
      <c r="E20" s="48" t="s">
        <v>41</v>
      </c>
      <c r="F20" s="50">
        <v>17.204999999999998</v>
      </c>
      <c r="G20" s="19"/>
      <c r="H20" s="20">
        <v>0</v>
      </c>
      <c r="I20" s="20">
        <f t="shared" si="0"/>
        <v>0</v>
      </c>
      <c r="J20" s="18">
        <f t="shared" si="1"/>
        <v>40.950000000000003</v>
      </c>
      <c r="K20" s="21">
        <f t="shared" si="2"/>
        <v>0</v>
      </c>
      <c r="L20" s="21">
        <f t="shared" si="3"/>
        <v>0</v>
      </c>
      <c r="M20" s="21">
        <f t="shared" si="4"/>
        <v>0</v>
      </c>
      <c r="N20" s="21">
        <v>2.38</v>
      </c>
      <c r="O20" s="21"/>
      <c r="P20" s="22"/>
      <c r="Q20" s="22"/>
      <c r="R20" s="22"/>
      <c r="S20" s="21">
        <f t="shared" si="5"/>
        <v>0</v>
      </c>
      <c r="T20" s="23"/>
      <c r="U20" s="23"/>
      <c r="V20" s="22"/>
      <c r="Z20" s="6">
        <v>0</v>
      </c>
    </row>
    <row r="21" spans="1:26" ht="24.95" customHeight="1" x14ac:dyDescent="0.25">
      <c r="A21" s="47">
        <v>11</v>
      </c>
      <c r="B21" s="48" t="s">
        <v>25</v>
      </c>
      <c r="C21" s="49" t="s">
        <v>50</v>
      </c>
      <c r="D21" s="48" t="s">
        <v>51</v>
      </c>
      <c r="E21" s="48" t="s">
        <v>41</v>
      </c>
      <c r="F21" s="50">
        <v>8.92</v>
      </c>
      <c r="G21" s="19"/>
      <c r="H21" s="20">
        <v>0</v>
      </c>
      <c r="I21" s="20">
        <f t="shared" si="0"/>
        <v>0</v>
      </c>
      <c r="J21" s="18">
        <f t="shared" si="1"/>
        <v>15.61</v>
      </c>
      <c r="K21" s="21">
        <f t="shared" si="2"/>
        <v>0</v>
      </c>
      <c r="L21" s="21">
        <f t="shared" si="3"/>
        <v>0</v>
      </c>
      <c r="M21" s="21">
        <f t="shared" si="4"/>
        <v>0</v>
      </c>
      <c r="N21" s="21">
        <v>1.75</v>
      </c>
      <c r="O21" s="21"/>
      <c r="P21" s="22"/>
      <c r="Q21" s="22"/>
      <c r="R21" s="22"/>
      <c r="S21" s="21">
        <f t="shared" si="5"/>
        <v>0</v>
      </c>
      <c r="T21" s="23"/>
      <c r="U21" s="23"/>
      <c r="V21" s="22"/>
      <c r="Z21" s="6">
        <v>0</v>
      </c>
    </row>
    <row r="22" spans="1:26" ht="24.95" customHeight="1" x14ac:dyDescent="0.25">
      <c r="A22" s="47">
        <v>12</v>
      </c>
      <c r="B22" s="48" t="s">
        <v>25</v>
      </c>
      <c r="C22" s="49" t="s">
        <v>52</v>
      </c>
      <c r="D22" s="48" t="s">
        <v>53</v>
      </c>
      <c r="E22" s="48" t="s">
        <v>38</v>
      </c>
      <c r="F22" s="50">
        <v>5.64</v>
      </c>
      <c r="G22" s="19"/>
      <c r="H22" s="20">
        <v>0</v>
      </c>
      <c r="I22" s="20">
        <f t="shared" si="0"/>
        <v>0</v>
      </c>
      <c r="J22" s="18">
        <f t="shared" si="1"/>
        <v>12.86</v>
      </c>
      <c r="K22" s="21">
        <f t="shared" si="2"/>
        <v>0</v>
      </c>
      <c r="L22" s="21">
        <f t="shared" si="3"/>
        <v>0</v>
      </c>
      <c r="M22" s="21">
        <f t="shared" si="4"/>
        <v>0</v>
      </c>
      <c r="N22" s="21">
        <v>2.2800000000000002</v>
      </c>
      <c r="O22" s="21"/>
      <c r="P22" s="22"/>
      <c r="Q22" s="22"/>
      <c r="R22" s="22"/>
      <c r="S22" s="21">
        <f t="shared" si="5"/>
        <v>0</v>
      </c>
      <c r="T22" s="23"/>
      <c r="U22" s="23"/>
      <c r="V22" s="22"/>
      <c r="Z22" s="6">
        <v>0</v>
      </c>
    </row>
    <row r="23" spans="1:26" ht="24.95" customHeight="1" x14ac:dyDescent="0.25">
      <c r="A23" s="47">
        <v>13</v>
      </c>
      <c r="B23" s="48" t="s">
        <v>25</v>
      </c>
      <c r="C23" s="49" t="s">
        <v>54</v>
      </c>
      <c r="D23" s="48" t="s">
        <v>55</v>
      </c>
      <c r="E23" s="48" t="s">
        <v>41</v>
      </c>
      <c r="F23" s="50">
        <v>775.73</v>
      </c>
      <c r="G23" s="19"/>
      <c r="H23" s="20">
        <v>0</v>
      </c>
      <c r="I23" s="20">
        <f t="shared" si="0"/>
        <v>0</v>
      </c>
      <c r="J23" s="18">
        <f t="shared" si="1"/>
        <v>830.03</v>
      </c>
      <c r="K23" s="21">
        <f t="shared" si="2"/>
        <v>0</v>
      </c>
      <c r="L23" s="21">
        <f t="shared" si="3"/>
        <v>0</v>
      </c>
      <c r="M23" s="21">
        <f t="shared" si="4"/>
        <v>0</v>
      </c>
      <c r="N23" s="21">
        <v>1.07</v>
      </c>
      <c r="O23" s="21"/>
      <c r="P23" s="22"/>
      <c r="Q23" s="22"/>
      <c r="R23" s="22"/>
      <c r="S23" s="21">
        <f t="shared" si="5"/>
        <v>0</v>
      </c>
      <c r="T23" s="23"/>
      <c r="U23" s="23"/>
      <c r="V23" s="22"/>
      <c r="Z23" s="6">
        <v>0</v>
      </c>
    </row>
    <row r="24" spans="1:26" ht="24.95" customHeight="1" x14ac:dyDescent="0.25">
      <c r="A24" s="47">
        <v>14</v>
      </c>
      <c r="B24" s="48" t="s">
        <v>25</v>
      </c>
      <c r="C24" s="49" t="s">
        <v>56</v>
      </c>
      <c r="D24" s="48" t="s">
        <v>57</v>
      </c>
      <c r="E24" s="48" t="s">
        <v>38</v>
      </c>
      <c r="F24" s="50">
        <v>8.92</v>
      </c>
      <c r="G24" s="19"/>
      <c r="H24" s="20">
        <v>0</v>
      </c>
      <c r="I24" s="20">
        <f t="shared" si="0"/>
        <v>0</v>
      </c>
      <c r="J24" s="18">
        <f t="shared" si="1"/>
        <v>33.81</v>
      </c>
      <c r="K24" s="21">
        <f t="shared" si="2"/>
        <v>0</v>
      </c>
      <c r="L24" s="21">
        <f t="shared" si="3"/>
        <v>0</v>
      </c>
      <c r="M24" s="21">
        <f t="shared" si="4"/>
        <v>0</v>
      </c>
      <c r="N24" s="21">
        <v>3.79</v>
      </c>
      <c r="O24" s="21"/>
      <c r="P24" s="22"/>
      <c r="Q24" s="22"/>
      <c r="R24" s="22"/>
      <c r="S24" s="21">
        <f t="shared" si="5"/>
        <v>0</v>
      </c>
      <c r="T24" s="23"/>
      <c r="U24" s="23"/>
      <c r="V24" s="22"/>
      <c r="Z24" s="6">
        <v>0</v>
      </c>
    </row>
    <row r="25" spans="1:26" ht="24.95" customHeight="1" x14ac:dyDescent="0.25">
      <c r="A25" s="47">
        <v>15</v>
      </c>
      <c r="B25" s="48" t="s">
        <v>25</v>
      </c>
      <c r="C25" s="49" t="s">
        <v>58</v>
      </c>
      <c r="D25" s="48" t="s">
        <v>59</v>
      </c>
      <c r="E25" s="48" t="s">
        <v>38</v>
      </c>
      <c r="F25" s="50">
        <v>11.42</v>
      </c>
      <c r="G25" s="19"/>
      <c r="H25" s="20">
        <v>0</v>
      </c>
      <c r="I25" s="20">
        <f t="shared" si="0"/>
        <v>0</v>
      </c>
      <c r="J25" s="18">
        <f t="shared" si="1"/>
        <v>294.75</v>
      </c>
      <c r="K25" s="21">
        <f t="shared" si="2"/>
        <v>0</v>
      </c>
      <c r="L25" s="21">
        <f t="shared" si="3"/>
        <v>0</v>
      </c>
      <c r="M25" s="21">
        <f t="shared" si="4"/>
        <v>0</v>
      </c>
      <c r="N25" s="21">
        <v>25.81</v>
      </c>
      <c r="O25" s="21"/>
      <c r="P25" s="22"/>
      <c r="Q25" s="22"/>
      <c r="R25" s="22"/>
      <c r="S25" s="21">
        <f t="shared" si="5"/>
        <v>0</v>
      </c>
      <c r="T25" s="23"/>
      <c r="U25" s="23"/>
      <c r="V25" s="22"/>
      <c r="Z25" s="6">
        <v>0</v>
      </c>
    </row>
    <row r="26" spans="1:26" ht="24.95" customHeight="1" x14ac:dyDescent="0.25">
      <c r="A26" s="47">
        <v>16</v>
      </c>
      <c r="B26" s="48" t="s">
        <v>25</v>
      </c>
      <c r="C26" s="49" t="s">
        <v>60</v>
      </c>
      <c r="D26" s="48" t="s">
        <v>61</v>
      </c>
      <c r="E26" s="48" t="s">
        <v>28</v>
      </c>
      <c r="F26" s="50">
        <v>1465.6</v>
      </c>
      <c r="G26" s="19"/>
      <c r="H26" s="20">
        <v>0</v>
      </c>
      <c r="I26" s="20">
        <f t="shared" si="0"/>
        <v>0</v>
      </c>
      <c r="J26" s="18">
        <f t="shared" si="1"/>
        <v>688.83</v>
      </c>
      <c r="K26" s="21">
        <f t="shared" si="2"/>
        <v>0</v>
      </c>
      <c r="L26" s="21">
        <f t="shared" si="3"/>
        <v>0</v>
      </c>
      <c r="M26" s="21">
        <f t="shared" si="4"/>
        <v>0</v>
      </c>
      <c r="N26" s="21">
        <v>0.47</v>
      </c>
      <c r="O26" s="21"/>
      <c r="P26" s="22"/>
      <c r="Q26" s="22"/>
      <c r="R26" s="22"/>
      <c r="S26" s="21">
        <f t="shared" si="5"/>
        <v>0</v>
      </c>
      <c r="T26" s="23"/>
      <c r="U26" s="23"/>
      <c r="V26" s="22"/>
      <c r="Z26" s="6">
        <v>0</v>
      </c>
    </row>
    <row r="27" spans="1:26" ht="24.95" customHeight="1" x14ac:dyDescent="0.25">
      <c r="A27" s="47">
        <v>17</v>
      </c>
      <c r="B27" s="48" t="s">
        <v>25</v>
      </c>
      <c r="C27" s="49" t="s">
        <v>62</v>
      </c>
      <c r="D27" s="48" t="s">
        <v>63</v>
      </c>
      <c r="E27" s="48" t="s">
        <v>28</v>
      </c>
      <c r="F27" s="50">
        <v>2219.56</v>
      </c>
      <c r="G27" s="19"/>
      <c r="H27" s="20">
        <v>0</v>
      </c>
      <c r="I27" s="20">
        <f t="shared" si="0"/>
        <v>0</v>
      </c>
      <c r="J27" s="18">
        <f t="shared" si="1"/>
        <v>3795.45</v>
      </c>
      <c r="K27" s="21">
        <f t="shared" si="2"/>
        <v>0</v>
      </c>
      <c r="L27" s="21">
        <f t="shared" si="3"/>
        <v>0</v>
      </c>
      <c r="M27" s="21">
        <f t="shared" si="4"/>
        <v>0</v>
      </c>
      <c r="N27" s="21">
        <v>1.71</v>
      </c>
      <c r="O27" s="21"/>
      <c r="P27" s="22"/>
      <c r="Q27" s="22"/>
      <c r="R27" s="22"/>
      <c r="S27" s="21">
        <f t="shared" si="5"/>
        <v>0</v>
      </c>
      <c r="T27" s="23"/>
      <c r="U27" s="23"/>
      <c r="V27" s="22"/>
      <c r="Z27" s="6">
        <v>0</v>
      </c>
    </row>
    <row r="28" spans="1:26" ht="24.95" customHeight="1" x14ac:dyDescent="0.25">
      <c r="A28" s="47">
        <v>18</v>
      </c>
      <c r="B28" s="48" t="s">
        <v>25</v>
      </c>
      <c r="C28" s="49" t="s">
        <v>64</v>
      </c>
      <c r="D28" s="48" t="s">
        <v>65</v>
      </c>
      <c r="E28" s="48" t="s">
        <v>28</v>
      </c>
      <c r="F28" s="50">
        <v>204</v>
      </c>
      <c r="G28" s="19"/>
      <c r="H28" s="20">
        <v>0</v>
      </c>
      <c r="I28" s="20">
        <f t="shared" si="0"/>
        <v>0</v>
      </c>
      <c r="J28" s="18">
        <f t="shared" si="1"/>
        <v>306</v>
      </c>
      <c r="K28" s="21">
        <f t="shared" si="2"/>
        <v>0</v>
      </c>
      <c r="L28" s="21">
        <f t="shared" si="3"/>
        <v>0</v>
      </c>
      <c r="M28" s="21">
        <f t="shared" si="4"/>
        <v>0</v>
      </c>
      <c r="N28" s="21">
        <v>1.5</v>
      </c>
      <c r="O28" s="21"/>
      <c r="P28" s="22"/>
      <c r="Q28" s="22"/>
      <c r="R28" s="22"/>
      <c r="S28" s="21">
        <f t="shared" si="5"/>
        <v>0</v>
      </c>
      <c r="T28" s="23"/>
      <c r="U28" s="23"/>
      <c r="V28" s="22"/>
      <c r="Z28" s="6">
        <v>0</v>
      </c>
    </row>
    <row r="29" spans="1:26" ht="24.95" customHeight="1" x14ac:dyDescent="0.25">
      <c r="A29" s="47">
        <v>19</v>
      </c>
      <c r="B29" s="48" t="s">
        <v>66</v>
      </c>
      <c r="C29" s="49" t="s">
        <v>67</v>
      </c>
      <c r="D29" s="48" t="s">
        <v>68</v>
      </c>
      <c r="E29" s="48" t="s">
        <v>38</v>
      </c>
      <c r="F29" s="50">
        <v>734.36</v>
      </c>
      <c r="G29" s="19"/>
      <c r="H29" s="20">
        <v>0</v>
      </c>
      <c r="I29" s="20">
        <f t="shared" si="0"/>
        <v>0</v>
      </c>
      <c r="J29" s="18">
        <f t="shared" si="1"/>
        <v>6572.52</v>
      </c>
      <c r="K29" s="21">
        <f t="shared" si="2"/>
        <v>0</v>
      </c>
      <c r="L29" s="21">
        <f t="shared" si="3"/>
        <v>0</v>
      </c>
      <c r="M29" s="21">
        <f t="shared" si="4"/>
        <v>0</v>
      </c>
      <c r="N29" s="21">
        <v>8.9499999999999993</v>
      </c>
      <c r="O29" s="21"/>
      <c r="P29" s="22"/>
      <c r="Q29" s="22"/>
      <c r="R29" s="22"/>
      <c r="S29" s="21">
        <f t="shared" si="5"/>
        <v>0</v>
      </c>
      <c r="T29" s="23"/>
      <c r="U29" s="23"/>
      <c r="V29" s="22"/>
      <c r="Z29" s="6">
        <v>0</v>
      </c>
    </row>
    <row r="30" spans="1:26" ht="24.95" customHeight="1" x14ac:dyDescent="0.25">
      <c r="A30" s="47">
        <v>20</v>
      </c>
      <c r="B30" s="48" t="s">
        <v>66</v>
      </c>
      <c r="C30" s="49" t="s">
        <v>69</v>
      </c>
      <c r="D30" s="48" t="s">
        <v>70</v>
      </c>
      <c r="E30" s="48" t="s">
        <v>41</v>
      </c>
      <c r="F30" s="50">
        <v>367.18</v>
      </c>
      <c r="G30" s="19"/>
      <c r="H30" s="20">
        <v>0</v>
      </c>
      <c r="I30" s="20">
        <f t="shared" si="0"/>
        <v>0</v>
      </c>
      <c r="J30" s="18">
        <f t="shared" si="1"/>
        <v>580.14</v>
      </c>
      <c r="K30" s="21">
        <f t="shared" si="2"/>
        <v>0</v>
      </c>
      <c r="L30" s="21">
        <f t="shared" si="3"/>
        <v>0</v>
      </c>
      <c r="M30" s="21">
        <f t="shared" si="4"/>
        <v>0</v>
      </c>
      <c r="N30" s="21">
        <v>1.58</v>
      </c>
      <c r="O30" s="21"/>
      <c r="P30" s="22"/>
      <c r="Q30" s="22"/>
      <c r="R30" s="22"/>
      <c r="S30" s="21">
        <f t="shared" si="5"/>
        <v>0</v>
      </c>
      <c r="T30" s="23"/>
      <c r="U30" s="23"/>
      <c r="V30" s="22"/>
      <c r="Z30" s="6">
        <v>0</v>
      </c>
    </row>
    <row r="31" spans="1:26" ht="24.95" customHeight="1" x14ac:dyDescent="0.25">
      <c r="A31" s="47">
        <v>21</v>
      </c>
      <c r="B31" s="48" t="s">
        <v>66</v>
      </c>
      <c r="C31" s="49" t="s">
        <v>71</v>
      </c>
      <c r="D31" s="48" t="s">
        <v>72</v>
      </c>
      <c r="E31" s="48" t="s">
        <v>73</v>
      </c>
      <c r="F31" s="50">
        <v>538</v>
      </c>
      <c r="G31" s="19"/>
      <c r="H31" s="20">
        <v>0</v>
      </c>
      <c r="I31" s="20">
        <f t="shared" si="0"/>
        <v>0</v>
      </c>
      <c r="J31" s="18">
        <f t="shared" si="1"/>
        <v>1129.8</v>
      </c>
      <c r="K31" s="21">
        <f t="shared" si="2"/>
        <v>0</v>
      </c>
      <c r="L31" s="21">
        <f t="shared" si="3"/>
        <v>0</v>
      </c>
      <c r="M31" s="21">
        <f t="shared" si="4"/>
        <v>0</v>
      </c>
      <c r="N31" s="21">
        <v>2.1</v>
      </c>
      <c r="O31" s="21"/>
      <c r="P31" s="22"/>
      <c r="Q31" s="22"/>
      <c r="R31" s="22"/>
      <c r="S31" s="21">
        <f t="shared" si="5"/>
        <v>0</v>
      </c>
      <c r="T31" s="23"/>
      <c r="U31" s="23"/>
      <c r="V31" s="22"/>
      <c r="Z31" s="6">
        <v>0</v>
      </c>
    </row>
    <row r="32" spans="1:26" ht="24.95" customHeight="1" x14ac:dyDescent="0.25">
      <c r="A32" s="47">
        <v>22</v>
      </c>
      <c r="B32" s="48" t="s">
        <v>66</v>
      </c>
      <c r="C32" s="49" t="s">
        <v>74</v>
      </c>
      <c r="D32" s="48" t="s">
        <v>75</v>
      </c>
      <c r="E32" s="48" t="s">
        <v>73</v>
      </c>
      <c r="F32" s="50">
        <v>468</v>
      </c>
      <c r="G32" s="19"/>
      <c r="H32" s="20">
        <v>0</v>
      </c>
      <c r="I32" s="20">
        <f t="shared" si="0"/>
        <v>0</v>
      </c>
      <c r="J32" s="18">
        <f t="shared" si="1"/>
        <v>1277.6400000000001</v>
      </c>
      <c r="K32" s="21">
        <f t="shared" si="2"/>
        <v>0</v>
      </c>
      <c r="L32" s="21">
        <f t="shared" si="3"/>
        <v>0</v>
      </c>
      <c r="M32" s="21">
        <f t="shared" si="4"/>
        <v>0</v>
      </c>
      <c r="N32" s="21">
        <v>2.73</v>
      </c>
      <c r="O32" s="21"/>
      <c r="P32" s="22"/>
      <c r="Q32" s="22"/>
      <c r="R32" s="22"/>
      <c r="S32" s="21">
        <f t="shared" si="5"/>
        <v>0</v>
      </c>
      <c r="T32" s="23"/>
      <c r="U32" s="23"/>
      <c r="V32" s="22"/>
      <c r="Z32" s="6">
        <v>0</v>
      </c>
    </row>
    <row r="33" spans="1:26" ht="24.95" customHeight="1" x14ac:dyDescent="0.25">
      <c r="A33" s="51">
        <v>23</v>
      </c>
      <c r="B33" s="52" t="s">
        <v>76</v>
      </c>
      <c r="C33" s="53" t="s">
        <v>77</v>
      </c>
      <c r="D33" s="52" t="s">
        <v>78</v>
      </c>
      <c r="E33" s="52" t="s">
        <v>79</v>
      </c>
      <c r="F33" s="54">
        <v>19.984999999999999</v>
      </c>
      <c r="G33" s="25">
        <v>0</v>
      </c>
      <c r="H33" s="26"/>
      <c r="I33" s="25">
        <f t="shared" si="0"/>
        <v>0</v>
      </c>
      <c r="J33" s="24">
        <f t="shared" si="1"/>
        <v>169.07</v>
      </c>
      <c r="K33" s="27">
        <f t="shared" si="2"/>
        <v>0</v>
      </c>
      <c r="L33" s="27">
        <f t="shared" si="3"/>
        <v>0</v>
      </c>
      <c r="M33" s="27">
        <f t="shared" si="4"/>
        <v>0</v>
      </c>
      <c r="N33" s="27">
        <v>8.4600000000000009</v>
      </c>
      <c r="O33" s="27"/>
      <c r="P33" s="28">
        <v>1</v>
      </c>
      <c r="Q33" s="28"/>
      <c r="R33" s="28">
        <v>1</v>
      </c>
      <c r="S33" s="27">
        <f t="shared" si="5"/>
        <v>19.984999999999999</v>
      </c>
      <c r="T33" s="29"/>
      <c r="U33" s="29"/>
      <c r="V33" s="28"/>
      <c r="Z33" s="6">
        <v>0</v>
      </c>
    </row>
    <row r="34" spans="1:26" x14ac:dyDescent="0.25">
      <c r="A34" s="44"/>
      <c r="B34" s="44"/>
      <c r="C34" s="45">
        <v>1</v>
      </c>
      <c r="D34" s="45" t="s">
        <v>24</v>
      </c>
      <c r="E34" s="44"/>
      <c r="F34" s="46"/>
      <c r="G34" s="30">
        <f>ROUND((SUM(L10:L33))/1,2)</f>
        <v>0</v>
      </c>
      <c r="H34" s="30">
        <f>ROUND((SUM(M10:M33))/1,2)</f>
        <v>0</v>
      </c>
      <c r="I34" s="30">
        <f>ROUND((SUM(I10:I33))/1,2)</f>
        <v>0</v>
      </c>
      <c r="J34" s="15"/>
      <c r="K34" s="15"/>
      <c r="L34" s="15">
        <f>ROUND((SUM(L10:L33))/1,2)</f>
        <v>0</v>
      </c>
      <c r="M34" s="15">
        <f>ROUND((SUM(M10:M33))/1,2)</f>
        <v>0</v>
      </c>
      <c r="N34" s="15"/>
      <c r="O34" s="15"/>
      <c r="P34" s="31"/>
      <c r="Q34" s="15"/>
      <c r="R34" s="15"/>
      <c r="S34" s="31">
        <f>ROUND((SUM(S10:S33))/1,2)</f>
        <v>19.989999999999998</v>
      </c>
      <c r="T34" s="16"/>
      <c r="U34" s="16"/>
      <c r="V34" s="32">
        <f>ROUND((SUM(V10:V33))/1,2)</f>
        <v>0</v>
      </c>
      <c r="W34" s="16"/>
      <c r="X34" s="16"/>
      <c r="Y34" s="16"/>
      <c r="Z34" s="16"/>
    </row>
    <row r="35" spans="1:26" x14ac:dyDescent="0.25">
      <c r="A35" s="55"/>
      <c r="B35" s="55"/>
      <c r="C35" s="55"/>
      <c r="D35" s="55"/>
      <c r="E35" s="55"/>
      <c r="F35" s="56"/>
      <c r="G35" s="33"/>
      <c r="H35" s="33"/>
      <c r="I35" s="33"/>
      <c r="J35" s="5"/>
      <c r="K35" s="5"/>
      <c r="L35" s="5"/>
      <c r="M35" s="5"/>
      <c r="N35" s="5"/>
      <c r="O35" s="5"/>
      <c r="P35" s="5"/>
      <c r="Q35" s="5"/>
      <c r="R35" s="5"/>
      <c r="S35" s="5"/>
      <c r="V35" s="5"/>
    </row>
    <row r="36" spans="1:26" x14ac:dyDescent="0.25">
      <c r="A36" s="44"/>
      <c r="B36" s="44"/>
      <c r="C36" s="45">
        <v>2</v>
      </c>
      <c r="D36" s="45" t="s">
        <v>80</v>
      </c>
      <c r="E36" s="44"/>
      <c r="F36" s="46"/>
      <c r="G36" s="17"/>
      <c r="H36" s="17"/>
      <c r="I36" s="17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5"/>
      <c r="W36" s="16"/>
      <c r="X36" s="16"/>
      <c r="Y36" s="16"/>
      <c r="Z36" s="16"/>
    </row>
    <row r="37" spans="1:26" ht="24.95" customHeight="1" x14ac:dyDescent="0.25">
      <c r="A37" s="47">
        <v>24</v>
      </c>
      <c r="B37" s="48" t="s">
        <v>81</v>
      </c>
      <c r="C37" s="49" t="s">
        <v>82</v>
      </c>
      <c r="D37" s="48" t="s">
        <v>83</v>
      </c>
      <c r="E37" s="48" t="s">
        <v>38</v>
      </c>
      <c r="F37" s="50">
        <v>12.6</v>
      </c>
      <c r="G37" s="19"/>
      <c r="H37" s="20">
        <v>0</v>
      </c>
      <c r="I37" s="20">
        <f t="shared" ref="I37:I42" si="6">ROUND(F37*(G37+H37),2)</f>
        <v>0</v>
      </c>
      <c r="J37" s="18">
        <f t="shared" ref="J37:J42" si="7">ROUND(F37*(N37),2)</f>
        <v>462.8</v>
      </c>
      <c r="K37" s="21">
        <f t="shared" ref="K37:K42" si="8">ROUND(F37*(O37),2)</f>
        <v>0</v>
      </c>
      <c r="L37" s="21">
        <f t="shared" ref="L37:L42" si="9">ROUND(F37*(G37),2)</f>
        <v>0</v>
      </c>
      <c r="M37" s="21">
        <f t="shared" ref="M37:M42" si="10">ROUND(F37*(H37),2)</f>
        <v>0</v>
      </c>
      <c r="N37" s="21">
        <v>36.729999999999997</v>
      </c>
      <c r="O37" s="21"/>
      <c r="P37" s="22">
        <v>1.665</v>
      </c>
      <c r="Q37" s="22"/>
      <c r="R37" s="22">
        <v>1.665</v>
      </c>
      <c r="S37" s="21">
        <f t="shared" ref="S37:S42" si="11">ROUND(F37*(P37),3)</f>
        <v>20.978999999999999</v>
      </c>
      <c r="T37" s="23"/>
      <c r="U37" s="23"/>
      <c r="V37" s="22"/>
      <c r="Z37" s="6">
        <v>0</v>
      </c>
    </row>
    <row r="38" spans="1:26" ht="24.95" customHeight="1" x14ac:dyDescent="0.25">
      <c r="A38" s="47">
        <v>25</v>
      </c>
      <c r="B38" s="48" t="s">
        <v>81</v>
      </c>
      <c r="C38" s="49" t="s">
        <v>84</v>
      </c>
      <c r="D38" s="48" t="s">
        <v>85</v>
      </c>
      <c r="E38" s="48" t="s">
        <v>28</v>
      </c>
      <c r="F38" s="50">
        <v>126</v>
      </c>
      <c r="G38" s="19"/>
      <c r="H38" s="20">
        <v>0</v>
      </c>
      <c r="I38" s="20">
        <f t="shared" si="6"/>
        <v>0</v>
      </c>
      <c r="J38" s="18">
        <f t="shared" si="7"/>
        <v>180.18</v>
      </c>
      <c r="K38" s="21">
        <f t="shared" si="8"/>
        <v>0</v>
      </c>
      <c r="L38" s="21">
        <f t="shared" si="9"/>
        <v>0</v>
      </c>
      <c r="M38" s="21">
        <f t="shared" si="10"/>
        <v>0</v>
      </c>
      <c r="N38" s="21">
        <v>1.43</v>
      </c>
      <c r="O38" s="21"/>
      <c r="P38" s="22">
        <v>3.5E-4</v>
      </c>
      <c r="Q38" s="22"/>
      <c r="R38" s="22">
        <v>3.5E-4</v>
      </c>
      <c r="S38" s="21">
        <f t="shared" si="11"/>
        <v>4.3999999999999997E-2</v>
      </c>
      <c r="T38" s="23"/>
      <c r="U38" s="23"/>
      <c r="V38" s="22"/>
      <c r="Z38" s="6">
        <v>0</v>
      </c>
    </row>
    <row r="39" spans="1:26" ht="24.95" customHeight="1" x14ac:dyDescent="0.25">
      <c r="A39" s="47">
        <v>26</v>
      </c>
      <c r="B39" s="48" t="s">
        <v>81</v>
      </c>
      <c r="C39" s="49" t="s">
        <v>86</v>
      </c>
      <c r="D39" s="48" t="s">
        <v>87</v>
      </c>
      <c r="E39" s="48" t="s">
        <v>38</v>
      </c>
      <c r="F39" s="50">
        <v>1.4000000000000004</v>
      </c>
      <c r="G39" s="19"/>
      <c r="H39" s="20">
        <v>0</v>
      </c>
      <c r="I39" s="20">
        <f t="shared" si="6"/>
        <v>0</v>
      </c>
      <c r="J39" s="18">
        <f t="shared" si="7"/>
        <v>39.369999999999997</v>
      </c>
      <c r="K39" s="21">
        <f t="shared" si="8"/>
        <v>0</v>
      </c>
      <c r="L39" s="21">
        <f t="shared" si="9"/>
        <v>0</v>
      </c>
      <c r="M39" s="21">
        <f t="shared" si="10"/>
        <v>0</v>
      </c>
      <c r="N39" s="21">
        <v>28.12</v>
      </c>
      <c r="O39" s="21"/>
      <c r="P39" s="22">
        <v>1.9205000000000001</v>
      </c>
      <c r="Q39" s="22"/>
      <c r="R39" s="22">
        <v>1.9205000000000001</v>
      </c>
      <c r="S39" s="21">
        <f t="shared" si="11"/>
        <v>2.6890000000000001</v>
      </c>
      <c r="T39" s="23"/>
      <c r="U39" s="23"/>
      <c r="V39" s="22"/>
      <c r="Z39" s="6">
        <v>0</v>
      </c>
    </row>
    <row r="40" spans="1:26" ht="24.95" customHeight="1" x14ac:dyDescent="0.25">
      <c r="A40" s="47">
        <v>27</v>
      </c>
      <c r="B40" s="48" t="s">
        <v>88</v>
      </c>
      <c r="C40" s="49" t="s">
        <v>89</v>
      </c>
      <c r="D40" s="48" t="s">
        <v>90</v>
      </c>
      <c r="E40" s="48" t="s">
        <v>91</v>
      </c>
      <c r="F40" s="50">
        <v>140</v>
      </c>
      <c r="G40" s="19"/>
      <c r="H40" s="20">
        <v>0</v>
      </c>
      <c r="I40" s="20">
        <f t="shared" si="6"/>
        <v>0</v>
      </c>
      <c r="J40" s="18">
        <f t="shared" si="7"/>
        <v>1563.8</v>
      </c>
      <c r="K40" s="21">
        <f t="shared" si="8"/>
        <v>0</v>
      </c>
      <c r="L40" s="21">
        <f t="shared" si="9"/>
        <v>0</v>
      </c>
      <c r="M40" s="21">
        <f t="shared" si="10"/>
        <v>0</v>
      </c>
      <c r="N40" s="21">
        <v>11.17</v>
      </c>
      <c r="O40" s="21"/>
      <c r="P40" s="22">
        <v>0.25195000000000001</v>
      </c>
      <c r="Q40" s="22"/>
      <c r="R40" s="22">
        <v>0.25195000000000001</v>
      </c>
      <c r="S40" s="21">
        <f t="shared" si="11"/>
        <v>35.273000000000003</v>
      </c>
      <c r="T40" s="23"/>
      <c r="U40" s="23"/>
      <c r="V40" s="22"/>
      <c r="Z40" s="6">
        <v>0</v>
      </c>
    </row>
    <row r="41" spans="1:26" ht="24.95" customHeight="1" x14ac:dyDescent="0.25">
      <c r="A41" s="51">
        <v>28</v>
      </c>
      <c r="B41" s="52" t="s">
        <v>92</v>
      </c>
      <c r="C41" s="53" t="s">
        <v>93</v>
      </c>
      <c r="D41" s="52" t="s">
        <v>94</v>
      </c>
      <c r="E41" s="52" t="s">
        <v>95</v>
      </c>
      <c r="F41" s="54">
        <v>2</v>
      </c>
      <c r="G41" s="25">
        <v>0</v>
      </c>
      <c r="H41" s="26"/>
      <c r="I41" s="25">
        <f t="shared" si="6"/>
        <v>0</v>
      </c>
      <c r="J41" s="24">
        <f t="shared" si="7"/>
        <v>12.14</v>
      </c>
      <c r="K41" s="27">
        <f t="shared" si="8"/>
        <v>0</v>
      </c>
      <c r="L41" s="27">
        <f t="shared" si="9"/>
        <v>0</v>
      </c>
      <c r="M41" s="27">
        <f t="shared" si="10"/>
        <v>0</v>
      </c>
      <c r="N41" s="27">
        <v>6.07</v>
      </c>
      <c r="O41" s="27"/>
      <c r="P41" s="28"/>
      <c r="Q41" s="28"/>
      <c r="R41" s="28"/>
      <c r="S41" s="27">
        <f t="shared" si="11"/>
        <v>0</v>
      </c>
      <c r="T41" s="29"/>
      <c r="U41" s="29"/>
      <c r="V41" s="28"/>
      <c r="Z41" s="6">
        <v>0</v>
      </c>
    </row>
    <row r="42" spans="1:26" ht="24.95" customHeight="1" x14ac:dyDescent="0.25">
      <c r="A42" s="51">
        <v>29</v>
      </c>
      <c r="B42" s="52" t="s">
        <v>96</v>
      </c>
      <c r="C42" s="53" t="s">
        <v>97</v>
      </c>
      <c r="D42" s="52" t="s">
        <v>98</v>
      </c>
      <c r="E42" s="52" t="s">
        <v>28</v>
      </c>
      <c r="F42" s="54">
        <v>138.6</v>
      </c>
      <c r="G42" s="25">
        <v>0</v>
      </c>
      <c r="H42" s="26"/>
      <c r="I42" s="25">
        <f t="shared" si="6"/>
        <v>0</v>
      </c>
      <c r="J42" s="24">
        <f t="shared" si="7"/>
        <v>127.51</v>
      </c>
      <c r="K42" s="27">
        <f t="shared" si="8"/>
        <v>0</v>
      </c>
      <c r="L42" s="27">
        <f t="shared" si="9"/>
        <v>0</v>
      </c>
      <c r="M42" s="27">
        <f t="shared" si="10"/>
        <v>0</v>
      </c>
      <c r="N42" s="27">
        <v>0.92</v>
      </c>
      <c r="O42" s="27"/>
      <c r="P42" s="28">
        <v>2.0000000000000001E-4</v>
      </c>
      <c r="Q42" s="28"/>
      <c r="R42" s="28">
        <v>2.0000000000000001E-4</v>
      </c>
      <c r="S42" s="27">
        <f t="shared" si="11"/>
        <v>2.8000000000000001E-2</v>
      </c>
      <c r="T42" s="29"/>
      <c r="U42" s="29"/>
      <c r="V42" s="28"/>
      <c r="Z42" s="6">
        <v>0</v>
      </c>
    </row>
    <row r="43" spans="1:26" x14ac:dyDescent="0.25">
      <c r="A43" s="44"/>
      <c r="B43" s="44"/>
      <c r="C43" s="45">
        <v>2</v>
      </c>
      <c r="D43" s="45" t="s">
        <v>80</v>
      </c>
      <c r="E43" s="44"/>
      <c r="F43" s="46"/>
      <c r="G43" s="30">
        <f>ROUND((SUM(L36:L42))/1,2)</f>
        <v>0</v>
      </c>
      <c r="H43" s="30">
        <f>ROUND((SUM(M36:M42))/1,2)</f>
        <v>0</v>
      </c>
      <c r="I43" s="30">
        <f>ROUND((SUM(I36:I42))/1,2)</f>
        <v>0</v>
      </c>
      <c r="J43" s="15"/>
      <c r="K43" s="15"/>
      <c r="L43" s="15">
        <f>ROUND((SUM(L36:L42))/1,2)</f>
        <v>0</v>
      </c>
      <c r="M43" s="15">
        <f>ROUND((SUM(M36:M42))/1,2)</f>
        <v>0</v>
      </c>
      <c r="N43" s="15"/>
      <c r="O43" s="15"/>
      <c r="P43" s="31"/>
      <c r="Q43" s="15"/>
      <c r="R43" s="15"/>
      <c r="S43" s="31">
        <f>ROUND((SUM(S36:S42))/1,2)</f>
        <v>59.01</v>
      </c>
      <c r="T43" s="16"/>
      <c r="U43" s="16"/>
      <c r="V43" s="32">
        <f>ROUND((SUM(V36:V42))/1,2)</f>
        <v>0</v>
      </c>
      <c r="W43" s="16"/>
      <c r="X43" s="16"/>
      <c r="Y43" s="16"/>
      <c r="Z43" s="16"/>
    </row>
    <row r="44" spans="1:26" x14ac:dyDescent="0.25">
      <c r="A44" s="55"/>
      <c r="B44" s="55"/>
      <c r="C44" s="55"/>
      <c r="D44" s="55"/>
      <c r="E44" s="55"/>
      <c r="F44" s="56"/>
      <c r="G44" s="33"/>
      <c r="H44" s="33"/>
      <c r="I44" s="33"/>
      <c r="J44" s="5"/>
      <c r="K44" s="5"/>
      <c r="L44" s="5"/>
      <c r="M44" s="5"/>
      <c r="N44" s="5"/>
      <c r="O44" s="5"/>
      <c r="P44" s="5"/>
      <c r="Q44" s="5"/>
      <c r="R44" s="5"/>
      <c r="S44" s="5"/>
      <c r="V44" s="5"/>
    </row>
    <row r="45" spans="1:26" x14ac:dyDescent="0.25">
      <c r="A45" s="44"/>
      <c r="B45" s="44"/>
      <c r="C45" s="45">
        <v>4</v>
      </c>
      <c r="D45" s="45" t="s">
        <v>99</v>
      </c>
      <c r="E45" s="44"/>
      <c r="F45" s="46"/>
      <c r="G45" s="17"/>
      <c r="H45" s="17"/>
      <c r="I45" s="17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5"/>
      <c r="W45" s="16"/>
      <c r="X45" s="16"/>
      <c r="Y45" s="16"/>
      <c r="Z45" s="16"/>
    </row>
    <row r="46" spans="1:26" ht="24.95" customHeight="1" x14ac:dyDescent="0.25">
      <c r="A46" s="47">
        <v>30</v>
      </c>
      <c r="B46" s="48" t="s">
        <v>100</v>
      </c>
      <c r="C46" s="49" t="s">
        <v>101</v>
      </c>
      <c r="D46" s="48" t="s">
        <v>102</v>
      </c>
      <c r="E46" s="48" t="s">
        <v>28</v>
      </c>
      <c r="F46" s="50">
        <v>23.6</v>
      </c>
      <c r="G46" s="19"/>
      <c r="H46" s="20">
        <v>0</v>
      </c>
      <c r="I46" s="20">
        <f>ROUND(F46*(G46+H46),2)</f>
        <v>0</v>
      </c>
      <c r="J46" s="18">
        <f>ROUND(F46*(N46),2)</f>
        <v>1028.25</v>
      </c>
      <c r="K46" s="21">
        <f>ROUND(F46*(O46),2)</f>
        <v>0</v>
      </c>
      <c r="L46" s="21">
        <f>ROUND(F46*(G46),2)</f>
        <v>0</v>
      </c>
      <c r="M46" s="21">
        <f>ROUND(F46*(H46),2)</f>
        <v>0</v>
      </c>
      <c r="N46" s="21">
        <v>43.57</v>
      </c>
      <c r="O46" s="21"/>
      <c r="P46" s="22">
        <v>0.90161999999999998</v>
      </c>
      <c r="Q46" s="22"/>
      <c r="R46" s="22">
        <v>0.90161999999999998</v>
      </c>
      <c r="S46" s="21">
        <f>ROUND(F46*(P46),3)</f>
        <v>21.277999999999999</v>
      </c>
      <c r="T46" s="23"/>
      <c r="U46" s="23"/>
      <c r="V46" s="22"/>
      <c r="Z46" s="6">
        <v>0</v>
      </c>
    </row>
    <row r="47" spans="1:26" x14ac:dyDescent="0.25">
      <c r="A47" s="44"/>
      <c r="B47" s="44"/>
      <c r="C47" s="45">
        <v>4</v>
      </c>
      <c r="D47" s="45" t="s">
        <v>99</v>
      </c>
      <c r="E47" s="44"/>
      <c r="F47" s="46"/>
      <c r="G47" s="30">
        <f>ROUND((SUM(L45:L46))/1,2)</f>
        <v>0</v>
      </c>
      <c r="H47" s="30">
        <f>ROUND((SUM(M45:M46))/1,2)</f>
        <v>0</v>
      </c>
      <c r="I47" s="30">
        <f>ROUND((SUM(I45:I46))/1,2)</f>
        <v>0</v>
      </c>
      <c r="J47" s="15"/>
      <c r="K47" s="15"/>
      <c r="L47" s="15">
        <f>ROUND((SUM(L45:L46))/1,2)</f>
        <v>0</v>
      </c>
      <c r="M47" s="15">
        <f>ROUND((SUM(M45:M46))/1,2)</f>
        <v>0</v>
      </c>
      <c r="N47" s="15"/>
      <c r="O47" s="15"/>
      <c r="P47" s="31"/>
      <c r="Q47" s="15"/>
      <c r="R47" s="15"/>
      <c r="S47" s="31">
        <f>ROUND((SUM(S45:S46))/1,2)</f>
        <v>21.28</v>
      </c>
      <c r="T47" s="16"/>
      <c r="U47" s="16"/>
      <c r="V47" s="32">
        <f>ROUND((SUM(V45:V46))/1,2)</f>
        <v>0</v>
      </c>
      <c r="W47" s="16"/>
      <c r="X47" s="16"/>
      <c r="Y47" s="16"/>
      <c r="Z47" s="16"/>
    </row>
    <row r="48" spans="1:26" x14ac:dyDescent="0.25">
      <c r="A48" s="55"/>
      <c r="B48" s="55"/>
      <c r="C48" s="55"/>
      <c r="D48" s="55"/>
      <c r="E48" s="55"/>
      <c r="F48" s="56"/>
      <c r="G48" s="33"/>
      <c r="H48" s="33"/>
      <c r="I48" s="33"/>
      <c r="J48" s="5"/>
      <c r="K48" s="5"/>
      <c r="L48" s="5"/>
      <c r="M48" s="5"/>
      <c r="N48" s="5"/>
      <c r="O48" s="5"/>
      <c r="P48" s="5"/>
      <c r="Q48" s="5"/>
      <c r="R48" s="5"/>
      <c r="S48" s="5"/>
      <c r="V48" s="5"/>
    </row>
    <row r="49" spans="1:26" x14ac:dyDescent="0.25">
      <c r="A49" s="44"/>
      <c r="B49" s="44"/>
      <c r="C49" s="45">
        <v>5</v>
      </c>
      <c r="D49" s="45" t="s">
        <v>103</v>
      </c>
      <c r="E49" s="44"/>
      <c r="F49" s="46"/>
      <c r="G49" s="17"/>
      <c r="H49" s="17"/>
      <c r="I49" s="17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5"/>
      <c r="W49" s="16"/>
      <c r="X49" s="16"/>
      <c r="Y49" s="16"/>
      <c r="Z49" s="16"/>
    </row>
    <row r="50" spans="1:26" ht="24.95" customHeight="1" x14ac:dyDescent="0.25">
      <c r="A50" s="47">
        <v>31</v>
      </c>
      <c r="B50" s="48" t="s">
        <v>81</v>
      </c>
      <c r="C50" s="49" t="s">
        <v>104</v>
      </c>
      <c r="D50" s="48" t="s">
        <v>105</v>
      </c>
      <c r="E50" s="48" t="s">
        <v>38</v>
      </c>
      <c r="F50" s="50">
        <v>185.9</v>
      </c>
      <c r="G50" s="19"/>
      <c r="H50" s="20">
        <v>0</v>
      </c>
      <c r="I50" s="20">
        <f t="shared" ref="I50:I59" si="12">ROUND(F50*(G50+H50),2)</f>
        <v>0</v>
      </c>
      <c r="J50" s="18">
        <f t="shared" ref="J50:J59" si="13">ROUND(F50*(N50),2)</f>
        <v>7194.33</v>
      </c>
      <c r="K50" s="21">
        <f t="shared" ref="K50:K59" si="14">ROUND(F50*(O50),2)</f>
        <v>0</v>
      </c>
      <c r="L50" s="21">
        <f t="shared" ref="L50:L59" si="15">ROUND(F50*(G50),2)</f>
        <v>0</v>
      </c>
      <c r="M50" s="21">
        <f t="shared" ref="M50:M59" si="16">ROUND(F50*(H50),2)</f>
        <v>0</v>
      </c>
      <c r="N50" s="21">
        <v>38.700000000000003</v>
      </c>
      <c r="O50" s="21"/>
      <c r="P50" s="22">
        <v>1.9312499999999999</v>
      </c>
      <c r="Q50" s="22"/>
      <c r="R50" s="22">
        <v>1.9312499999999999</v>
      </c>
      <c r="S50" s="21">
        <f t="shared" ref="S50:S59" si="17">ROUND(F50*(P50),3)</f>
        <v>359.01900000000001</v>
      </c>
      <c r="T50" s="23"/>
      <c r="U50" s="23"/>
      <c r="V50" s="22"/>
      <c r="Z50" s="6">
        <v>0</v>
      </c>
    </row>
    <row r="51" spans="1:26" ht="24.95" customHeight="1" x14ac:dyDescent="0.25">
      <c r="A51" s="47">
        <v>32</v>
      </c>
      <c r="B51" s="48" t="s">
        <v>106</v>
      </c>
      <c r="C51" s="49" t="s">
        <v>107</v>
      </c>
      <c r="D51" s="48" t="s">
        <v>108</v>
      </c>
      <c r="E51" s="48" t="s">
        <v>109</v>
      </c>
      <c r="F51" s="50">
        <v>428</v>
      </c>
      <c r="G51" s="19"/>
      <c r="H51" s="20">
        <v>0</v>
      </c>
      <c r="I51" s="20">
        <f t="shared" si="12"/>
        <v>0</v>
      </c>
      <c r="J51" s="18">
        <f t="shared" si="13"/>
        <v>3483.92</v>
      </c>
      <c r="K51" s="21">
        <f t="shared" si="14"/>
        <v>0</v>
      </c>
      <c r="L51" s="21">
        <f t="shared" si="15"/>
        <v>0</v>
      </c>
      <c r="M51" s="21">
        <f t="shared" si="16"/>
        <v>0</v>
      </c>
      <c r="N51" s="21">
        <v>8.14</v>
      </c>
      <c r="O51" s="21"/>
      <c r="P51" s="22">
        <v>0.48573999999999995</v>
      </c>
      <c r="Q51" s="22"/>
      <c r="R51" s="22">
        <v>0.48573999999999995</v>
      </c>
      <c r="S51" s="21">
        <f t="shared" si="17"/>
        <v>207.89699999999999</v>
      </c>
      <c r="T51" s="23"/>
      <c r="U51" s="23"/>
      <c r="V51" s="22"/>
      <c r="Z51" s="6">
        <v>0</v>
      </c>
    </row>
    <row r="52" spans="1:26" ht="24.95" customHeight="1" x14ac:dyDescent="0.25">
      <c r="A52" s="47">
        <v>33</v>
      </c>
      <c r="B52" s="48" t="s">
        <v>106</v>
      </c>
      <c r="C52" s="49" t="s">
        <v>110</v>
      </c>
      <c r="D52" s="48" t="s">
        <v>111</v>
      </c>
      <c r="E52" s="48" t="s">
        <v>109</v>
      </c>
      <c r="F52" s="50">
        <v>1752.36</v>
      </c>
      <c r="G52" s="19"/>
      <c r="H52" s="20">
        <v>0</v>
      </c>
      <c r="I52" s="20">
        <f t="shared" si="12"/>
        <v>0</v>
      </c>
      <c r="J52" s="18">
        <f t="shared" si="13"/>
        <v>4468.5200000000004</v>
      </c>
      <c r="K52" s="21">
        <f t="shared" si="14"/>
        <v>0</v>
      </c>
      <c r="L52" s="21">
        <f t="shared" si="15"/>
        <v>0</v>
      </c>
      <c r="M52" s="21">
        <f t="shared" si="16"/>
        <v>0</v>
      </c>
      <c r="N52" s="21">
        <v>2.5499999999999998</v>
      </c>
      <c r="O52" s="21"/>
      <c r="P52" s="22">
        <v>0.13455</v>
      </c>
      <c r="Q52" s="22"/>
      <c r="R52" s="22">
        <v>0.13455</v>
      </c>
      <c r="S52" s="21">
        <f t="shared" si="17"/>
        <v>235.78</v>
      </c>
      <c r="T52" s="23"/>
      <c r="U52" s="23"/>
      <c r="V52" s="22"/>
      <c r="Z52" s="6">
        <v>0</v>
      </c>
    </row>
    <row r="53" spans="1:26" ht="24.95" customHeight="1" x14ac:dyDescent="0.25">
      <c r="A53" s="47">
        <v>34</v>
      </c>
      <c r="B53" s="48" t="s">
        <v>106</v>
      </c>
      <c r="C53" s="49" t="s">
        <v>112</v>
      </c>
      <c r="D53" s="48" t="s">
        <v>113</v>
      </c>
      <c r="E53" s="48" t="s">
        <v>109</v>
      </c>
      <c r="F53" s="50">
        <v>1044.6499999999999</v>
      </c>
      <c r="G53" s="19"/>
      <c r="H53" s="20">
        <v>0</v>
      </c>
      <c r="I53" s="20">
        <f t="shared" si="12"/>
        <v>0</v>
      </c>
      <c r="J53" s="18">
        <f t="shared" si="13"/>
        <v>3405.56</v>
      </c>
      <c r="K53" s="21">
        <f t="shared" si="14"/>
        <v>0</v>
      </c>
      <c r="L53" s="21">
        <f t="shared" si="15"/>
        <v>0</v>
      </c>
      <c r="M53" s="21">
        <f t="shared" si="16"/>
        <v>0</v>
      </c>
      <c r="N53" s="21">
        <v>3.26</v>
      </c>
      <c r="O53" s="21"/>
      <c r="P53" s="22">
        <v>0.18906999999999999</v>
      </c>
      <c r="Q53" s="22"/>
      <c r="R53" s="22">
        <v>0.18906999999999999</v>
      </c>
      <c r="S53" s="21">
        <f t="shared" si="17"/>
        <v>197.512</v>
      </c>
      <c r="T53" s="23"/>
      <c r="U53" s="23"/>
      <c r="V53" s="22"/>
      <c r="Z53" s="6">
        <v>0</v>
      </c>
    </row>
    <row r="54" spans="1:26" ht="24.95" customHeight="1" x14ac:dyDescent="0.25">
      <c r="A54" s="47">
        <v>35</v>
      </c>
      <c r="B54" s="48" t="s">
        <v>106</v>
      </c>
      <c r="C54" s="49" t="s">
        <v>114</v>
      </c>
      <c r="D54" s="48" t="s">
        <v>115</v>
      </c>
      <c r="E54" s="48" t="s">
        <v>109</v>
      </c>
      <c r="F54" s="50">
        <v>429.2</v>
      </c>
      <c r="G54" s="19"/>
      <c r="H54" s="20">
        <v>0</v>
      </c>
      <c r="I54" s="20">
        <f t="shared" si="12"/>
        <v>0</v>
      </c>
      <c r="J54" s="18">
        <f t="shared" si="13"/>
        <v>2527.9899999999998</v>
      </c>
      <c r="K54" s="21">
        <f t="shared" si="14"/>
        <v>0</v>
      </c>
      <c r="L54" s="21">
        <f t="shared" si="15"/>
        <v>0</v>
      </c>
      <c r="M54" s="21">
        <f t="shared" si="16"/>
        <v>0</v>
      </c>
      <c r="N54" s="21">
        <v>5.89</v>
      </c>
      <c r="O54" s="21"/>
      <c r="P54" s="22">
        <v>0.37080000000000002</v>
      </c>
      <c r="Q54" s="22"/>
      <c r="R54" s="22">
        <v>0.37080000000000002</v>
      </c>
      <c r="S54" s="21">
        <f t="shared" si="17"/>
        <v>159.14699999999999</v>
      </c>
      <c r="T54" s="23"/>
      <c r="U54" s="23"/>
      <c r="V54" s="22"/>
      <c r="Z54" s="6">
        <v>0</v>
      </c>
    </row>
    <row r="55" spans="1:26" ht="24.95" customHeight="1" x14ac:dyDescent="0.25">
      <c r="A55" s="47">
        <v>36</v>
      </c>
      <c r="B55" s="48" t="s">
        <v>106</v>
      </c>
      <c r="C55" s="49" t="s">
        <v>116</v>
      </c>
      <c r="D55" s="48" t="s">
        <v>117</v>
      </c>
      <c r="E55" s="48" t="s">
        <v>109</v>
      </c>
      <c r="F55" s="50">
        <v>1151</v>
      </c>
      <c r="G55" s="19"/>
      <c r="H55" s="20">
        <v>0</v>
      </c>
      <c r="I55" s="20">
        <f t="shared" si="12"/>
        <v>0</v>
      </c>
      <c r="J55" s="18">
        <f t="shared" si="13"/>
        <v>8310.2199999999993</v>
      </c>
      <c r="K55" s="21">
        <f t="shared" si="14"/>
        <v>0</v>
      </c>
      <c r="L55" s="21">
        <f t="shared" si="15"/>
        <v>0</v>
      </c>
      <c r="M55" s="21">
        <f t="shared" si="16"/>
        <v>0</v>
      </c>
      <c r="N55" s="21">
        <v>7.22</v>
      </c>
      <c r="O55" s="21"/>
      <c r="P55" s="22">
        <v>0.46166000000000001</v>
      </c>
      <c r="Q55" s="22"/>
      <c r="R55" s="22">
        <v>0.46166000000000001</v>
      </c>
      <c r="S55" s="21">
        <f t="shared" si="17"/>
        <v>531.37099999999998</v>
      </c>
      <c r="T55" s="23"/>
      <c r="U55" s="23"/>
      <c r="V55" s="22"/>
      <c r="Z55" s="6">
        <v>0</v>
      </c>
    </row>
    <row r="56" spans="1:26" ht="24.95" customHeight="1" x14ac:dyDescent="0.25">
      <c r="A56" s="47">
        <v>37</v>
      </c>
      <c r="B56" s="48" t="s">
        <v>106</v>
      </c>
      <c r="C56" s="49" t="s">
        <v>118</v>
      </c>
      <c r="D56" s="48" t="s">
        <v>119</v>
      </c>
      <c r="E56" s="48" t="s">
        <v>109</v>
      </c>
      <c r="F56" s="50">
        <v>5736.5</v>
      </c>
      <c r="G56" s="19"/>
      <c r="H56" s="20">
        <v>0</v>
      </c>
      <c r="I56" s="20">
        <f t="shared" si="12"/>
        <v>0</v>
      </c>
      <c r="J56" s="18">
        <f t="shared" si="13"/>
        <v>5621.77</v>
      </c>
      <c r="K56" s="21">
        <f t="shared" si="14"/>
        <v>0</v>
      </c>
      <c r="L56" s="21">
        <f t="shared" si="15"/>
        <v>0</v>
      </c>
      <c r="M56" s="21">
        <f t="shared" si="16"/>
        <v>0</v>
      </c>
      <c r="N56" s="21">
        <v>0.98</v>
      </c>
      <c r="O56" s="21"/>
      <c r="P56" s="22">
        <v>3.6940000000000001E-2</v>
      </c>
      <c r="Q56" s="22"/>
      <c r="R56" s="22">
        <v>3.6940000000000001E-2</v>
      </c>
      <c r="S56" s="21">
        <f t="shared" si="17"/>
        <v>211.90600000000001</v>
      </c>
      <c r="T56" s="23"/>
      <c r="U56" s="23"/>
      <c r="V56" s="22"/>
      <c r="Z56" s="6">
        <v>0</v>
      </c>
    </row>
    <row r="57" spans="1:26" ht="24.95" customHeight="1" x14ac:dyDescent="0.25">
      <c r="A57" s="47">
        <v>38</v>
      </c>
      <c r="B57" s="48" t="s">
        <v>106</v>
      </c>
      <c r="C57" s="49" t="s">
        <v>120</v>
      </c>
      <c r="D57" s="48" t="s">
        <v>121</v>
      </c>
      <c r="E57" s="48" t="s">
        <v>109</v>
      </c>
      <c r="F57" s="50">
        <v>5736.5</v>
      </c>
      <c r="G57" s="19"/>
      <c r="H57" s="20">
        <v>0</v>
      </c>
      <c r="I57" s="20">
        <f t="shared" si="12"/>
        <v>0</v>
      </c>
      <c r="J57" s="18">
        <f t="shared" si="13"/>
        <v>15488.55</v>
      </c>
      <c r="K57" s="21">
        <f t="shared" si="14"/>
        <v>0</v>
      </c>
      <c r="L57" s="21">
        <f t="shared" si="15"/>
        <v>0</v>
      </c>
      <c r="M57" s="21">
        <f t="shared" si="16"/>
        <v>0</v>
      </c>
      <c r="N57" s="21">
        <v>2.7</v>
      </c>
      <c r="O57" s="21"/>
      <c r="P57" s="22">
        <v>2.5300000000000001E-3</v>
      </c>
      <c r="Q57" s="22"/>
      <c r="R57" s="22">
        <v>2.5300000000000001E-3</v>
      </c>
      <c r="S57" s="21">
        <f t="shared" si="17"/>
        <v>14.513</v>
      </c>
      <c r="T57" s="23"/>
      <c r="U57" s="23"/>
      <c r="V57" s="22"/>
      <c r="Z57" s="6">
        <v>0</v>
      </c>
    </row>
    <row r="58" spans="1:26" ht="24.95" customHeight="1" x14ac:dyDescent="0.25">
      <c r="A58" s="47">
        <v>39</v>
      </c>
      <c r="B58" s="48" t="s">
        <v>106</v>
      </c>
      <c r="C58" s="49" t="s">
        <v>122</v>
      </c>
      <c r="D58" s="48" t="s">
        <v>123</v>
      </c>
      <c r="E58" s="48" t="s">
        <v>109</v>
      </c>
      <c r="F58" s="50">
        <v>5736.5</v>
      </c>
      <c r="G58" s="19"/>
      <c r="H58" s="20">
        <v>0</v>
      </c>
      <c r="I58" s="20">
        <f t="shared" si="12"/>
        <v>0</v>
      </c>
      <c r="J58" s="18">
        <f t="shared" si="13"/>
        <v>18528.900000000001</v>
      </c>
      <c r="K58" s="21">
        <f t="shared" si="14"/>
        <v>0</v>
      </c>
      <c r="L58" s="21">
        <f t="shared" si="15"/>
        <v>0</v>
      </c>
      <c r="M58" s="21">
        <f t="shared" si="16"/>
        <v>0</v>
      </c>
      <c r="N58" s="21">
        <v>3.23</v>
      </c>
      <c r="O58" s="21"/>
      <c r="P58" s="22">
        <v>2.1610000000000001E-2</v>
      </c>
      <c r="Q58" s="22"/>
      <c r="R58" s="22">
        <v>2.1610000000000001E-2</v>
      </c>
      <c r="S58" s="21">
        <f t="shared" si="17"/>
        <v>123.96599999999999</v>
      </c>
      <c r="T58" s="23"/>
      <c r="U58" s="23"/>
      <c r="V58" s="22"/>
      <c r="Z58" s="6">
        <v>0</v>
      </c>
    </row>
    <row r="59" spans="1:26" ht="24.95" customHeight="1" x14ac:dyDescent="0.25">
      <c r="A59" s="47">
        <v>40</v>
      </c>
      <c r="B59" s="48" t="s">
        <v>106</v>
      </c>
      <c r="C59" s="49" t="s">
        <v>124</v>
      </c>
      <c r="D59" s="48" t="s">
        <v>125</v>
      </c>
      <c r="E59" s="48" t="s">
        <v>109</v>
      </c>
      <c r="F59" s="50">
        <v>5736.5</v>
      </c>
      <c r="G59" s="19"/>
      <c r="H59" s="20">
        <v>0</v>
      </c>
      <c r="I59" s="20">
        <f t="shared" si="12"/>
        <v>0</v>
      </c>
      <c r="J59" s="18">
        <f t="shared" si="13"/>
        <v>58454.94</v>
      </c>
      <c r="K59" s="21">
        <f t="shared" si="14"/>
        <v>0</v>
      </c>
      <c r="L59" s="21">
        <f t="shared" si="15"/>
        <v>0</v>
      </c>
      <c r="M59" s="21">
        <f t="shared" si="16"/>
        <v>0</v>
      </c>
      <c r="N59" s="21">
        <v>10.19</v>
      </c>
      <c r="O59" s="21"/>
      <c r="P59" s="22">
        <v>0.22500999999999999</v>
      </c>
      <c r="Q59" s="22"/>
      <c r="R59" s="22">
        <v>0.22500999999999999</v>
      </c>
      <c r="S59" s="21">
        <f t="shared" si="17"/>
        <v>1290.77</v>
      </c>
      <c r="T59" s="23"/>
      <c r="U59" s="23"/>
      <c r="V59" s="22"/>
      <c r="Z59" s="6">
        <v>0</v>
      </c>
    </row>
    <row r="60" spans="1:26" x14ac:dyDescent="0.25">
      <c r="A60" s="44"/>
      <c r="B60" s="44"/>
      <c r="C60" s="45">
        <v>5</v>
      </c>
      <c r="D60" s="45" t="s">
        <v>103</v>
      </c>
      <c r="E60" s="44"/>
      <c r="F60" s="46"/>
      <c r="G60" s="30">
        <f>ROUND((SUM(L49:L59))/1,2)</f>
        <v>0</v>
      </c>
      <c r="H60" s="30">
        <f>ROUND((SUM(M49:M59))/1,2)</f>
        <v>0</v>
      </c>
      <c r="I60" s="30">
        <f>ROUND((SUM(I49:I59))/1,2)</f>
        <v>0</v>
      </c>
      <c r="J60" s="15"/>
      <c r="K60" s="15"/>
      <c r="L60" s="15">
        <f>ROUND((SUM(L49:L59))/1,2)</f>
        <v>0</v>
      </c>
      <c r="M60" s="15">
        <f>ROUND((SUM(M49:M59))/1,2)</f>
        <v>0</v>
      </c>
      <c r="N60" s="15"/>
      <c r="O60" s="15"/>
      <c r="P60" s="31"/>
      <c r="Q60" s="15"/>
      <c r="R60" s="15"/>
      <c r="S60" s="31">
        <f>ROUND((SUM(S49:S59))/1,2)</f>
        <v>3331.88</v>
      </c>
      <c r="T60" s="16"/>
      <c r="U60" s="16"/>
      <c r="V60" s="32">
        <f>ROUND((SUM(V49:V59))/1,2)</f>
        <v>0</v>
      </c>
      <c r="W60" s="16"/>
      <c r="X60" s="16"/>
      <c r="Y60" s="16"/>
      <c r="Z60" s="16"/>
    </row>
    <row r="61" spans="1:26" x14ac:dyDescent="0.25">
      <c r="A61" s="55"/>
      <c r="B61" s="55"/>
      <c r="C61" s="55"/>
      <c r="D61" s="55"/>
      <c r="E61" s="55"/>
      <c r="F61" s="56"/>
      <c r="G61" s="33"/>
      <c r="H61" s="33"/>
      <c r="I61" s="33"/>
      <c r="J61" s="5"/>
      <c r="K61" s="5"/>
      <c r="L61" s="5"/>
      <c r="M61" s="5"/>
      <c r="N61" s="5"/>
      <c r="O61" s="5"/>
      <c r="P61" s="5"/>
      <c r="Q61" s="5"/>
      <c r="R61" s="5"/>
      <c r="S61" s="5"/>
      <c r="V61" s="5"/>
    </row>
    <row r="62" spans="1:26" x14ac:dyDescent="0.25">
      <c r="A62" s="44"/>
      <c r="B62" s="44"/>
      <c r="C62" s="45">
        <v>8</v>
      </c>
      <c r="D62" s="45" t="s">
        <v>126</v>
      </c>
      <c r="E62" s="44"/>
      <c r="F62" s="46"/>
      <c r="G62" s="17"/>
      <c r="H62" s="17"/>
      <c r="I62" s="17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6"/>
      <c r="U62" s="16"/>
      <c r="V62" s="15"/>
      <c r="W62" s="16"/>
      <c r="X62" s="16"/>
      <c r="Y62" s="16"/>
      <c r="Z62" s="16"/>
    </row>
    <row r="63" spans="1:26" ht="24.95" customHeight="1" x14ac:dyDescent="0.25">
      <c r="A63" s="47">
        <v>41</v>
      </c>
      <c r="B63" s="48" t="s">
        <v>127</v>
      </c>
      <c r="C63" s="49" t="s">
        <v>128</v>
      </c>
      <c r="D63" s="48" t="s">
        <v>129</v>
      </c>
      <c r="E63" s="48" t="s">
        <v>73</v>
      </c>
      <c r="F63" s="50">
        <v>28</v>
      </c>
      <c r="G63" s="19"/>
      <c r="H63" s="20">
        <v>0</v>
      </c>
      <c r="I63" s="20">
        <f>ROUND(F63*(G63+H63),2)</f>
        <v>0</v>
      </c>
      <c r="J63" s="18">
        <f>ROUND(F63*(N63),2)</f>
        <v>1213.24</v>
      </c>
      <c r="K63" s="21">
        <f>ROUND(F63*(O63),2)</f>
        <v>0</v>
      </c>
      <c r="L63" s="21">
        <f>ROUND(F63*(G63),2)</f>
        <v>0</v>
      </c>
      <c r="M63" s="21">
        <f>ROUND(F63*(H63),2)</f>
        <v>0</v>
      </c>
      <c r="N63" s="21">
        <v>43.33</v>
      </c>
      <c r="O63" s="21"/>
      <c r="P63" s="22">
        <v>9.2399999999999999E-3</v>
      </c>
      <c r="Q63" s="22"/>
      <c r="R63" s="22">
        <v>9.2399999999999999E-3</v>
      </c>
      <c r="S63" s="21">
        <f>ROUND(F63*(P63),3)</f>
        <v>0.25900000000000001</v>
      </c>
      <c r="T63" s="23"/>
      <c r="U63" s="23"/>
      <c r="V63" s="22"/>
      <c r="Z63" s="6">
        <v>0</v>
      </c>
    </row>
    <row r="64" spans="1:26" ht="24.95" customHeight="1" x14ac:dyDescent="0.25">
      <c r="A64" s="51">
        <v>42</v>
      </c>
      <c r="B64" s="52" t="s">
        <v>92</v>
      </c>
      <c r="C64" s="53" t="s">
        <v>130</v>
      </c>
      <c r="D64" s="52" t="s">
        <v>131</v>
      </c>
      <c r="E64" s="52" t="s">
        <v>95</v>
      </c>
      <c r="F64" s="54">
        <v>5</v>
      </c>
      <c r="G64" s="25">
        <v>0</v>
      </c>
      <c r="H64" s="26"/>
      <c r="I64" s="25">
        <f>ROUND(F64*(G64+H64),2)</f>
        <v>0</v>
      </c>
      <c r="J64" s="24">
        <f>ROUND(F64*(N64),2)</f>
        <v>1956.95</v>
      </c>
      <c r="K64" s="27">
        <f>ROUND(F64*(O64),2)</f>
        <v>0</v>
      </c>
      <c r="L64" s="27">
        <f>ROUND(F64*(G64),2)</f>
        <v>0</v>
      </c>
      <c r="M64" s="27">
        <f>ROUND(F64*(H64),2)</f>
        <v>0</v>
      </c>
      <c r="N64" s="27">
        <v>391.39</v>
      </c>
      <c r="O64" s="27"/>
      <c r="P64" s="28"/>
      <c r="Q64" s="28"/>
      <c r="R64" s="28"/>
      <c r="S64" s="27">
        <f>ROUND(F64*(P64),3)</f>
        <v>0</v>
      </c>
      <c r="T64" s="29"/>
      <c r="U64" s="29"/>
      <c r="V64" s="28"/>
      <c r="Z64" s="6">
        <v>0</v>
      </c>
    </row>
    <row r="65" spans="1:26" ht="24.95" customHeight="1" x14ac:dyDescent="0.25">
      <c r="A65" s="51">
        <v>43</v>
      </c>
      <c r="B65" s="52" t="s">
        <v>92</v>
      </c>
      <c r="C65" s="53" t="s">
        <v>132</v>
      </c>
      <c r="D65" s="52" t="s">
        <v>133</v>
      </c>
      <c r="E65" s="52" t="s">
        <v>95</v>
      </c>
      <c r="F65" s="54">
        <v>2</v>
      </c>
      <c r="G65" s="25">
        <v>0</v>
      </c>
      <c r="H65" s="26"/>
      <c r="I65" s="25">
        <f>ROUND(F65*(G65+H65),2)</f>
        <v>0</v>
      </c>
      <c r="J65" s="24">
        <f>ROUND(F65*(N65),2)</f>
        <v>83.3</v>
      </c>
      <c r="K65" s="27">
        <f>ROUND(F65*(O65),2)</f>
        <v>0</v>
      </c>
      <c r="L65" s="27">
        <f>ROUND(F65*(G65),2)</f>
        <v>0</v>
      </c>
      <c r="M65" s="27">
        <f>ROUND(F65*(H65),2)</f>
        <v>0</v>
      </c>
      <c r="N65" s="27">
        <v>41.65</v>
      </c>
      <c r="O65" s="27"/>
      <c r="P65" s="28"/>
      <c r="Q65" s="28"/>
      <c r="R65" s="28"/>
      <c r="S65" s="27">
        <f>ROUND(F65*(P65),3)</f>
        <v>0</v>
      </c>
      <c r="T65" s="29"/>
      <c r="U65" s="29"/>
      <c r="V65" s="28"/>
      <c r="Z65" s="6">
        <v>0</v>
      </c>
    </row>
    <row r="66" spans="1:26" x14ac:dyDescent="0.25">
      <c r="A66" s="44"/>
      <c r="B66" s="44"/>
      <c r="C66" s="45">
        <v>8</v>
      </c>
      <c r="D66" s="45" t="s">
        <v>126</v>
      </c>
      <c r="E66" s="44"/>
      <c r="F66" s="46"/>
      <c r="G66" s="30">
        <f>ROUND((SUM(L62:L65))/1,2)</f>
        <v>0</v>
      </c>
      <c r="H66" s="30">
        <f>ROUND((SUM(M62:M65))/1,2)</f>
        <v>0</v>
      </c>
      <c r="I66" s="30">
        <f>ROUND((SUM(I62:I65))/1,2)</f>
        <v>0</v>
      </c>
      <c r="J66" s="15"/>
      <c r="K66" s="15"/>
      <c r="L66" s="15">
        <f>ROUND((SUM(L62:L65))/1,2)</f>
        <v>0</v>
      </c>
      <c r="M66" s="15">
        <f>ROUND((SUM(M62:M65))/1,2)</f>
        <v>0</v>
      </c>
      <c r="N66" s="15"/>
      <c r="O66" s="15"/>
      <c r="P66" s="31"/>
      <c r="Q66" s="15"/>
      <c r="R66" s="15"/>
      <c r="S66" s="31">
        <f>ROUND((SUM(S62:S65))/1,2)</f>
        <v>0.26</v>
      </c>
      <c r="T66" s="16"/>
      <c r="U66" s="16"/>
      <c r="V66" s="32">
        <f>ROUND((SUM(V62:V65))/1,2)</f>
        <v>0</v>
      </c>
      <c r="W66" s="16"/>
      <c r="X66" s="16"/>
      <c r="Y66" s="16"/>
      <c r="Z66" s="16"/>
    </row>
    <row r="67" spans="1:26" x14ac:dyDescent="0.25">
      <c r="A67" s="55"/>
      <c r="B67" s="55"/>
      <c r="C67" s="55"/>
      <c r="D67" s="55"/>
      <c r="E67" s="55"/>
      <c r="F67" s="56"/>
      <c r="G67" s="33"/>
      <c r="H67" s="33"/>
      <c r="I67" s="33"/>
      <c r="J67" s="5"/>
      <c r="K67" s="5"/>
      <c r="L67" s="5"/>
      <c r="M67" s="5"/>
      <c r="N67" s="5"/>
      <c r="O67" s="5"/>
      <c r="P67" s="5"/>
      <c r="Q67" s="5"/>
      <c r="R67" s="5"/>
      <c r="S67" s="5"/>
      <c r="V67" s="5"/>
    </row>
    <row r="68" spans="1:26" x14ac:dyDescent="0.25">
      <c r="A68" s="44"/>
      <c r="B68" s="44"/>
      <c r="C68" s="45">
        <v>9</v>
      </c>
      <c r="D68" s="45" t="s">
        <v>134</v>
      </c>
      <c r="E68" s="44"/>
      <c r="F68" s="46"/>
      <c r="G68" s="17"/>
      <c r="H68" s="17"/>
      <c r="I68" s="17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6"/>
      <c r="U68" s="16"/>
      <c r="V68" s="15"/>
      <c r="W68" s="16"/>
      <c r="X68" s="16"/>
      <c r="Y68" s="16"/>
      <c r="Z68" s="16"/>
    </row>
    <row r="69" spans="1:26" ht="24.95" customHeight="1" x14ac:dyDescent="0.25">
      <c r="A69" s="47">
        <v>44</v>
      </c>
      <c r="B69" s="48" t="s">
        <v>135</v>
      </c>
      <c r="C69" s="49" t="s">
        <v>136</v>
      </c>
      <c r="D69" s="48" t="s">
        <v>137</v>
      </c>
      <c r="E69" s="48" t="s">
        <v>138</v>
      </c>
      <c r="F69" s="50">
        <v>74.37</v>
      </c>
      <c r="G69" s="19"/>
      <c r="H69" s="20">
        <v>0</v>
      </c>
      <c r="I69" s="20">
        <f t="shared" ref="I69:I75" si="18">ROUND(F69*(G69+H69),2)</f>
        <v>0</v>
      </c>
      <c r="J69" s="18">
        <f t="shared" ref="J69:J75" si="19">ROUND(F69*(N69),2)</f>
        <v>310.87</v>
      </c>
      <c r="K69" s="21">
        <f t="shared" ref="K69:K75" si="20">ROUND(F69*(O69),2)</f>
        <v>0</v>
      </c>
      <c r="L69" s="21">
        <f t="shared" ref="L69:L75" si="21">ROUND(F69*(G69),2)</f>
        <v>0</v>
      </c>
      <c r="M69" s="21">
        <f t="shared" ref="M69:M75" si="22">ROUND(F69*(H69),2)</f>
        <v>0</v>
      </c>
      <c r="N69" s="21">
        <v>4.18</v>
      </c>
      <c r="O69" s="21"/>
      <c r="P69" s="22"/>
      <c r="Q69" s="22"/>
      <c r="R69" s="22"/>
      <c r="S69" s="21">
        <f t="shared" ref="S69:S75" si="23">ROUND(F69*(P69),3)</f>
        <v>0</v>
      </c>
      <c r="T69" s="23"/>
      <c r="U69" s="23"/>
      <c r="V69" s="22"/>
      <c r="Z69" s="6">
        <v>0</v>
      </c>
    </row>
    <row r="70" spans="1:26" ht="24.95" customHeight="1" x14ac:dyDescent="0.25">
      <c r="A70" s="47">
        <v>45</v>
      </c>
      <c r="B70" s="48" t="s">
        <v>135</v>
      </c>
      <c r="C70" s="49" t="s">
        <v>139</v>
      </c>
      <c r="D70" s="48" t="s">
        <v>140</v>
      </c>
      <c r="E70" s="48" t="s">
        <v>138</v>
      </c>
      <c r="F70" s="50">
        <v>37.185000000000002</v>
      </c>
      <c r="G70" s="19"/>
      <c r="H70" s="20">
        <v>0</v>
      </c>
      <c r="I70" s="20">
        <f t="shared" si="18"/>
        <v>0</v>
      </c>
      <c r="J70" s="18">
        <f t="shared" si="19"/>
        <v>149.86000000000001</v>
      </c>
      <c r="K70" s="21">
        <f t="shared" si="20"/>
        <v>0</v>
      </c>
      <c r="L70" s="21">
        <f t="shared" si="21"/>
        <v>0</v>
      </c>
      <c r="M70" s="21">
        <f t="shared" si="22"/>
        <v>0</v>
      </c>
      <c r="N70" s="21">
        <v>4.03</v>
      </c>
      <c r="O70" s="21"/>
      <c r="P70" s="22"/>
      <c r="Q70" s="22"/>
      <c r="R70" s="22"/>
      <c r="S70" s="21">
        <f t="shared" si="23"/>
        <v>0</v>
      </c>
      <c r="T70" s="23"/>
      <c r="U70" s="23"/>
      <c r="V70" s="22"/>
      <c r="Z70" s="6">
        <v>0</v>
      </c>
    </row>
    <row r="71" spans="1:26" ht="24.95" customHeight="1" x14ac:dyDescent="0.25">
      <c r="A71" s="47">
        <v>46</v>
      </c>
      <c r="B71" s="48" t="s">
        <v>141</v>
      </c>
      <c r="C71" s="49" t="s">
        <v>142</v>
      </c>
      <c r="D71" s="48" t="s">
        <v>143</v>
      </c>
      <c r="E71" s="48" t="s">
        <v>38</v>
      </c>
      <c r="F71" s="50">
        <v>1</v>
      </c>
      <c r="G71" s="19"/>
      <c r="H71" s="20">
        <v>0</v>
      </c>
      <c r="I71" s="20">
        <f t="shared" si="18"/>
        <v>0</v>
      </c>
      <c r="J71" s="18">
        <f t="shared" si="19"/>
        <v>105.56</v>
      </c>
      <c r="K71" s="21">
        <f t="shared" si="20"/>
        <v>0</v>
      </c>
      <c r="L71" s="21">
        <f t="shared" si="21"/>
        <v>0</v>
      </c>
      <c r="M71" s="21">
        <f t="shared" si="22"/>
        <v>0</v>
      </c>
      <c r="N71" s="21">
        <v>105.56</v>
      </c>
      <c r="O71" s="21"/>
      <c r="P71" s="22"/>
      <c r="Q71" s="22"/>
      <c r="R71" s="22"/>
      <c r="S71" s="21">
        <f t="shared" si="23"/>
        <v>0</v>
      </c>
      <c r="T71" s="23"/>
      <c r="U71" s="23"/>
      <c r="V71" s="22">
        <f>ROUND(F71*(X71),3)</f>
        <v>2.2000000000000002</v>
      </c>
      <c r="X71" s="6">
        <v>2.2000000000000002</v>
      </c>
      <c r="Z71" s="6">
        <v>0</v>
      </c>
    </row>
    <row r="72" spans="1:26" ht="24.95" customHeight="1" x14ac:dyDescent="0.25">
      <c r="A72" s="47">
        <v>47</v>
      </c>
      <c r="B72" s="48" t="s">
        <v>144</v>
      </c>
      <c r="C72" s="49" t="s">
        <v>145</v>
      </c>
      <c r="D72" s="48" t="s">
        <v>146</v>
      </c>
      <c r="E72" s="48" t="s">
        <v>73</v>
      </c>
      <c r="F72" s="50">
        <v>20</v>
      </c>
      <c r="G72" s="19"/>
      <c r="H72" s="20">
        <v>0</v>
      </c>
      <c r="I72" s="20">
        <f t="shared" si="18"/>
        <v>0</v>
      </c>
      <c r="J72" s="18">
        <f t="shared" si="19"/>
        <v>1104.8</v>
      </c>
      <c r="K72" s="21">
        <f t="shared" si="20"/>
        <v>0</v>
      </c>
      <c r="L72" s="21">
        <f t="shared" si="21"/>
        <v>0</v>
      </c>
      <c r="M72" s="21">
        <f t="shared" si="22"/>
        <v>0</v>
      </c>
      <c r="N72" s="21">
        <v>55.24</v>
      </c>
      <c r="O72" s="21"/>
      <c r="P72" s="22"/>
      <c r="Q72" s="22"/>
      <c r="R72" s="22"/>
      <c r="S72" s="21">
        <f t="shared" si="23"/>
        <v>0</v>
      </c>
      <c r="T72" s="23"/>
      <c r="U72" s="23"/>
      <c r="V72" s="22">
        <f>ROUND(F72*(X72),3)</f>
        <v>19.600000000000001</v>
      </c>
      <c r="X72" s="6">
        <v>0.98</v>
      </c>
      <c r="Z72" s="6">
        <v>0</v>
      </c>
    </row>
    <row r="73" spans="1:26" ht="24.95" customHeight="1" x14ac:dyDescent="0.25">
      <c r="A73" s="47">
        <v>48</v>
      </c>
      <c r="B73" s="48" t="s">
        <v>144</v>
      </c>
      <c r="C73" s="49" t="s">
        <v>147</v>
      </c>
      <c r="D73" s="48" t="s">
        <v>148</v>
      </c>
      <c r="E73" s="48" t="s">
        <v>73</v>
      </c>
      <c r="F73" s="50">
        <v>7</v>
      </c>
      <c r="G73" s="19"/>
      <c r="H73" s="20">
        <v>0</v>
      </c>
      <c r="I73" s="20">
        <f t="shared" si="18"/>
        <v>0</v>
      </c>
      <c r="J73" s="18">
        <f t="shared" si="19"/>
        <v>716.31</v>
      </c>
      <c r="K73" s="21">
        <f t="shared" si="20"/>
        <v>0</v>
      </c>
      <c r="L73" s="21">
        <f t="shared" si="21"/>
        <v>0</v>
      </c>
      <c r="M73" s="21">
        <f t="shared" si="22"/>
        <v>0</v>
      </c>
      <c r="N73" s="21">
        <v>102.33</v>
      </c>
      <c r="O73" s="21"/>
      <c r="P73" s="22"/>
      <c r="Q73" s="22"/>
      <c r="R73" s="22"/>
      <c r="S73" s="21">
        <f t="shared" si="23"/>
        <v>0</v>
      </c>
      <c r="T73" s="23"/>
      <c r="U73" s="23"/>
      <c r="V73" s="22">
        <f>ROUND(F73*(X73),3)</f>
        <v>14.385</v>
      </c>
      <c r="X73" s="6">
        <v>2.0550000000000002</v>
      </c>
      <c r="Z73" s="6">
        <v>0</v>
      </c>
    </row>
    <row r="74" spans="1:26" ht="24.95" customHeight="1" x14ac:dyDescent="0.25">
      <c r="A74" s="47">
        <v>49</v>
      </c>
      <c r="B74" s="48" t="s">
        <v>149</v>
      </c>
      <c r="C74" s="49" t="s">
        <v>150</v>
      </c>
      <c r="D74" s="48" t="s">
        <v>151</v>
      </c>
      <c r="E74" s="48" t="s">
        <v>109</v>
      </c>
      <c r="F74" s="50">
        <v>4954.8</v>
      </c>
      <c r="G74" s="19"/>
      <c r="H74" s="20">
        <v>0</v>
      </c>
      <c r="I74" s="20">
        <f t="shared" si="18"/>
        <v>0</v>
      </c>
      <c r="J74" s="18">
        <f t="shared" si="19"/>
        <v>148.63999999999999</v>
      </c>
      <c r="K74" s="21">
        <f t="shared" si="20"/>
        <v>0</v>
      </c>
      <c r="L74" s="21">
        <f t="shared" si="21"/>
        <v>0</v>
      </c>
      <c r="M74" s="21">
        <f t="shared" si="22"/>
        <v>0</v>
      </c>
      <c r="N74" s="21">
        <v>0.03</v>
      </c>
      <c r="O74" s="21"/>
      <c r="P74" s="22"/>
      <c r="Q74" s="22"/>
      <c r="R74" s="22"/>
      <c r="S74" s="21">
        <f t="shared" si="23"/>
        <v>0</v>
      </c>
      <c r="T74" s="23"/>
      <c r="U74" s="23"/>
      <c r="V74" s="22"/>
      <c r="Z74" s="6">
        <v>0</v>
      </c>
    </row>
    <row r="75" spans="1:26" ht="35.1" customHeight="1" x14ac:dyDescent="0.25">
      <c r="A75" s="51">
        <v>50</v>
      </c>
      <c r="B75" s="52" t="s">
        <v>152</v>
      </c>
      <c r="C75" s="53" t="s">
        <v>153</v>
      </c>
      <c r="D75" s="52" t="s">
        <v>154</v>
      </c>
      <c r="E75" s="52" t="s">
        <v>155</v>
      </c>
      <c r="F75" s="54">
        <v>4</v>
      </c>
      <c r="G75" s="25">
        <v>0</v>
      </c>
      <c r="H75" s="26"/>
      <c r="I75" s="25">
        <f t="shared" si="18"/>
        <v>0</v>
      </c>
      <c r="J75" s="24">
        <f t="shared" si="19"/>
        <v>49.2</v>
      </c>
      <c r="K75" s="27">
        <f t="shared" si="20"/>
        <v>0</v>
      </c>
      <c r="L75" s="27">
        <f t="shared" si="21"/>
        <v>0</v>
      </c>
      <c r="M75" s="27">
        <f t="shared" si="22"/>
        <v>0</v>
      </c>
      <c r="N75" s="27">
        <v>12.3</v>
      </c>
      <c r="O75" s="27"/>
      <c r="P75" s="28">
        <v>1.4999999999999999E-2</v>
      </c>
      <c r="Q75" s="28"/>
      <c r="R75" s="28">
        <v>1.4999999999999999E-2</v>
      </c>
      <c r="S75" s="27">
        <f t="shared" si="23"/>
        <v>0.06</v>
      </c>
      <c r="T75" s="29"/>
      <c r="U75" s="29"/>
      <c r="V75" s="28">
        <f>ROUND(F75*(X75),3)</f>
        <v>1</v>
      </c>
      <c r="X75" s="6">
        <v>0.25</v>
      </c>
      <c r="Z75" s="6">
        <v>0</v>
      </c>
    </row>
    <row r="76" spans="1:26" x14ac:dyDescent="0.25">
      <c r="A76" s="44"/>
      <c r="B76" s="44"/>
      <c r="C76" s="45">
        <v>9</v>
      </c>
      <c r="D76" s="45" t="s">
        <v>134</v>
      </c>
      <c r="E76" s="44"/>
      <c r="F76" s="46"/>
      <c r="G76" s="30">
        <f>ROUND((SUM(L68:L75))/1,2)</f>
        <v>0</v>
      </c>
      <c r="H76" s="30">
        <f>ROUND((SUM(M68:M75))/1,2)</f>
        <v>0</v>
      </c>
      <c r="I76" s="30">
        <f>ROUND((SUM(I68:I75))/1,2)</f>
        <v>0</v>
      </c>
      <c r="J76" s="15"/>
      <c r="K76" s="15"/>
      <c r="L76" s="15">
        <f>ROUND((SUM(L68:L75))/1,2)</f>
        <v>0</v>
      </c>
      <c r="M76" s="15">
        <f>ROUND((SUM(M68:M75))/1,2)</f>
        <v>0</v>
      </c>
      <c r="N76" s="15"/>
      <c r="O76" s="15"/>
      <c r="P76" s="31"/>
      <c r="Q76" s="15"/>
      <c r="R76" s="15"/>
      <c r="S76" s="31">
        <f>ROUND((SUM(S68:S75))/1,2)</f>
        <v>0.06</v>
      </c>
      <c r="T76" s="16"/>
      <c r="U76" s="16"/>
      <c r="V76" s="32">
        <f>ROUND((SUM(V68:V75))/1,2)</f>
        <v>37.19</v>
      </c>
      <c r="W76" s="16"/>
      <c r="X76" s="16"/>
      <c r="Y76" s="16"/>
      <c r="Z76" s="16"/>
    </row>
    <row r="77" spans="1:26" x14ac:dyDescent="0.25">
      <c r="A77" s="55"/>
      <c r="B77" s="55"/>
      <c r="C77" s="55"/>
      <c r="D77" s="55"/>
      <c r="E77" s="55"/>
      <c r="F77" s="56"/>
      <c r="G77" s="33"/>
      <c r="H77" s="33"/>
      <c r="I77" s="33"/>
      <c r="J77" s="5"/>
      <c r="K77" s="5"/>
      <c r="L77" s="5"/>
      <c r="M77" s="5"/>
      <c r="N77" s="5"/>
      <c r="O77" s="5"/>
      <c r="P77" s="5"/>
      <c r="Q77" s="5"/>
      <c r="R77" s="5"/>
      <c r="S77" s="5"/>
      <c r="V77" s="5"/>
    </row>
    <row r="78" spans="1:26" x14ac:dyDescent="0.25">
      <c r="A78" s="44"/>
      <c r="B78" s="44"/>
      <c r="C78" s="45">
        <v>99</v>
      </c>
      <c r="D78" s="45" t="s">
        <v>156</v>
      </c>
      <c r="E78" s="44"/>
      <c r="F78" s="46"/>
      <c r="G78" s="17"/>
      <c r="H78" s="17"/>
      <c r="I78" s="17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6"/>
      <c r="U78" s="16"/>
      <c r="V78" s="15"/>
      <c r="W78" s="16"/>
      <c r="X78" s="16"/>
      <c r="Y78" s="16"/>
      <c r="Z78" s="16"/>
    </row>
    <row r="79" spans="1:26" ht="24.95" customHeight="1" x14ac:dyDescent="0.25">
      <c r="A79" s="47">
        <v>51</v>
      </c>
      <c r="B79" s="48" t="s">
        <v>106</v>
      </c>
      <c r="C79" s="49" t="s">
        <v>157</v>
      </c>
      <c r="D79" s="48" t="s">
        <v>158</v>
      </c>
      <c r="E79" s="48" t="s">
        <v>79</v>
      </c>
      <c r="F79" s="50">
        <v>3432.4769954999992</v>
      </c>
      <c r="G79" s="19"/>
      <c r="H79" s="20">
        <v>0</v>
      </c>
      <c r="I79" s="20">
        <f>ROUND(F79*(G79+H79),2)</f>
        <v>0</v>
      </c>
      <c r="J79" s="18">
        <f>ROUND(F79*(N79),2)</f>
        <v>8100.65</v>
      </c>
      <c r="K79" s="21">
        <f>ROUND(F79*(O79),2)</f>
        <v>0</v>
      </c>
      <c r="L79" s="21">
        <f>ROUND(F79*(G79),2)</f>
        <v>0</v>
      </c>
      <c r="M79" s="21">
        <f>ROUND(F79*(H79),2)</f>
        <v>0</v>
      </c>
      <c r="N79" s="21">
        <v>2.36</v>
      </c>
      <c r="O79" s="21"/>
      <c r="P79" s="22"/>
      <c r="Q79" s="22"/>
      <c r="R79" s="22"/>
      <c r="S79" s="21">
        <f>ROUND(F79*(P79),3)</f>
        <v>0</v>
      </c>
      <c r="T79" s="23"/>
      <c r="U79" s="23"/>
      <c r="V79" s="22"/>
      <c r="Z79" s="6">
        <v>0</v>
      </c>
    </row>
    <row r="80" spans="1:26" x14ac:dyDescent="0.25">
      <c r="A80" s="44"/>
      <c r="B80" s="44"/>
      <c r="C80" s="45">
        <v>99</v>
      </c>
      <c r="D80" s="45" t="s">
        <v>156</v>
      </c>
      <c r="E80" s="44"/>
      <c r="F80" s="46"/>
      <c r="G80" s="30">
        <f>ROUND((SUM(L78:L79))/1,2)</f>
        <v>0</v>
      </c>
      <c r="H80" s="30">
        <f>ROUND((SUM(M78:M79))/1,2)</f>
        <v>0</v>
      </c>
      <c r="I80" s="30">
        <f>ROUND((SUM(I78:I79))/1,2)</f>
        <v>0</v>
      </c>
      <c r="J80" s="15"/>
      <c r="K80" s="15"/>
      <c r="L80" s="15">
        <f>ROUND((SUM(L78:L79))/1,2)</f>
        <v>0</v>
      </c>
      <c r="M80" s="15">
        <f>ROUND((SUM(M78:M79))/1,2)</f>
        <v>0</v>
      </c>
      <c r="N80" s="15"/>
      <c r="O80" s="15"/>
      <c r="P80" s="31"/>
      <c r="Q80" s="5"/>
      <c r="R80" s="5"/>
      <c r="S80" s="31">
        <f>ROUND((SUM(S78:S79))/1,2)</f>
        <v>0</v>
      </c>
      <c r="T80" s="34"/>
      <c r="U80" s="34"/>
      <c r="V80" s="32">
        <f>ROUND((SUM(V78:V79))/1,2)</f>
        <v>0</v>
      </c>
    </row>
    <row r="81" spans="1:26" x14ac:dyDescent="0.25">
      <c r="A81" s="55"/>
      <c r="B81" s="55"/>
      <c r="C81" s="55"/>
      <c r="D81" s="55"/>
      <c r="E81" s="55"/>
      <c r="F81" s="56"/>
      <c r="G81" s="33"/>
      <c r="H81" s="33"/>
      <c r="I81" s="33"/>
      <c r="J81" s="5"/>
      <c r="K81" s="5"/>
      <c r="L81" s="5"/>
      <c r="M81" s="5"/>
      <c r="N81" s="5"/>
      <c r="O81" s="5"/>
      <c r="P81" s="5"/>
      <c r="Q81" s="5"/>
      <c r="R81" s="5"/>
      <c r="S81" s="5"/>
      <c r="V81" s="5"/>
    </row>
    <row r="82" spans="1:26" x14ac:dyDescent="0.25">
      <c r="A82" s="44"/>
      <c r="B82" s="44"/>
      <c r="C82" s="44"/>
      <c r="D82" s="57" t="s">
        <v>23</v>
      </c>
      <c r="E82" s="44"/>
      <c r="F82" s="46"/>
      <c r="G82" s="30">
        <f>ROUND((SUM(L9:L81))/2,2)</f>
        <v>0</v>
      </c>
      <c r="H82" s="30">
        <f>ROUND((SUM(M9:M81))/2,2)</f>
        <v>0</v>
      </c>
      <c r="I82" s="30">
        <f>ROUND((SUM(I9:I81))/2,2)</f>
        <v>0</v>
      </c>
      <c r="J82" s="15"/>
      <c r="K82" s="15"/>
      <c r="L82" s="15">
        <f>ROUND((SUM(L9:L81))/2,2)</f>
        <v>0</v>
      </c>
      <c r="M82" s="15">
        <f>ROUND((SUM(M9:M81))/2,2)</f>
        <v>0</v>
      </c>
      <c r="N82" s="15"/>
      <c r="O82" s="15"/>
      <c r="P82" s="31"/>
      <c r="Q82" s="5"/>
      <c r="R82" s="5"/>
      <c r="S82" s="31">
        <f>ROUND((SUM(S9:S81))/2,2)</f>
        <v>3432.48</v>
      </c>
      <c r="V82" s="32">
        <f>ROUND((SUM(V9:V81))/2,2)</f>
        <v>37.19</v>
      </c>
    </row>
    <row r="83" spans="1:26" x14ac:dyDescent="0.25">
      <c r="A83" s="58"/>
      <c r="B83" s="58"/>
      <c r="C83" s="58"/>
      <c r="D83" s="58" t="s">
        <v>159</v>
      </c>
      <c r="E83" s="58"/>
      <c r="F83" s="59"/>
      <c r="G83" s="37">
        <f>ROUND((SUM(L9:L82))/3,2)</f>
        <v>0</v>
      </c>
      <c r="H83" s="37">
        <f>ROUND((SUM(M9:M82))/3,2)</f>
        <v>0</v>
      </c>
      <c r="I83" s="37">
        <f>ROUND((SUM(I9:I82))/3,2)</f>
        <v>0</v>
      </c>
      <c r="J83" s="35"/>
      <c r="K83" s="37">
        <f>ROUND((SUM(K9:K82))/3,2)</f>
        <v>0</v>
      </c>
      <c r="L83" s="35">
        <f>ROUND((SUM(L9:L82))/3,2)</f>
        <v>0</v>
      </c>
      <c r="M83" s="35">
        <f>ROUND((SUM(M9:M82))/3,2)</f>
        <v>0</v>
      </c>
      <c r="N83" s="35"/>
      <c r="O83" s="35"/>
      <c r="P83" s="36"/>
      <c r="Q83" s="35"/>
      <c r="R83" s="37"/>
      <c r="S83" s="36">
        <f>ROUND((SUM(S9:S82))/3,2)</f>
        <v>3432.48</v>
      </c>
      <c r="T83" s="38"/>
      <c r="U83" s="38"/>
      <c r="V83" s="35">
        <f>ROUND((SUM(V9:V82))/3,2)</f>
        <v>37.19</v>
      </c>
      <c r="X83" s="39"/>
      <c r="Y83" s="6">
        <f>(SUM(Y9:Y82))</f>
        <v>0</v>
      </c>
      <c r="Z83" s="6">
        <f>(SUM(Z9:Z82))</f>
        <v>0</v>
      </c>
    </row>
  </sheetData>
  <sheetProtection algorithmName="SHA-512" hashValue="fDZd1ToMAApm755XnhUqlrhFUTa2+yOFcnG97UHZOGRN0A7a6jt6Xt/xCmOeE61iAYJLj9fcd2NIPY9s0vF96Q==" saltValue="spP4k8zoW6y59VvCI3ayBQ==" spinCount="100000" sheet="1" formatCells="0" formatColumns="0" formatRows="0" insertColumns="0" insertRows="0" insertHyperlinks="0" deleteColumns="0" deleteRows="0" selectLockedCells="1" sort="0" autoFilter="0" pivotTables="0"/>
  <mergeCells count="3">
    <mergeCell ref="C1:H1"/>
    <mergeCell ref="C2:H2"/>
    <mergeCell ref="C3:H3"/>
  </mergeCells>
  <pageMargins left="0.7" right="0.7" top="0.75" bottom="0.75" header="0.3" footer="0.3"/>
  <pageSetup paperSize="9" scale="91" fitToHeight="0" orientation="landscape" r:id="rId1"/>
  <headerFooter>
    <oddHeader>&amp;RPríloha č.1a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Etapa-2_SO-01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Vanyo</dc:creator>
  <cp:lastModifiedBy>mvany</cp:lastModifiedBy>
  <cp:lastPrinted>2022-05-31T09:05:56Z</cp:lastPrinted>
  <dcterms:created xsi:type="dcterms:W3CDTF">2022-05-30T13:42:42Z</dcterms:created>
  <dcterms:modified xsi:type="dcterms:W3CDTF">2022-05-31T09:06:05Z</dcterms:modified>
</cp:coreProperties>
</file>