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2\Školky 2022\MŠ Pionýrská\PD\"/>
    </mc:Choice>
  </mc:AlternateContent>
  <xr:revisionPtr revIDLastSave="0" documentId="13_ncr:1_{E1002643-7924-4E2C-AE94-114FE835DDCC}" xr6:coauthVersionLast="36" xr6:coauthVersionMax="36" xr10:uidLastSave="{00000000-0000-0000-0000-000000000000}"/>
  <bookViews>
    <workbookView xWindow="0" yWindow="0" windowWidth="28800" windowHeight="11625" firstSheet="5" activeTab="7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Bourací práce" sheetId="12" r:id="rId4"/>
    <sheet name="Nové zpevněné plochy" sheetId="13" r:id="rId5"/>
    <sheet name="Nová dešťová kanalizace" sheetId="14" r:id="rId6"/>
    <sheet name="Opravy vstupů do objektu" sheetId="15" r:id="rId7"/>
    <sheet name="VRN" sheetId="16" r:id="rId8"/>
  </sheets>
  <externalReferences>
    <externalReference r:id="rId9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'Bourací práce'!$1:$7</definedName>
    <definedName name="_xlnm.Print_Titles" localSheetId="5">'Nová dešťová kanalizace'!$1:$7</definedName>
    <definedName name="_xlnm.Print_Titles" localSheetId="4">'Nové zpevněné plochy'!$1:$7</definedName>
    <definedName name="_xlnm.Print_Titles" localSheetId="6">'Opravy vstupů do objektu'!$1:$7</definedName>
    <definedName name="_xlnm.Print_Titles" localSheetId="7">VRN!$1:$7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'Bourací práce'!$A$1:$X$93</definedName>
    <definedName name="_xlnm.Print_Area" localSheetId="5">'Nová dešťová kanalizace'!$A$1:$X$66</definedName>
    <definedName name="_xlnm.Print_Area" localSheetId="4">'Nové zpevněné plochy'!$A$1:$X$145</definedName>
    <definedName name="_xlnm.Print_Area" localSheetId="6">'Opravy vstupů do objektu'!$A$1:$X$105</definedName>
    <definedName name="_xlnm.Print_Area" localSheetId="1">Stavba!$A$1:$J$84</definedName>
    <definedName name="_xlnm.Print_Area" localSheetId="7">VRN!$A$1:$X$20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6" l="1"/>
  <c r="I78" i="1" s="1"/>
  <c r="G9" i="16"/>
  <c r="M9" i="16" s="1"/>
  <c r="I9" i="16"/>
  <c r="K9" i="16"/>
  <c r="O9" i="16"/>
  <c r="Q9" i="16"/>
  <c r="V9" i="16"/>
  <c r="G10" i="16"/>
  <c r="M10" i="16" s="1"/>
  <c r="I10" i="16"/>
  <c r="K10" i="16"/>
  <c r="O10" i="16"/>
  <c r="Q10" i="16"/>
  <c r="V10" i="16"/>
  <c r="G11" i="16"/>
  <c r="I11" i="16"/>
  <c r="K11" i="16"/>
  <c r="M11" i="16"/>
  <c r="O11" i="16"/>
  <c r="Q11" i="16"/>
  <c r="V11" i="16"/>
  <c r="G12" i="16"/>
  <c r="M12" i="16" s="1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M15" i="16" s="1"/>
  <c r="I15" i="16"/>
  <c r="K15" i="16"/>
  <c r="O15" i="16"/>
  <c r="Q15" i="16"/>
  <c r="V15" i="16"/>
  <c r="G16" i="16"/>
  <c r="M16" i="16" s="1"/>
  <c r="I16" i="16"/>
  <c r="K16" i="16"/>
  <c r="O16" i="16"/>
  <c r="Q16" i="16"/>
  <c r="V16" i="16"/>
  <c r="G17" i="16"/>
  <c r="I17" i="16"/>
  <c r="K17" i="16"/>
  <c r="M17" i="16"/>
  <c r="O17" i="16"/>
  <c r="Q17" i="16"/>
  <c r="V17" i="16"/>
  <c r="AE19" i="16"/>
  <c r="F50" i="1" s="1"/>
  <c r="BA78" i="15"/>
  <c r="BA15" i="15"/>
  <c r="BA12" i="15"/>
  <c r="G9" i="15"/>
  <c r="I9" i="15"/>
  <c r="K9" i="15"/>
  <c r="O9" i="15"/>
  <c r="Q9" i="15"/>
  <c r="V9" i="15"/>
  <c r="G11" i="15"/>
  <c r="M11" i="15" s="1"/>
  <c r="I11" i="15"/>
  <c r="K11" i="15"/>
  <c r="O11" i="15"/>
  <c r="Q11" i="15"/>
  <c r="V11" i="15"/>
  <c r="G14" i="15"/>
  <c r="M14" i="15" s="1"/>
  <c r="I14" i="15"/>
  <c r="K14" i="15"/>
  <c r="O14" i="15"/>
  <c r="Q14" i="15"/>
  <c r="V14" i="15"/>
  <c r="G17" i="15"/>
  <c r="M17" i="15" s="1"/>
  <c r="I17" i="15"/>
  <c r="K17" i="15"/>
  <c r="O17" i="15"/>
  <c r="Q17" i="15"/>
  <c r="Q8" i="15" s="1"/>
  <c r="V17" i="15"/>
  <c r="G20" i="15"/>
  <c r="M20" i="15" s="1"/>
  <c r="I20" i="15"/>
  <c r="K20" i="15"/>
  <c r="O20" i="15"/>
  <c r="Q20" i="15"/>
  <c r="V20" i="15"/>
  <c r="G22" i="15"/>
  <c r="M22" i="15" s="1"/>
  <c r="I22" i="15"/>
  <c r="K22" i="15"/>
  <c r="O22" i="15"/>
  <c r="Q22" i="15"/>
  <c r="V22" i="15"/>
  <c r="G24" i="15"/>
  <c r="M24" i="15" s="1"/>
  <c r="I24" i="15"/>
  <c r="K24" i="15"/>
  <c r="O24" i="15"/>
  <c r="Q24" i="15"/>
  <c r="V24" i="15"/>
  <c r="G27" i="15"/>
  <c r="M27" i="15" s="1"/>
  <c r="I27" i="15"/>
  <c r="K27" i="15"/>
  <c r="O27" i="15"/>
  <c r="Q27" i="15"/>
  <c r="V27" i="15"/>
  <c r="G30" i="15"/>
  <c r="M30" i="15" s="1"/>
  <c r="I30" i="15"/>
  <c r="K30" i="15"/>
  <c r="O30" i="15"/>
  <c r="Q30" i="15"/>
  <c r="V30" i="15"/>
  <c r="G32" i="15"/>
  <c r="M32" i="15" s="1"/>
  <c r="I32" i="15"/>
  <c r="K32" i="15"/>
  <c r="O32" i="15"/>
  <c r="Q32" i="15"/>
  <c r="V32" i="15"/>
  <c r="G34" i="15"/>
  <c r="M34" i="15" s="1"/>
  <c r="I34" i="15"/>
  <c r="K34" i="15"/>
  <c r="O34" i="15"/>
  <c r="Q34" i="15"/>
  <c r="V34" i="15"/>
  <c r="G36" i="15"/>
  <c r="I36" i="15"/>
  <c r="K36" i="15"/>
  <c r="M36" i="15"/>
  <c r="O36" i="15"/>
  <c r="Q36" i="15"/>
  <c r="V36" i="15"/>
  <c r="G37" i="15"/>
  <c r="I37" i="15"/>
  <c r="K37" i="15"/>
  <c r="M37" i="15"/>
  <c r="O37" i="15"/>
  <c r="Q37" i="15"/>
  <c r="V37" i="15"/>
  <c r="G38" i="15"/>
  <c r="M38" i="15" s="1"/>
  <c r="I38" i="15"/>
  <c r="K38" i="15"/>
  <c r="O38" i="15"/>
  <c r="Q38" i="15"/>
  <c r="V38" i="15"/>
  <c r="G41" i="15"/>
  <c r="M41" i="15" s="1"/>
  <c r="I41" i="15"/>
  <c r="K41" i="15"/>
  <c r="O41" i="15"/>
  <c r="Q41" i="15"/>
  <c r="V41" i="15"/>
  <c r="G44" i="15"/>
  <c r="M44" i="15" s="1"/>
  <c r="I44" i="15"/>
  <c r="K44" i="15"/>
  <c r="O44" i="15"/>
  <c r="Q44" i="15"/>
  <c r="V44" i="15"/>
  <c r="G46" i="15"/>
  <c r="G45" i="15" s="1"/>
  <c r="I46" i="15"/>
  <c r="I45" i="15" s="1"/>
  <c r="K46" i="15"/>
  <c r="O46" i="15"/>
  <c r="Q46" i="15"/>
  <c r="Q45" i="15" s="1"/>
  <c r="V46" i="15"/>
  <c r="G47" i="15"/>
  <c r="I47" i="15"/>
  <c r="K47" i="15"/>
  <c r="M47" i="15"/>
  <c r="O47" i="15"/>
  <c r="Q47" i="15"/>
  <c r="V47" i="15"/>
  <c r="G49" i="15"/>
  <c r="I49" i="15"/>
  <c r="K49" i="15"/>
  <c r="K48" i="15" s="1"/>
  <c r="M49" i="15"/>
  <c r="M48" i="15" s="1"/>
  <c r="O49" i="15"/>
  <c r="Q49" i="15"/>
  <c r="V49" i="15"/>
  <c r="G52" i="15"/>
  <c r="M52" i="15" s="1"/>
  <c r="I52" i="15"/>
  <c r="K52" i="15"/>
  <c r="O52" i="15"/>
  <c r="Q52" i="15"/>
  <c r="V52" i="15"/>
  <c r="G54" i="15"/>
  <c r="M54" i="15" s="1"/>
  <c r="I54" i="15"/>
  <c r="K54" i="15"/>
  <c r="O54" i="15"/>
  <c r="Q54" i="15"/>
  <c r="V54" i="15"/>
  <c r="O57" i="15"/>
  <c r="G58" i="15"/>
  <c r="G57" i="15" s="1"/>
  <c r="I58" i="15"/>
  <c r="I57" i="15" s="1"/>
  <c r="K58" i="15"/>
  <c r="K57" i="15" s="1"/>
  <c r="O58" i="15"/>
  <c r="Q58" i="15"/>
  <c r="Q57" i="15" s="1"/>
  <c r="V58" i="15"/>
  <c r="V57" i="15" s="1"/>
  <c r="G60" i="15"/>
  <c r="I79" i="1" s="1"/>
  <c r="G61" i="15"/>
  <c r="M61" i="15" s="1"/>
  <c r="I61" i="15"/>
  <c r="K61" i="15"/>
  <c r="O61" i="15"/>
  <c r="Q61" i="15"/>
  <c r="V61" i="15"/>
  <c r="G64" i="15"/>
  <c r="M64" i="15" s="1"/>
  <c r="I64" i="15"/>
  <c r="K64" i="15"/>
  <c r="O64" i="15"/>
  <c r="Q64" i="15"/>
  <c r="V64" i="15"/>
  <c r="G66" i="15"/>
  <c r="M66" i="15" s="1"/>
  <c r="I66" i="15"/>
  <c r="K66" i="15"/>
  <c r="O66" i="15"/>
  <c r="Q66" i="15"/>
  <c r="V66" i="15"/>
  <c r="G68" i="15"/>
  <c r="M68" i="15" s="1"/>
  <c r="I68" i="15"/>
  <c r="K68" i="15"/>
  <c r="O68" i="15"/>
  <c r="Q68" i="15"/>
  <c r="V68" i="15"/>
  <c r="G70" i="15"/>
  <c r="M70" i="15" s="1"/>
  <c r="I70" i="15"/>
  <c r="K70" i="15"/>
  <c r="O70" i="15"/>
  <c r="Q70" i="15"/>
  <c r="V70" i="15"/>
  <c r="G72" i="15"/>
  <c r="M72" i="15" s="1"/>
  <c r="I72" i="15"/>
  <c r="K72" i="15"/>
  <c r="O72" i="15"/>
  <c r="Q72" i="15"/>
  <c r="V72" i="15"/>
  <c r="G74" i="15"/>
  <c r="M74" i="15" s="1"/>
  <c r="I74" i="15"/>
  <c r="K74" i="15"/>
  <c r="O74" i="15"/>
  <c r="Q74" i="15"/>
  <c r="V74" i="15"/>
  <c r="G77" i="15"/>
  <c r="M77" i="15" s="1"/>
  <c r="M76" i="15" s="1"/>
  <c r="I77" i="15"/>
  <c r="I76" i="15" s="1"/>
  <c r="K77" i="15"/>
  <c r="O77" i="15"/>
  <c r="O76" i="15" s="1"/>
  <c r="Q77" i="15"/>
  <c r="V77" i="15"/>
  <c r="G80" i="15"/>
  <c r="I80" i="15"/>
  <c r="K80" i="15"/>
  <c r="M80" i="15"/>
  <c r="O80" i="15"/>
  <c r="Q80" i="15"/>
  <c r="V80" i="15"/>
  <c r="G82" i="15"/>
  <c r="I82" i="15"/>
  <c r="K82" i="15"/>
  <c r="M82" i="15"/>
  <c r="O82" i="15"/>
  <c r="Q82" i="15"/>
  <c r="V82" i="15"/>
  <c r="G85" i="15"/>
  <c r="M85" i="15" s="1"/>
  <c r="I85" i="15"/>
  <c r="K85" i="15"/>
  <c r="O85" i="15"/>
  <c r="Q85" i="15"/>
  <c r="V85" i="15"/>
  <c r="G87" i="15"/>
  <c r="M87" i="15" s="1"/>
  <c r="I87" i="15"/>
  <c r="K87" i="15"/>
  <c r="O87" i="15"/>
  <c r="Q87" i="15"/>
  <c r="V87" i="15"/>
  <c r="G89" i="15"/>
  <c r="M89" i="15" s="1"/>
  <c r="I89" i="15"/>
  <c r="K89" i="15"/>
  <c r="O89" i="15"/>
  <c r="Q89" i="15"/>
  <c r="V89" i="15"/>
  <c r="G90" i="15"/>
  <c r="M90" i="15" s="1"/>
  <c r="I90" i="15"/>
  <c r="K90" i="15"/>
  <c r="O90" i="15"/>
  <c r="Q90" i="15"/>
  <c r="V90" i="15"/>
  <c r="G91" i="15"/>
  <c r="I91" i="15"/>
  <c r="K91" i="15"/>
  <c r="M91" i="15"/>
  <c r="O91" i="15"/>
  <c r="Q91" i="15"/>
  <c r="V91" i="15"/>
  <c r="G92" i="15"/>
  <c r="M92" i="15" s="1"/>
  <c r="I92" i="15"/>
  <c r="K92" i="15"/>
  <c r="O92" i="15"/>
  <c r="Q92" i="15"/>
  <c r="V92" i="15"/>
  <c r="G93" i="15"/>
  <c r="M93" i="15" s="1"/>
  <c r="I93" i="15"/>
  <c r="K93" i="15"/>
  <c r="O93" i="15"/>
  <c r="Q93" i="15"/>
  <c r="V93" i="15"/>
  <c r="G96" i="15"/>
  <c r="M96" i="15" s="1"/>
  <c r="I96" i="15"/>
  <c r="K96" i="15"/>
  <c r="O96" i="15"/>
  <c r="Q96" i="15"/>
  <c r="V96" i="15"/>
  <c r="G99" i="15"/>
  <c r="G98" i="15" s="1"/>
  <c r="I99" i="15"/>
  <c r="K99" i="15"/>
  <c r="O99" i="15"/>
  <c r="Q99" i="15"/>
  <c r="V99" i="15"/>
  <c r="G101" i="15"/>
  <c r="M101" i="15" s="1"/>
  <c r="I101" i="15"/>
  <c r="K101" i="15"/>
  <c r="O101" i="15"/>
  <c r="Q101" i="15"/>
  <c r="Q98" i="15" s="1"/>
  <c r="V101" i="15"/>
  <c r="G102" i="15"/>
  <c r="M102" i="15" s="1"/>
  <c r="I102" i="15"/>
  <c r="K102" i="15"/>
  <c r="O102" i="15"/>
  <c r="Q102" i="15"/>
  <c r="V102" i="15"/>
  <c r="AE104" i="15"/>
  <c r="F48" i="1" s="1"/>
  <c r="BA48" i="14"/>
  <c r="BA31" i="14"/>
  <c r="BA18" i="14"/>
  <c r="BA15" i="14"/>
  <c r="BA12" i="14"/>
  <c r="BA10" i="14"/>
  <c r="G9" i="14"/>
  <c r="M9" i="14" s="1"/>
  <c r="I9" i="14"/>
  <c r="K9" i="14"/>
  <c r="O9" i="14"/>
  <c r="Q9" i="14"/>
  <c r="Q8" i="14" s="1"/>
  <c r="V9" i="14"/>
  <c r="G11" i="14"/>
  <c r="M11" i="14" s="1"/>
  <c r="I11" i="14"/>
  <c r="K11" i="14"/>
  <c r="O11" i="14"/>
  <c r="Q11" i="14"/>
  <c r="V11" i="14"/>
  <c r="G14" i="14"/>
  <c r="AF65" i="14" s="1"/>
  <c r="G45" i="1" s="1"/>
  <c r="I14" i="14"/>
  <c r="K14" i="14"/>
  <c r="O14" i="14"/>
  <c r="Q14" i="14"/>
  <c r="V14" i="14"/>
  <c r="G17" i="14"/>
  <c r="I17" i="14"/>
  <c r="K17" i="14"/>
  <c r="O17" i="14"/>
  <c r="Q17" i="14"/>
  <c r="V17" i="14"/>
  <c r="G19" i="14"/>
  <c r="M19" i="14" s="1"/>
  <c r="I19" i="14"/>
  <c r="K19" i="14"/>
  <c r="O19" i="14"/>
  <c r="Q19" i="14"/>
  <c r="V19" i="14"/>
  <c r="G22" i="14"/>
  <c r="M22" i="14" s="1"/>
  <c r="I22" i="14"/>
  <c r="K22" i="14"/>
  <c r="O22" i="14"/>
  <c r="Q22" i="14"/>
  <c r="V22" i="14"/>
  <c r="G24" i="14"/>
  <c r="M24" i="14" s="1"/>
  <c r="I24" i="14"/>
  <c r="K24" i="14"/>
  <c r="O24" i="14"/>
  <c r="Q24" i="14"/>
  <c r="V24" i="14"/>
  <c r="G26" i="14"/>
  <c r="M26" i="14" s="1"/>
  <c r="I26" i="14"/>
  <c r="K26" i="14"/>
  <c r="O26" i="14"/>
  <c r="Q26" i="14"/>
  <c r="V26" i="14"/>
  <c r="G30" i="14"/>
  <c r="M30" i="14" s="1"/>
  <c r="I30" i="14"/>
  <c r="K30" i="14"/>
  <c r="O30" i="14"/>
  <c r="Q30" i="14"/>
  <c r="V30" i="14"/>
  <c r="G33" i="14"/>
  <c r="M33" i="14" s="1"/>
  <c r="I33" i="14"/>
  <c r="K33" i="14"/>
  <c r="O33" i="14"/>
  <c r="Q33" i="14"/>
  <c r="V33" i="14"/>
  <c r="G35" i="14"/>
  <c r="I35" i="14"/>
  <c r="K35" i="14"/>
  <c r="M35" i="14"/>
  <c r="O35" i="14"/>
  <c r="Q35" i="14"/>
  <c r="V35" i="14"/>
  <c r="G37" i="14"/>
  <c r="M37" i="14" s="1"/>
  <c r="I37" i="14"/>
  <c r="K37" i="14"/>
  <c r="O37" i="14"/>
  <c r="Q37" i="14"/>
  <c r="V37" i="14"/>
  <c r="Q39" i="14"/>
  <c r="G40" i="14"/>
  <c r="G39" i="14" s="1"/>
  <c r="I71" i="1" s="1"/>
  <c r="I40" i="14"/>
  <c r="I39" i="14" s="1"/>
  <c r="K40" i="14"/>
  <c r="K39" i="14" s="1"/>
  <c r="O40" i="14"/>
  <c r="O39" i="14" s="1"/>
  <c r="Q40" i="14"/>
  <c r="V40" i="14"/>
  <c r="V39" i="14" s="1"/>
  <c r="G44" i="14"/>
  <c r="I44" i="14"/>
  <c r="K44" i="14"/>
  <c r="O44" i="14"/>
  <c r="Q44" i="14"/>
  <c r="V44" i="14"/>
  <c r="V43" i="14" s="1"/>
  <c r="G46" i="14"/>
  <c r="M46" i="14" s="1"/>
  <c r="I46" i="14"/>
  <c r="K46" i="14"/>
  <c r="O46" i="14"/>
  <c r="Q46" i="14"/>
  <c r="V46" i="14"/>
  <c r="G47" i="14"/>
  <c r="M47" i="14" s="1"/>
  <c r="I47" i="14"/>
  <c r="I43" i="14" s="1"/>
  <c r="K47" i="14"/>
  <c r="O47" i="14"/>
  <c r="Q47" i="14"/>
  <c r="V47" i="14"/>
  <c r="G50" i="14"/>
  <c r="I50" i="14"/>
  <c r="K50" i="14"/>
  <c r="M50" i="14"/>
  <c r="O50" i="14"/>
  <c r="Q50" i="14"/>
  <c r="V50" i="14"/>
  <c r="G52" i="14"/>
  <c r="M52" i="14" s="1"/>
  <c r="I52" i="14"/>
  <c r="K52" i="14"/>
  <c r="O52" i="14"/>
  <c r="Q52" i="14"/>
  <c r="V52" i="14"/>
  <c r="G54" i="14"/>
  <c r="M54" i="14" s="1"/>
  <c r="M53" i="14" s="1"/>
  <c r="I54" i="14"/>
  <c r="I53" i="14" s="1"/>
  <c r="K54" i="14"/>
  <c r="K53" i="14" s="1"/>
  <c r="O54" i="14"/>
  <c r="O53" i="14" s="1"/>
  <c r="Q54" i="14"/>
  <c r="Q53" i="14" s="1"/>
  <c r="V54" i="14"/>
  <c r="V53" i="14" s="1"/>
  <c r="I57" i="14"/>
  <c r="G58" i="14"/>
  <c r="M58" i="14" s="1"/>
  <c r="I58" i="14"/>
  <c r="K58" i="14"/>
  <c r="K57" i="14" s="1"/>
  <c r="O58" i="14"/>
  <c r="O57" i="14" s="1"/>
  <c r="Q58" i="14"/>
  <c r="Q57" i="14" s="1"/>
  <c r="V58" i="14"/>
  <c r="G63" i="14"/>
  <c r="M63" i="14" s="1"/>
  <c r="I63" i="14"/>
  <c r="K63" i="14"/>
  <c r="O63" i="14"/>
  <c r="Q63" i="14"/>
  <c r="V63" i="14"/>
  <c r="AE65" i="14"/>
  <c r="F46" i="1" s="1"/>
  <c r="BA107" i="13"/>
  <c r="BA92" i="13"/>
  <c r="BA85" i="13"/>
  <c r="BA81" i="13"/>
  <c r="BA52" i="13"/>
  <c r="BA14" i="13"/>
  <c r="BA10" i="13"/>
  <c r="G9" i="13"/>
  <c r="M9" i="13" s="1"/>
  <c r="I9" i="13"/>
  <c r="K9" i="13"/>
  <c r="O9" i="13"/>
  <c r="Q9" i="13"/>
  <c r="V9" i="13"/>
  <c r="G13" i="13"/>
  <c r="M13" i="13" s="1"/>
  <c r="I13" i="13"/>
  <c r="K13" i="13"/>
  <c r="O13" i="13"/>
  <c r="Q13" i="13"/>
  <c r="V13" i="13"/>
  <c r="G15" i="13"/>
  <c r="M15" i="13" s="1"/>
  <c r="I15" i="13"/>
  <c r="K15" i="13"/>
  <c r="O15" i="13"/>
  <c r="Q15" i="13"/>
  <c r="V15" i="13"/>
  <c r="G18" i="13"/>
  <c r="M18" i="13" s="1"/>
  <c r="I18" i="13"/>
  <c r="K18" i="13"/>
  <c r="O18" i="13"/>
  <c r="Q18" i="13"/>
  <c r="V18" i="13"/>
  <c r="G20" i="13"/>
  <c r="G8" i="13" s="1"/>
  <c r="I20" i="13"/>
  <c r="K20" i="13"/>
  <c r="O20" i="13"/>
  <c r="Q20" i="13"/>
  <c r="V20" i="13"/>
  <c r="G23" i="13"/>
  <c r="I23" i="13"/>
  <c r="K23" i="13"/>
  <c r="O23" i="13"/>
  <c r="Q23" i="13"/>
  <c r="V23" i="13"/>
  <c r="G27" i="13"/>
  <c r="M27" i="13" s="1"/>
  <c r="I27" i="13"/>
  <c r="K27" i="13"/>
  <c r="O27" i="13"/>
  <c r="Q27" i="13"/>
  <c r="V27" i="13"/>
  <c r="G30" i="13"/>
  <c r="M30" i="13" s="1"/>
  <c r="I30" i="13"/>
  <c r="I8" i="13" s="1"/>
  <c r="K30" i="13"/>
  <c r="O30" i="13"/>
  <c r="Q30" i="13"/>
  <c r="V30" i="13"/>
  <c r="G35" i="13"/>
  <c r="I35" i="13"/>
  <c r="K35" i="13"/>
  <c r="M35" i="13"/>
  <c r="O35" i="13"/>
  <c r="Q35" i="13"/>
  <c r="V35" i="13"/>
  <c r="G37" i="13"/>
  <c r="I37" i="13"/>
  <c r="K37" i="13"/>
  <c r="M37" i="13"/>
  <c r="O37" i="13"/>
  <c r="Q37" i="13"/>
  <c r="V37" i="13"/>
  <c r="G41" i="13"/>
  <c r="M41" i="13" s="1"/>
  <c r="I41" i="13"/>
  <c r="K41" i="13"/>
  <c r="O41" i="13"/>
  <c r="Q41" i="13"/>
  <c r="V41" i="13"/>
  <c r="G43" i="13"/>
  <c r="M43" i="13" s="1"/>
  <c r="I43" i="13"/>
  <c r="K43" i="13"/>
  <c r="O43" i="13"/>
  <c r="Q43" i="13"/>
  <c r="V43" i="13"/>
  <c r="G44" i="13"/>
  <c r="M44" i="13" s="1"/>
  <c r="I44" i="13"/>
  <c r="K44" i="13"/>
  <c r="O44" i="13"/>
  <c r="Q44" i="13"/>
  <c r="V44" i="13"/>
  <c r="G48" i="13"/>
  <c r="M48" i="13" s="1"/>
  <c r="I48" i="13"/>
  <c r="K48" i="13"/>
  <c r="O48" i="13"/>
  <c r="Q48" i="13"/>
  <c r="V48" i="13"/>
  <c r="G51" i="13"/>
  <c r="M51" i="13" s="1"/>
  <c r="I51" i="13"/>
  <c r="K51" i="13"/>
  <c r="O51" i="13"/>
  <c r="Q51" i="13"/>
  <c r="V51" i="13"/>
  <c r="G54" i="13"/>
  <c r="M54" i="13" s="1"/>
  <c r="I54" i="13"/>
  <c r="K54" i="13"/>
  <c r="O54" i="13"/>
  <c r="Q54" i="13"/>
  <c r="V54" i="13"/>
  <c r="G56" i="13"/>
  <c r="M56" i="13" s="1"/>
  <c r="I56" i="13"/>
  <c r="K56" i="13"/>
  <c r="O56" i="13"/>
  <c r="Q56" i="13"/>
  <c r="V56" i="13"/>
  <c r="G58" i="13"/>
  <c r="M58" i="13" s="1"/>
  <c r="I58" i="13"/>
  <c r="K58" i="13"/>
  <c r="O58" i="13"/>
  <c r="Q58" i="13"/>
  <c r="V58" i="13"/>
  <c r="G59" i="13"/>
  <c r="I59" i="13"/>
  <c r="K59" i="13"/>
  <c r="M59" i="13"/>
  <c r="O59" i="13"/>
  <c r="Q59" i="13"/>
  <c r="V59" i="13"/>
  <c r="G61" i="13"/>
  <c r="I61" i="13"/>
  <c r="K61" i="13"/>
  <c r="M61" i="13"/>
  <c r="O61" i="13"/>
  <c r="Q61" i="13"/>
  <c r="V61" i="13"/>
  <c r="G63" i="13"/>
  <c r="M63" i="13" s="1"/>
  <c r="I63" i="13"/>
  <c r="K63" i="13"/>
  <c r="O63" i="13"/>
  <c r="Q63" i="13"/>
  <c r="V63" i="13"/>
  <c r="G66" i="13"/>
  <c r="M66" i="13" s="1"/>
  <c r="I66" i="13"/>
  <c r="K66" i="13"/>
  <c r="O66" i="13"/>
  <c r="Q66" i="13"/>
  <c r="V66" i="13"/>
  <c r="V65" i="13" s="1"/>
  <c r="G68" i="13"/>
  <c r="M68" i="13" s="1"/>
  <c r="I68" i="13"/>
  <c r="K68" i="13"/>
  <c r="O68" i="13"/>
  <c r="Q68" i="13"/>
  <c r="V68" i="13"/>
  <c r="G71" i="13"/>
  <c r="M71" i="13" s="1"/>
  <c r="I71" i="13"/>
  <c r="K71" i="13"/>
  <c r="O71" i="13"/>
  <c r="Q71" i="13"/>
  <c r="V71" i="13"/>
  <c r="G73" i="13"/>
  <c r="I73" i="13"/>
  <c r="K73" i="13"/>
  <c r="M73" i="13"/>
  <c r="O73" i="13"/>
  <c r="Q73" i="13"/>
  <c r="V73" i="13"/>
  <c r="G77" i="13"/>
  <c r="I77" i="13"/>
  <c r="K77" i="13"/>
  <c r="M77" i="13"/>
  <c r="O77" i="13"/>
  <c r="Q77" i="13"/>
  <c r="V77" i="13"/>
  <c r="G80" i="13"/>
  <c r="M80" i="13" s="1"/>
  <c r="I80" i="13"/>
  <c r="K80" i="13"/>
  <c r="O80" i="13"/>
  <c r="Q80" i="13"/>
  <c r="V80" i="13"/>
  <c r="G84" i="13"/>
  <c r="I84" i="13"/>
  <c r="K84" i="13"/>
  <c r="O84" i="13"/>
  <c r="Q84" i="13"/>
  <c r="V84" i="13"/>
  <c r="G88" i="13"/>
  <c r="M88" i="13" s="1"/>
  <c r="I88" i="13"/>
  <c r="K88" i="13"/>
  <c r="O88" i="13"/>
  <c r="Q88" i="13"/>
  <c r="V88" i="13"/>
  <c r="G90" i="13"/>
  <c r="M90" i="13" s="1"/>
  <c r="I90" i="13"/>
  <c r="K90" i="13"/>
  <c r="O90" i="13"/>
  <c r="Q90" i="13"/>
  <c r="V90" i="13"/>
  <c r="G91" i="13"/>
  <c r="I91" i="13"/>
  <c r="K91" i="13"/>
  <c r="M91" i="13"/>
  <c r="O91" i="13"/>
  <c r="Q91" i="13"/>
  <c r="V91" i="13"/>
  <c r="G95" i="13"/>
  <c r="M95" i="13" s="1"/>
  <c r="I95" i="13"/>
  <c r="K95" i="13"/>
  <c r="O95" i="13"/>
  <c r="Q95" i="13"/>
  <c r="V95" i="13"/>
  <c r="G97" i="13"/>
  <c r="M97" i="13" s="1"/>
  <c r="I97" i="13"/>
  <c r="K97" i="13"/>
  <c r="O97" i="13"/>
  <c r="Q97" i="13"/>
  <c r="V97" i="13"/>
  <c r="G99" i="13"/>
  <c r="M99" i="13" s="1"/>
  <c r="I99" i="13"/>
  <c r="K99" i="13"/>
  <c r="O99" i="13"/>
  <c r="Q99" i="13"/>
  <c r="V99" i="13"/>
  <c r="G102" i="13"/>
  <c r="M102" i="13" s="1"/>
  <c r="I102" i="13"/>
  <c r="K102" i="13"/>
  <c r="O102" i="13"/>
  <c r="Q102" i="13"/>
  <c r="V102" i="13"/>
  <c r="V101" i="13" s="1"/>
  <c r="G104" i="13"/>
  <c r="M104" i="13" s="1"/>
  <c r="I104" i="13"/>
  <c r="K104" i="13"/>
  <c r="O104" i="13"/>
  <c r="Q104" i="13"/>
  <c r="V104" i="13"/>
  <c r="G106" i="13"/>
  <c r="I106" i="13"/>
  <c r="K106" i="13"/>
  <c r="M106" i="13"/>
  <c r="O106" i="13"/>
  <c r="Q106" i="13"/>
  <c r="V106" i="13"/>
  <c r="G108" i="13"/>
  <c r="M108" i="13" s="1"/>
  <c r="I108" i="13"/>
  <c r="K108" i="13"/>
  <c r="O108" i="13"/>
  <c r="Q108" i="13"/>
  <c r="V108" i="13"/>
  <c r="G109" i="13"/>
  <c r="I109" i="13"/>
  <c r="K109" i="13"/>
  <c r="M109" i="13"/>
  <c r="O109" i="13"/>
  <c r="Q109" i="13"/>
  <c r="V109" i="13"/>
  <c r="G112" i="13"/>
  <c r="I112" i="13"/>
  <c r="K112" i="13"/>
  <c r="M112" i="13"/>
  <c r="O112" i="13"/>
  <c r="Q112" i="13"/>
  <c r="V112" i="13"/>
  <c r="G115" i="13"/>
  <c r="M115" i="13" s="1"/>
  <c r="I115" i="13"/>
  <c r="K115" i="13"/>
  <c r="O115" i="13"/>
  <c r="Q115" i="13"/>
  <c r="V115" i="13"/>
  <c r="G117" i="13"/>
  <c r="M117" i="13" s="1"/>
  <c r="I117" i="13"/>
  <c r="K117" i="13"/>
  <c r="O117" i="13"/>
  <c r="Q117" i="13"/>
  <c r="V117" i="13"/>
  <c r="G120" i="13"/>
  <c r="M120" i="13" s="1"/>
  <c r="I120" i="13"/>
  <c r="K120" i="13"/>
  <c r="O120" i="13"/>
  <c r="Q120" i="13"/>
  <c r="V120" i="13"/>
  <c r="G122" i="13"/>
  <c r="I122" i="13"/>
  <c r="K122" i="13"/>
  <c r="M122" i="13"/>
  <c r="O122" i="13"/>
  <c r="Q122" i="13"/>
  <c r="V122" i="13"/>
  <c r="G123" i="13"/>
  <c r="I123" i="13"/>
  <c r="K123" i="13"/>
  <c r="M123" i="13"/>
  <c r="O123" i="13"/>
  <c r="Q123" i="13"/>
  <c r="V123" i="13"/>
  <c r="G124" i="13"/>
  <c r="M124" i="13" s="1"/>
  <c r="I124" i="13"/>
  <c r="K124" i="13"/>
  <c r="O124" i="13"/>
  <c r="Q124" i="13"/>
  <c r="V124" i="13"/>
  <c r="G126" i="13"/>
  <c r="M126" i="13" s="1"/>
  <c r="I126" i="13"/>
  <c r="K126" i="13"/>
  <c r="O126" i="13"/>
  <c r="Q126" i="13"/>
  <c r="V126" i="13"/>
  <c r="G128" i="13"/>
  <c r="I128" i="13"/>
  <c r="K128" i="13"/>
  <c r="M128" i="13"/>
  <c r="O128" i="13"/>
  <c r="Q128" i="13"/>
  <c r="V128" i="13"/>
  <c r="G130" i="13"/>
  <c r="M130" i="13" s="1"/>
  <c r="I130" i="13"/>
  <c r="K130" i="13"/>
  <c r="O130" i="13"/>
  <c r="Q130" i="13"/>
  <c r="V130" i="13"/>
  <c r="G133" i="13"/>
  <c r="G132" i="13" s="1"/>
  <c r="I133" i="13"/>
  <c r="I132" i="13" s="1"/>
  <c r="K133" i="13"/>
  <c r="K132" i="13" s="1"/>
  <c r="O133" i="13"/>
  <c r="O132" i="13" s="1"/>
  <c r="Q133" i="13"/>
  <c r="Q132" i="13" s="1"/>
  <c r="V133" i="13"/>
  <c r="V132" i="13" s="1"/>
  <c r="G135" i="13"/>
  <c r="G136" i="13"/>
  <c r="I136" i="13"/>
  <c r="I135" i="13" s="1"/>
  <c r="K136" i="13"/>
  <c r="M136" i="13"/>
  <c r="O136" i="13"/>
  <c r="O135" i="13" s="1"/>
  <c r="Q136" i="13"/>
  <c r="V136" i="13"/>
  <c r="V135" i="13" s="1"/>
  <c r="G141" i="13"/>
  <c r="M141" i="13" s="1"/>
  <c r="I141" i="13"/>
  <c r="K141" i="13"/>
  <c r="O141" i="13"/>
  <c r="Q141" i="13"/>
  <c r="Q135" i="13" s="1"/>
  <c r="V141" i="13"/>
  <c r="AE144" i="13"/>
  <c r="F44" i="1" s="1"/>
  <c r="BA70" i="12"/>
  <c r="BA41" i="12"/>
  <c r="BA38" i="12"/>
  <c r="BA35" i="12"/>
  <c r="BA27" i="12"/>
  <c r="BA23" i="12"/>
  <c r="G9" i="12"/>
  <c r="M9" i="12" s="1"/>
  <c r="I9" i="12"/>
  <c r="K9" i="12"/>
  <c r="O9" i="12"/>
  <c r="Q9" i="12"/>
  <c r="V9" i="12"/>
  <c r="V8" i="12" s="1"/>
  <c r="G13" i="12"/>
  <c r="M13" i="12" s="1"/>
  <c r="I13" i="12"/>
  <c r="K13" i="12"/>
  <c r="O13" i="12"/>
  <c r="Q13" i="12"/>
  <c r="V13" i="12"/>
  <c r="G18" i="12"/>
  <c r="I18" i="12"/>
  <c r="K18" i="12"/>
  <c r="M18" i="12"/>
  <c r="O18" i="12"/>
  <c r="Q18" i="12"/>
  <c r="V18" i="12"/>
  <c r="G20" i="12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6" i="12"/>
  <c r="M26" i="12" s="1"/>
  <c r="I26" i="12"/>
  <c r="K26" i="12"/>
  <c r="O26" i="12"/>
  <c r="Q26" i="12"/>
  <c r="V26" i="12"/>
  <c r="G29" i="12"/>
  <c r="M29" i="12" s="1"/>
  <c r="I29" i="12"/>
  <c r="K29" i="12"/>
  <c r="O29" i="12"/>
  <c r="Q29" i="12"/>
  <c r="V29" i="12"/>
  <c r="G32" i="12"/>
  <c r="I32" i="12"/>
  <c r="K32" i="12"/>
  <c r="M32" i="12"/>
  <c r="O32" i="12"/>
  <c r="Q32" i="12"/>
  <c r="V32" i="12"/>
  <c r="G34" i="12"/>
  <c r="M34" i="12" s="1"/>
  <c r="I34" i="12"/>
  <c r="K34" i="12"/>
  <c r="O34" i="12"/>
  <c r="Q34" i="12"/>
  <c r="V34" i="12"/>
  <c r="G37" i="12"/>
  <c r="M37" i="12" s="1"/>
  <c r="I37" i="12"/>
  <c r="K37" i="12"/>
  <c r="O37" i="12"/>
  <c r="Q37" i="12"/>
  <c r="V37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5" i="12"/>
  <c r="M45" i="12" s="1"/>
  <c r="I45" i="12"/>
  <c r="K45" i="12"/>
  <c r="O45" i="12"/>
  <c r="Q45" i="12"/>
  <c r="V45" i="12"/>
  <c r="G47" i="12"/>
  <c r="I47" i="12"/>
  <c r="K47" i="12"/>
  <c r="M47" i="12"/>
  <c r="O47" i="12"/>
  <c r="Q47" i="12"/>
  <c r="V47" i="12"/>
  <c r="G49" i="12"/>
  <c r="M49" i="12" s="1"/>
  <c r="I49" i="12"/>
  <c r="K49" i="12"/>
  <c r="O49" i="12"/>
  <c r="Q49" i="12"/>
  <c r="V49" i="12"/>
  <c r="G52" i="12"/>
  <c r="I52" i="12"/>
  <c r="K52" i="12"/>
  <c r="M52" i="12"/>
  <c r="O52" i="12"/>
  <c r="Q52" i="12"/>
  <c r="V52" i="12"/>
  <c r="G55" i="12"/>
  <c r="M55" i="12" s="1"/>
  <c r="I55" i="12"/>
  <c r="K55" i="12"/>
  <c r="O55" i="12"/>
  <c r="Q55" i="12"/>
  <c r="V55" i="12"/>
  <c r="G57" i="12"/>
  <c r="I57" i="12"/>
  <c r="K57" i="12"/>
  <c r="M57" i="12"/>
  <c r="O57" i="12"/>
  <c r="Q57" i="12"/>
  <c r="V57" i="12"/>
  <c r="G59" i="12"/>
  <c r="M59" i="12" s="1"/>
  <c r="I59" i="12"/>
  <c r="K59" i="12"/>
  <c r="O59" i="12"/>
  <c r="Q59" i="12"/>
  <c r="V59" i="12"/>
  <c r="G61" i="12"/>
  <c r="I61" i="12"/>
  <c r="K61" i="12"/>
  <c r="M61" i="12"/>
  <c r="O61" i="12"/>
  <c r="Q61" i="12"/>
  <c r="V61" i="12"/>
  <c r="G62" i="12"/>
  <c r="M62" i="12" s="1"/>
  <c r="I62" i="12"/>
  <c r="K62" i="12"/>
  <c r="O62" i="12"/>
  <c r="Q62" i="12"/>
  <c r="V62" i="12"/>
  <c r="I63" i="12"/>
  <c r="Q63" i="12"/>
  <c r="G64" i="12"/>
  <c r="G63" i="12" s="1"/>
  <c r="I64" i="12"/>
  <c r="K64" i="12"/>
  <c r="K63" i="12" s="1"/>
  <c r="O64" i="12"/>
  <c r="O63" i="12" s="1"/>
  <c r="Q64" i="12"/>
  <c r="V64" i="12"/>
  <c r="V63" i="12" s="1"/>
  <c r="G66" i="12"/>
  <c r="G67" i="12"/>
  <c r="I67" i="12"/>
  <c r="I66" i="12" s="1"/>
  <c r="K67" i="12"/>
  <c r="K66" i="12" s="1"/>
  <c r="M67" i="12"/>
  <c r="O67" i="12"/>
  <c r="O66" i="12" s="1"/>
  <c r="Q67" i="12"/>
  <c r="V67" i="12"/>
  <c r="G69" i="12"/>
  <c r="M69" i="12" s="1"/>
  <c r="M66" i="12" s="1"/>
  <c r="I69" i="12"/>
  <c r="K69" i="12"/>
  <c r="O69" i="12"/>
  <c r="Q69" i="12"/>
  <c r="V69" i="12"/>
  <c r="G74" i="12"/>
  <c r="V74" i="12"/>
  <c r="G75" i="12"/>
  <c r="I75" i="12"/>
  <c r="I74" i="12" s="1"/>
  <c r="K75" i="12"/>
  <c r="K74" i="12" s="1"/>
  <c r="M75" i="12"/>
  <c r="M74" i="12" s="1"/>
  <c r="O75" i="12"/>
  <c r="O74" i="12" s="1"/>
  <c r="Q75" i="12"/>
  <c r="Q74" i="12" s="1"/>
  <c r="V75" i="12"/>
  <c r="G78" i="12"/>
  <c r="I78" i="12"/>
  <c r="I77" i="12" s="1"/>
  <c r="K78" i="12"/>
  <c r="M78" i="12"/>
  <c r="O78" i="12"/>
  <c r="Q78" i="12"/>
  <c r="V78" i="12"/>
  <c r="G80" i="12"/>
  <c r="M80" i="12" s="1"/>
  <c r="I80" i="12"/>
  <c r="K80" i="12"/>
  <c r="O80" i="12"/>
  <c r="O77" i="12" s="1"/>
  <c r="Q80" i="12"/>
  <c r="V80" i="12"/>
  <c r="G81" i="12"/>
  <c r="M81" i="12" s="1"/>
  <c r="I81" i="12"/>
  <c r="K81" i="12"/>
  <c r="O81" i="12"/>
  <c r="Q81" i="12"/>
  <c r="Q77" i="12" s="1"/>
  <c r="V81" i="12"/>
  <c r="G82" i="12"/>
  <c r="G77" i="12" s="1"/>
  <c r="I82" i="12"/>
  <c r="K82" i="12"/>
  <c r="O82" i="12"/>
  <c r="Q82" i="12"/>
  <c r="V82" i="12"/>
  <c r="V77" i="12" s="1"/>
  <c r="G85" i="12"/>
  <c r="M85" i="12" s="1"/>
  <c r="I85" i="12"/>
  <c r="K85" i="12"/>
  <c r="O85" i="12"/>
  <c r="Q85" i="12"/>
  <c r="V85" i="12"/>
  <c r="V84" i="12" s="1"/>
  <c r="G87" i="12"/>
  <c r="M87" i="12" s="1"/>
  <c r="I87" i="12"/>
  <c r="K87" i="12"/>
  <c r="O87" i="12"/>
  <c r="Q87" i="12"/>
  <c r="Q84" i="12" s="1"/>
  <c r="V87" i="12"/>
  <c r="G89" i="12"/>
  <c r="M89" i="12" s="1"/>
  <c r="I89" i="12"/>
  <c r="K89" i="12"/>
  <c r="O89" i="12"/>
  <c r="Q89" i="12"/>
  <c r="V89" i="12"/>
  <c r="G90" i="12"/>
  <c r="I90" i="12"/>
  <c r="K90" i="12"/>
  <c r="M90" i="12"/>
  <c r="O90" i="12"/>
  <c r="Q90" i="12"/>
  <c r="V90" i="12"/>
  <c r="AE92" i="12"/>
  <c r="F42" i="1" s="1"/>
  <c r="I20" i="1"/>
  <c r="I19" i="1"/>
  <c r="I18" i="1"/>
  <c r="H51" i="1"/>
  <c r="M57" i="14" l="1"/>
  <c r="O111" i="13"/>
  <c r="K111" i="13"/>
  <c r="I111" i="13"/>
  <c r="G76" i="13"/>
  <c r="I72" i="1" s="1"/>
  <c r="Q76" i="13"/>
  <c r="K84" i="12"/>
  <c r="I84" i="12"/>
  <c r="V66" i="12"/>
  <c r="Q101" i="13"/>
  <c r="O101" i="13"/>
  <c r="I101" i="13"/>
  <c r="V57" i="14"/>
  <c r="G43" i="14"/>
  <c r="V8" i="14"/>
  <c r="I98" i="15"/>
  <c r="V84" i="15"/>
  <c r="K76" i="15"/>
  <c r="O48" i="15"/>
  <c r="K45" i="15"/>
  <c r="O26" i="15"/>
  <c r="G8" i="15"/>
  <c r="G46" i="1"/>
  <c r="F43" i="1"/>
  <c r="F47" i="1"/>
  <c r="K77" i="12"/>
  <c r="Q8" i="12"/>
  <c r="V111" i="13"/>
  <c r="K76" i="13"/>
  <c r="Q8" i="13"/>
  <c r="G8" i="14"/>
  <c r="O8" i="14"/>
  <c r="Q26" i="15"/>
  <c r="I26" i="15"/>
  <c r="G19" i="16"/>
  <c r="V8" i="13"/>
  <c r="K26" i="15"/>
  <c r="Q66" i="12"/>
  <c r="M135" i="13"/>
  <c r="Q65" i="13"/>
  <c r="AF92" i="12"/>
  <c r="K135" i="13"/>
  <c r="Q111" i="13"/>
  <c r="K101" i="13"/>
  <c r="I76" i="13"/>
  <c r="O65" i="13"/>
  <c r="O8" i="13"/>
  <c r="Q43" i="14"/>
  <c r="G76" i="15"/>
  <c r="I80" i="1" s="1"/>
  <c r="V60" i="15"/>
  <c r="Q60" i="15"/>
  <c r="I48" i="15"/>
  <c r="V8" i="15"/>
  <c r="V8" i="16"/>
  <c r="Q8" i="16"/>
  <c r="F39" i="1"/>
  <c r="F51" i="1" s="1"/>
  <c r="G23" i="1" s="1"/>
  <c r="O43" i="14"/>
  <c r="V98" i="15"/>
  <c r="I84" i="15"/>
  <c r="O60" i="15"/>
  <c r="O8" i="16"/>
  <c r="O84" i="12"/>
  <c r="M82" i="12"/>
  <c r="M77" i="12" s="1"/>
  <c r="O76" i="13"/>
  <c r="K65" i="13"/>
  <c r="I65" i="13"/>
  <c r="K8" i="13"/>
  <c r="M44" i="14"/>
  <c r="M43" i="14" s="1"/>
  <c r="I8" i="14"/>
  <c r="O84" i="15"/>
  <c r="K84" i="15"/>
  <c r="V76" i="15"/>
  <c r="Q76" i="15"/>
  <c r="V45" i="15"/>
  <c r="O8" i="15"/>
  <c r="F41" i="1"/>
  <c r="F45" i="1"/>
  <c r="F49" i="1"/>
  <c r="Q84" i="15"/>
  <c r="K8" i="12"/>
  <c r="O8" i="12"/>
  <c r="I8" i="12"/>
  <c r="V76" i="13"/>
  <c r="M65" i="13"/>
  <c r="AF144" i="13"/>
  <c r="G57" i="14"/>
  <c r="I81" i="1" s="1"/>
  <c r="I17" i="1" s="1"/>
  <c r="K43" i="14"/>
  <c r="M14" i="14"/>
  <c r="AF104" i="15"/>
  <c r="O98" i="15"/>
  <c r="K60" i="15"/>
  <c r="V48" i="15"/>
  <c r="V26" i="15"/>
  <c r="K8" i="15"/>
  <c r="K8" i="16"/>
  <c r="K8" i="14"/>
  <c r="K98" i="15"/>
  <c r="I60" i="15"/>
  <c r="Q48" i="15"/>
  <c r="O45" i="15"/>
  <c r="I8" i="15"/>
  <c r="I8" i="16"/>
  <c r="I46" i="1"/>
  <c r="I45" i="1"/>
  <c r="M8" i="16"/>
  <c r="AF19" i="16"/>
  <c r="M26" i="15"/>
  <c r="M84" i="15"/>
  <c r="M60" i="15"/>
  <c r="M46" i="15"/>
  <c r="M45" i="15" s="1"/>
  <c r="M58" i="15"/>
  <c r="M57" i="15" s="1"/>
  <c r="G26" i="15"/>
  <c r="I73" i="1" s="1"/>
  <c r="G84" i="15"/>
  <c r="I82" i="1" s="1"/>
  <c r="M99" i="15"/>
  <c r="M98" i="15" s="1"/>
  <c r="M9" i="15"/>
  <c r="M8" i="15" s="1"/>
  <c r="G48" i="15"/>
  <c r="I76" i="1" s="1"/>
  <c r="M8" i="14"/>
  <c r="G53" i="14"/>
  <c r="I77" i="1" s="1"/>
  <c r="M40" i="14"/>
  <c r="M39" i="14" s="1"/>
  <c r="M17" i="14"/>
  <c r="M111" i="13"/>
  <c r="M101" i="13"/>
  <c r="G101" i="13"/>
  <c r="I74" i="1" s="1"/>
  <c r="G65" i="13"/>
  <c r="G144" i="13" s="1"/>
  <c r="M133" i="13"/>
  <c r="M132" i="13" s="1"/>
  <c r="G111" i="13"/>
  <c r="I75" i="1" s="1"/>
  <c r="M84" i="13"/>
  <c r="M76" i="13" s="1"/>
  <c r="M23" i="13"/>
  <c r="M20" i="13"/>
  <c r="M8" i="13" s="1"/>
  <c r="M8" i="12"/>
  <c r="M84" i="12"/>
  <c r="M64" i="12"/>
  <c r="M63" i="12" s="1"/>
  <c r="G84" i="12"/>
  <c r="I83" i="1" s="1"/>
  <c r="M20" i="12"/>
  <c r="G8" i="12"/>
  <c r="J28" i="1"/>
  <c r="J26" i="1"/>
  <c r="G38" i="1"/>
  <c r="F38" i="1"/>
  <c r="J23" i="1"/>
  <c r="J24" i="1"/>
  <c r="J25" i="1"/>
  <c r="J27" i="1"/>
  <c r="E24" i="1"/>
  <c r="G24" i="1"/>
  <c r="E26" i="1"/>
  <c r="G26" i="1"/>
  <c r="G48" i="1" l="1"/>
  <c r="I48" i="1" s="1"/>
  <c r="G47" i="1"/>
  <c r="I47" i="1" s="1"/>
  <c r="G41" i="1"/>
  <c r="I41" i="1" s="1"/>
  <c r="G39" i="1"/>
  <c r="G42" i="1"/>
  <c r="I42" i="1" s="1"/>
  <c r="G49" i="1"/>
  <c r="I49" i="1" s="1"/>
  <c r="G50" i="1"/>
  <c r="I50" i="1" s="1"/>
  <c r="G65" i="14"/>
  <c r="G44" i="1"/>
  <c r="I44" i="1" s="1"/>
  <c r="G43" i="1"/>
  <c r="I43" i="1" s="1"/>
  <c r="G104" i="15"/>
  <c r="G92" i="12"/>
  <c r="I69" i="1"/>
  <c r="I70" i="1"/>
  <c r="G51" i="1" l="1"/>
  <c r="G25" i="1" s="1"/>
  <c r="A27" i="1" s="1"/>
  <c r="I39" i="1"/>
  <c r="I51" i="1" s="1"/>
  <c r="I16" i="1"/>
  <c r="I21" i="1" s="1"/>
  <c r="I84" i="1"/>
  <c r="J77" i="1" l="1"/>
  <c r="J83" i="1"/>
  <c r="J74" i="1"/>
  <c r="J73" i="1"/>
  <c r="J72" i="1"/>
  <c r="J78" i="1"/>
  <c r="J82" i="1"/>
  <c r="J80" i="1"/>
  <c r="J76" i="1"/>
  <c r="J69" i="1"/>
  <c r="J71" i="1"/>
  <c r="J70" i="1"/>
  <c r="J81" i="1"/>
  <c r="J79" i="1"/>
  <c r="J75" i="1"/>
  <c r="J49" i="1"/>
  <c r="J50" i="1"/>
  <c r="J45" i="1"/>
  <c r="J39" i="1"/>
  <c r="J51" i="1" s="1"/>
  <c r="J47" i="1"/>
  <c r="J44" i="1"/>
  <c r="J46" i="1"/>
  <c r="J42" i="1"/>
  <c r="J48" i="1"/>
  <c r="J41" i="1"/>
  <c r="J43" i="1"/>
  <c r="A28" i="1"/>
  <c r="G28" i="1"/>
  <c r="G27" i="1" s="1"/>
  <c r="G29" i="1" s="1"/>
  <c r="J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Fisarova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Fisarova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Fisarova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Fisarova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Fisarova</author>
  </authors>
  <commentList>
    <comment ref="S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<sst xmlns="http://schemas.openxmlformats.org/spreadsheetml/2006/main" count="2105" uniqueCount="593">
  <si>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</si>
  <si>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</si>
  <si>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</si>
  <si>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</si>
  <si>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</si>
  <si>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</si>
  <si>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</si>
  <si>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</si>
  <si>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</si>
  <si>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</si>
  <si>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</si>
  <si>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</si>
  <si>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</si>
  <si>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</si>
  <si>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</si>
  <si>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</si>
  <si>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</si>
  <si>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</si>
  <si>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</si>
  <si>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</si>
  <si>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</si>
  <si>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</si>
  <si>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</si>
  <si>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</si>
  <si>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</si>
  <si>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</si>
  <si>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</si>
  <si>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</si>
  <si>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</si>
  <si>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</si>
  <si>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</si>
  <si>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</si>
  <si>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</si>
  <si>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</si>
  <si>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</si>
  <si>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</si>
  <si>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</si>
  <si>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</si>
  <si>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</si>
  <si>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</si>
  <si>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</si>
  <si>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</si>
  <si>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</si>
  <si>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JP006/2022</t>
  </si>
  <si>
    <t>MŠ Pionýrská 9, Bruntál - chodníky a příjezdová cesta</t>
  </si>
  <si>
    <t>Město Bruntál</t>
  </si>
  <si>
    <t>Nádražní 994/20</t>
  </si>
  <si>
    <t>Bruntál</t>
  </si>
  <si>
    <t>79201</t>
  </si>
  <si>
    <t>00295892</t>
  </si>
  <si>
    <t>CZ00295892</t>
  </si>
  <si>
    <t>Stavba</t>
  </si>
  <si>
    <t>Stavební objekt</t>
  </si>
  <si>
    <t>01</t>
  </si>
  <si>
    <t>Bourací práce</t>
  </si>
  <si>
    <t>A</t>
  </si>
  <si>
    <t>Stavební rozpočet</t>
  </si>
  <si>
    <t>02</t>
  </si>
  <si>
    <t>Nové zpevněné plochy</t>
  </si>
  <si>
    <t>03</t>
  </si>
  <si>
    <t>Nová dešťová kanalizace</t>
  </si>
  <si>
    <t>04</t>
  </si>
  <si>
    <t>Opravy vstupů do objektů</t>
  </si>
  <si>
    <t>05</t>
  </si>
  <si>
    <t>Ostatní a vedlejší náklady</t>
  </si>
  <si>
    <t>Celkem za stavbu</t>
  </si>
  <si>
    <t>CZK</t>
  </si>
  <si>
    <t>#POPS</t>
  </si>
  <si>
    <t>Popis stavby: JP006/2022 - MŠ Pionýrská 9, Bruntál - chodníky a příjezdová cesta</t>
  </si>
  <si>
    <t>#POPO</t>
  </si>
  <si>
    <t>Popis objektu: 01 - Bourací práce</t>
  </si>
  <si>
    <t>#POPR</t>
  </si>
  <si>
    <t>Popis rozpočtu: A - Stavební rozpočet</t>
  </si>
  <si>
    <t>Popis objektu: 02 - Nové zpevněné plochy</t>
  </si>
  <si>
    <t>Popis objektu: 03 - Nová dešťová kanalizace</t>
  </si>
  <si>
    <t>Popis objektu: 04 - Opravy vstupů do objektů</t>
  </si>
  <si>
    <t>Popis objektu: 05 - Ostatní a vedlejší náklady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</si>
  <si>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</si>
  <si>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</si>
  <si>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</si>
  <si>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</si>
  <si>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</si>
  <si>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</si>
  <si>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</si>
  <si>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</si>
  <si>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</si>
  <si>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</si>
  <si>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62</t>
  </si>
  <si>
    <t>Úpravy povrchů vnější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</si>
  <si>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</si>
  <si>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</si>
  <si>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</si>
  <si>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</si>
  <si>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</si>
  <si>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</si>
  <si>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</si>
  <si>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</si>
  <si>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VRN</t>
  </si>
  <si>
    <t>711</t>
  </si>
  <si>
    <t>Izolace proti vodě</t>
  </si>
  <si>
    <t>713</t>
  </si>
  <si>
    <t>Izolace tepelné</t>
  </si>
  <si>
    <t>721</t>
  </si>
  <si>
    <t>Vnitřní kanalizace</t>
  </si>
  <si>
    <t>771</t>
  </si>
  <si>
    <t>Podlahy z dlaždic a obklady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</si>
  <si>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</si>
  <si>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</si>
  <si>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</si>
  <si>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</si>
  <si>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</si>
  <si>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</si>
  <si>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</si>
  <si>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</si>
  <si>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</si>
  <si>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</si>
  <si>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</si>
  <si>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</si>
  <si>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</si>
  <si>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</si>
  <si>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</si>
  <si>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</si>
  <si>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</si>
  <si>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</si>
  <si>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</si>
  <si>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</si>
  <si>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</si>
  <si>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</si>
  <si>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</si>
  <si>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</si>
  <si>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</si>
  <si>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</si>
  <si>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</si>
  <si>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</si>
  <si>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</si>
  <si>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</si>
  <si>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</si>
  <si>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</si>
  <si>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</si>
  <si>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</si>
  <si>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</si>
  <si>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</si>
  <si>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</si>
  <si>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RTS 22/ I</t>
  </si>
  <si>
    <t>Práce</t>
  </si>
  <si>
    <t>POL1_</t>
  </si>
  <si>
    <t>s přemístěním hmot na skládku na vzdálenost do 3 m nebo s naložením na dopravní prostředek</t>
  </si>
  <si>
    <t>SPI</t>
  </si>
  <si>
    <t>okapový chodník : 4,00*1,00</t>
  </si>
  <si>
    <t>VV</t>
  </si>
  <si>
    <t>chodník do zahrady 30/30 : 1,00*1,60</t>
  </si>
  <si>
    <t>113106231R00</t>
  </si>
  <si>
    <t>Rozebrání vozovek a ploch s jakoukoliv výplní spár _x000D_
 v jakékoliv ploše, ze zámkové dlažky, kladených do lože z kameniva</t>
  </si>
  <si>
    <t>stávající chodník v areálu 60mm : 130,88</t>
  </si>
  <si>
    <t>plocha popelnice 80mm : 7,65</t>
  </si>
  <si>
    <t>plocha před vstupní brankou : 2,00</t>
  </si>
  <si>
    <t>113107415R00</t>
  </si>
  <si>
    <t>Odstranění podkladů nebo krytů z kameniva těženého, v ploše jednotlivě nad 50 m2, tloušťka vrstvy 150 mm</t>
  </si>
  <si>
    <t>130,88+7,65+4,00+2,00+1,60+0,30*1,80*2,00</t>
  </si>
  <si>
    <t>113107420R00</t>
  </si>
  <si>
    <t>Odstranění podkladů nebo krytů z kameniva těženého, v ploše jednotlivě nad 50 m2, tloušťka vrstvy 200 mm</t>
  </si>
  <si>
    <t>113108412R00</t>
  </si>
  <si>
    <t>Odstranění podkladů nebo krytů živičných, v ploše jednotlivě nad 50 m2, tloušťka vrstvy 120 mm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</si>
  <si>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</si>
  <si>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</si>
  <si>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</si>
  <si>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</si>
  <si>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53,50+2*1,00</t>
  </si>
  <si>
    <t>29,50+1,50+1,50+9,30+1,50+1,50</t>
  </si>
  <si>
    <t>113202111R00</t>
  </si>
  <si>
    <t>Vytrhání obrub z krajníků nebo obrubníků stojatých</t>
  </si>
  <si>
    <t>52,50+3,50</t>
  </si>
  <si>
    <t>122201101R00</t>
  </si>
  <si>
    <t>Odkopávky a  prokopávky nezapažené v hornině 3_x000D_
 do 100 m3</t>
  </si>
  <si>
    <t>m3</t>
  </si>
  <si>
    <t>800-1</t>
  </si>
  <si>
    <t>s přehozením výkopku na vzdálenost do 3 m nebo s naložením na dopravní prostředek,</t>
  </si>
  <si>
    <t>(189,80+147,21)*0,10*1,1</t>
  </si>
  <si>
    <t>122201109R00</t>
  </si>
  <si>
    <t>Odkopávky a  prokopávky nezapažené v hornině 3_x000D_
 příplatek k cenám za lepivost horniny</t>
  </si>
  <si>
    <t>130001101R00</t>
  </si>
  <si>
    <t>Příplatek k cenám za ztížené vykopávky v horninách jakékoliv třídy</t>
  </si>
  <si>
    <t>Příplatek k cenám hloubených vykopávek za ztížení vykopávky v blízkosti podzemního vedení nebo výbušnin pro jakoukoliv třídu horniny.</t>
  </si>
  <si>
    <t>18,00*0,25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</si>
  <si>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</si>
  <si>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</si>
  <si>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</si>
  <si>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výkop pro bouranou kanalizaci : 12,50*0,80*(2,60+1,00)/2</t>
  </si>
  <si>
    <t>132201119R00</t>
  </si>
  <si>
    <t xml:space="preserve">Hloubení rýh šířky do 60 cm příplatek za lepivost, v hornině 3,  </t>
  </si>
  <si>
    <t>151101101R00</t>
  </si>
  <si>
    <t>Zřízení pažení a rozepření stěn rýh příložné  pro jakoukoliv mezerovitost, hloubky do 2 m</t>
  </si>
  <si>
    <t>pro podzemní vedení pro všechny šířky rýhy,</t>
  </si>
  <si>
    <t>12,50*(2,60+1,00)/2*2</t>
  </si>
  <si>
    <t>151101111R00</t>
  </si>
  <si>
    <t>Odstranění pažení a rozepření rýh příložné , hloubky do 2 m</t>
  </si>
  <si>
    <t>pro podzemní vedení s uložením materiálu na vzdálenost do 3 m od kraje výkopu,</t>
  </si>
  <si>
    <t>162601102R00</t>
  </si>
  <si>
    <t>Vodorovné přemístění výkopku z horniny 1 až 4, na vzdálenost přes 4 000  do 5 000 m</t>
  </si>
  <si>
    <t>po suchu, bez naložení výkopku, avšak se složením bez rozhrnutí, zpáteční cesta vozidla.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</si>
  <si>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</si>
  <si>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</si>
  <si>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</si>
  <si>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</si>
  <si>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</si>
  <si>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>181101102R00</t>
  </si>
  <si>
    <t>Úprava pláně v zářezech v hornině 1 až 4, se zhutněním</t>
  </si>
  <si>
    <t>RTS 21/ II</t>
  </si>
  <si>
    <t>POL1_1</t>
  </si>
  <si>
    <t>vyrovnáním výškových rozdílů, ploch vodorovných a ploch do sklonu 1 : 5.</t>
  </si>
  <si>
    <t>12,50*0,80</t>
  </si>
  <si>
    <t>199000005R00</t>
  </si>
  <si>
    <t>Poplatky za skládku zeminy 1- 4, skupina 17 05 04 z Katalogu odpadů</t>
  </si>
  <si>
    <t>t</t>
  </si>
  <si>
    <t>Indiv</t>
  </si>
  <si>
    <t>37,0711*1,8</t>
  </si>
  <si>
    <t>133999111KR1</t>
  </si>
  <si>
    <t>Odstranění mulčovací kůry</t>
  </si>
  <si>
    <t>Vlastní</t>
  </si>
  <si>
    <t>10,00*2,00</t>
  </si>
  <si>
    <t>133999112KR1</t>
  </si>
  <si>
    <t>Demontáž geotextilie</t>
  </si>
  <si>
    <t>133999113KR1</t>
  </si>
  <si>
    <t>Demontáž a zpětná montáž laviček</t>
  </si>
  <si>
    <t>kpl</t>
  </si>
  <si>
    <t>199999111KR1</t>
  </si>
  <si>
    <t>Přemístění a opětovné vrácení nádob na odpad</t>
  </si>
  <si>
    <t>919735113R00</t>
  </si>
  <si>
    <t>Řezání stávajících krytů nebo podkladů živičných, hloubky přes 100 do 150 mm</t>
  </si>
  <si>
    <t>včetně spotřeby vody</t>
  </si>
  <si>
    <t>965042141R00</t>
  </si>
  <si>
    <t>Bourání podkladů pod dlažby nebo litých celistvých dlažeb a mazanin  betonových nebo z litého asfaltu, tloušťky do 100 mm, plochy přes 4 m2</t>
  </si>
  <si>
    <t>801-3</t>
  </si>
  <si>
    <t>0,30*1,80*2,00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</si>
  <si>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</si>
  <si>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</si>
  <si>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</si>
  <si>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okapový chodník 50/50 : 4,00*1,00</t>
  </si>
  <si>
    <t>998223011R00</t>
  </si>
  <si>
    <t>Přesun hmot pozemních komunikací, kryt dlážděný jakékoliv délky objektu</t>
  </si>
  <si>
    <t>Přesun hmot</t>
  </si>
  <si>
    <t>POL7_</t>
  </si>
  <si>
    <t>vodorovně do 200 m</t>
  </si>
  <si>
    <t>721110806R00</t>
  </si>
  <si>
    <t>Demontáž potrubí z kameninových trub přes DN 100 do DN 200</t>
  </si>
  <si>
    <t>800-721</t>
  </si>
  <si>
    <t>normálních a kyselinovzdorných,</t>
  </si>
  <si>
    <t>721210839KR1</t>
  </si>
  <si>
    <t>Demontáž dvorní vpusti s obetonávkou včetně litinové mříže</t>
  </si>
  <si>
    <t>kus</t>
  </si>
  <si>
    <t>721999111KR1</t>
  </si>
  <si>
    <t>Zaslepení původních připojných míst na hlavní řád zabetonováním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</si>
  <si>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</si>
  <si>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</si>
  <si>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</si>
  <si>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979990112R00</t>
  </si>
  <si>
    <t>Poplatek za skládku obalované kamenivo, asfalt, kusovost do 300 x 300 mm, skupina 17 03 02 z Katalogu odpadů</t>
  </si>
  <si>
    <t>189,8*0,264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</si>
  <si>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</si>
  <si>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</si>
  <si>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</si>
  <si>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</si>
  <si>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</si>
  <si>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</si>
  <si>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</si>
  <si>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979990199</t>
  </si>
  <si>
    <t>Poplatek za uložení suti - beton, kamenivo, zemina</t>
  </si>
  <si>
    <t>SUM</t>
  </si>
  <si>
    <t>END</t>
  </si>
  <si>
    <t>pro odvodňovací žebro : 53,00*0,40*0,40</t>
  </si>
  <si>
    <t>pro vybourání a osazení nové uliční vpusti : 2,00*2,00*1,60</t>
  </si>
  <si>
    <t>pro vybourání a osazení nové uliční vpusti : 2,00*2,00*4</t>
  </si>
  <si>
    <t>162201102R00</t>
  </si>
  <si>
    <t>Vodorovné přemístění výkopku z horniny 1 až 4, na vzdálenost přes 20  do 50 m</t>
  </si>
  <si>
    <t>dosyp výkopkem za obrubníky : 50,00*0,25</t>
  </si>
  <si>
    <t>14,88-12,50</t>
  </si>
  <si>
    <t>přemístění ornice : 50,00*0,10</t>
  </si>
  <si>
    <t>167101101R00</t>
  </si>
  <si>
    <t>Nakládání, skládání, překládání neulehlého výkopku nakládání výkopku_x000D_
 do 100 m3, z horniny 1 až 4</t>
  </si>
  <si>
    <t>naložení ornice : 50,00*0,10</t>
  </si>
  <si>
    <t>14,88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</si>
  <si>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</si>
  <si>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</si>
  <si>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</si>
  <si>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</si>
  <si>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181006121R00</t>
  </si>
  <si>
    <t>Rozprostření zemin schopných zúrodnění sklon svahu přes 1:5, tloušťka do 100 mm</t>
  </si>
  <si>
    <t>823-2</t>
  </si>
  <si>
    <t>v rovině a ve sklonu do 1:5</t>
  </si>
  <si>
    <t>ve sklonu přes 1:5</t>
  </si>
  <si>
    <t>za obrubníky : 50,00</t>
  </si>
  <si>
    <t>182101101R00</t>
  </si>
  <si>
    <t>Svahování v zářezech v hornině 1 až 4</t>
  </si>
  <si>
    <t>trvalých svahů do projektovaných profilů s potřebným přemístěním výkopku při svahování v zářezech,</t>
  </si>
  <si>
    <t>183403153R00</t>
  </si>
  <si>
    <t>Obdělávání půdy hrabáním, v rovině nebo na svahu 1:5</t>
  </si>
  <si>
    <t>184807111R00</t>
  </si>
  <si>
    <t>Ochrana stromu bedněním zřízení bednění</t>
  </si>
  <si>
    <t>před poškozením stavebním provozem,</t>
  </si>
  <si>
    <t>Včetně řeziva.</t>
  </si>
  <si>
    <t>9*1,00*2,00</t>
  </si>
  <si>
    <t>184807112R00</t>
  </si>
  <si>
    <t>Ochrana stromu bedněním odstranění bednění</t>
  </si>
  <si>
    <t>184921093R00</t>
  </si>
  <si>
    <t>Mulčování tloušťka přes 50 do 100 mm, v rovině nebo na svahu do 1:5</t>
  </si>
  <si>
    <t>vysazených rostlin s případným naložením odpadu na dopravní prostředek, s odvezením do 20 km a se složením,</t>
  </si>
  <si>
    <t>2,38*1,8</t>
  </si>
  <si>
    <t xml:space="preserve">Úprava pláně v zářezech v hor. 1-4, se zhutněním </t>
  </si>
  <si>
    <t>(189,8+147,21)*1,1</t>
  </si>
  <si>
    <t>00572410R</t>
  </si>
  <si>
    <t>směs travní parková, pro mírnou zátěž</t>
  </si>
  <si>
    <t>kg</t>
  </si>
  <si>
    <t>SPCM</t>
  </si>
  <si>
    <t>Specifikace</t>
  </si>
  <si>
    <t>POL3_</t>
  </si>
  <si>
    <t>10391100R</t>
  </si>
  <si>
    <t>kůra mulčovací; balení volně loženo</t>
  </si>
  <si>
    <t>20,00*0,10*1,2</t>
  </si>
  <si>
    <t>583318036R</t>
  </si>
  <si>
    <t>kamenivo přírodní těžené frakce 16,0 až 32,0 mm; třída D; Olomoucký kraj</t>
  </si>
  <si>
    <t>pro odvodňovací žebro : 53,00*0,40*0,40*2</t>
  </si>
  <si>
    <t>58344169R</t>
  </si>
  <si>
    <t>štěrkodrť frakce 0,0 až 32,0 mm; třída A</t>
  </si>
  <si>
    <t>nová uliční vpusť : 2,00*2,00*1,60*2</t>
  </si>
  <si>
    <t>213151121R00</t>
  </si>
  <si>
    <t>Montáž vsakovacích nádrží položení geotextílie</t>
  </si>
  <si>
    <t>827-1</t>
  </si>
  <si>
    <t>53,00*0,40*4*1,1</t>
  </si>
  <si>
    <t>289971211R00</t>
  </si>
  <si>
    <t>Zřízení vrstvy z geotextilie na upraveném povrchu sklon do 1:5, šířka od 0 do 3 m</t>
  </si>
  <si>
    <t>800-2</t>
  </si>
  <si>
    <t>pod mulčovací kůru : 20,00</t>
  </si>
  <si>
    <t>67352006R</t>
  </si>
  <si>
    <t>geotextilie PET; funkce drenážní, separační, ochranná, filtrační; plošná hmotnost 500 g/m2</t>
  </si>
  <si>
    <t>370,711*1,2</t>
  </si>
  <si>
    <t>6936601999</t>
  </si>
  <si>
    <t>Textilie netkaná šíře 200 cm, 300 g/m2</t>
  </si>
  <si>
    <t>93,28*1,2</t>
  </si>
  <si>
    <t>pod mulčovací kůru : 20,00*1,2</t>
  </si>
  <si>
    <t>564851111R00</t>
  </si>
  <si>
    <t>Podklad ze štěrkodrti s rozprostřením a zhutněním frakce 0-63 mm, tloušťka po zhutnění 150 mm</t>
  </si>
  <si>
    <t>32/63 : (189,80+147,21)*1,1</t>
  </si>
  <si>
    <t>0/32 : 178,51+129,39+7,65+1,60+4,00+5,50+2,00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</si>
  <si>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</si>
  <si>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</si>
  <si>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</si>
  <si>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přístupový chodník : 129,39</t>
  </si>
  <si>
    <t>předláždění u vstupní brány : 2,00</t>
  </si>
  <si>
    <t>596215040R00</t>
  </si>
  <si>
    <t>Kladení zámkové dlažby do drtě tloušťka dlažby 80 mm, tloušťka lože 40 mm</t>
  </si>
  <si>
    <t>příjezdová komunikace : 178,51</t>
  </si>
  <si>
    <t>plocha pro nádoby na odpad : 7,65</t>
  </si>
  <si>
    <t>596291111R00</t>
  </si>
  <si>
    <t>Řezání zámkové dlažby tloušťky 60 mm</t>
  </si>
  <si>
    <t>60</t>
  </si>
  <si>
    <t>596291113R00</t>
  </si>
  <si>
    <t>Řezání zámkové dlažby tloušťky 80 mm</t>
  </si>
  <si>
    <t>596831111R00</t>
  </si>
  <si>
    <t>Kladení dlažby z betonových nebo kameninových dlaždic do lože z vápenné malty tloušťky do 30 mm</t>
  </si>
  <si>
    <t>komunikací pro pěší do velikosti dlaždic 0,25 m2 s provedením lože do tl. 30 mm, s vyplněním spár a se smetením přebytečného materiálu na vzdálenost do 3 m</t>
  </si>
  <si>
    <t>dlažba 500/500 okapový chodník : 4,00</t>
  </si>
  <si>
    <t>dlažba 300/300 předláždění chodníku do zahrady : 1,60</t>
  </si>
  <si>
    <t>572952199KR1</t>
  </si>
  <si>
    <t>Vyspravení krytu po překopu asf.betonem dle skladby ve výkresu č.C04</t>
  </si>
  <si>
    <t>5,50</t>
  </si>
  <si>
    <t>59245110R</t>
  </si>
  <si>
    <t>dlažba betonová dvouvrstvá, skladebná; obdélník; šedá; l = 200 mm; š = 100 mm; tl. 60,0 mm</t>
  </si>
  <si>
    <t>129,39*1,02</t>
  </si>
  <si>
    <t>592451170R</t>
  </si>
  <si>
    <t>dlažba betonová dvouvrstvá; obdélník; šedá; l = 200 mm; š = 100 mm; tl. 80,0 mm</t>
  </si>
  <si>
    <t>178,51*1,02</t>
  </si>
  <si>
    <t>871318111R00</t>
  </si>
  <si>
    <t>Kladení drenážního potrubí z plastických hmot</t>
  </si>
  <si>
    <t>53,00</t>
  </si>
  <si>
    <t>877353121RT5</t>
  </si>
  <si>
    <t>Montáž tvarovek na potrubí z trub z plastů těsněných gumovým kroužkem odbočných včetně dodávky odbočky_x000D_
 D 160/110 mm/60°</t>
  </si>
  <si>
    <t>v otevřeném výkopu,</t>
  </si>
  <si>
    <t>899331111R00</t>
  </si>
  <si>
    <t>Výšková úprava uličního vstupu nebo vpustě do 20 cm zvýšením poklopu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</si>
  <si>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</si>
  <si>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897103199KR1</t>
  </si>
  <si>
    <t>Montáž a dodávka uliční vpusti betonové s litinovou mříží DN400</t>
  </si>
  <si>
    <t>28611223.AR</t>
  </si>
  <si>
    <t>trubka plastová drenážní PVC; ohebná; perforovaná po celém obvodu; DN 100,0 mm</t>
  </si>
  <si>
    <t>53,00*1,1</t>
  </si>
  <si>
    <t>916161111RT1</t>
  </si>
  <si>
    <t>Osazení silniční obruby z dlažebních kostek včetně dodávky dlažebních kostek_x000D_
 z kostek velkých 160 mm, s boční opěrou z betonu prostého, do lože z betonu prostého C 12/15</t>
  </si>
  <si>
    <t>v jedné řadě, se zřízením lože tl. 5 až 10 cm, s vyplněním a zatřením spár cementovou maltou</t>
  </si>
  <si>
    <t>3,30*3</t>
  </si>
  <si>
    <t>916661111RT5</t>
  </si>
  <si>
    <t>Osazení parkového obrubníku betonového včetně dodávky obrubníku 80x250x1000 mm, s boční opěrou z betonu prostého</t>
  </si>
  <si>
    <t>se zřízením lože z betonu prostého C 12/15 tl. 80-100 mm</t>
  </si>
  <si>
    <t>917832111R00</t>
  </si>
  <si>
    <t>Osazení silničního nebo chodníkového betonového obrubníku stojatého, bez boční opěry, do lože z betonu prostého C 12/15</t>
  </si>
  <si>
    <t>S dodáním hmot pro lože tl. 80-100 mm.</t>
  </si>
  <si>
    <t>53,00*2+3,40</t>
  </si>
  <si>
    <t>919721211R00</t>
  </si>
  <si>
    <t>Dilatační spáry vkládané vyplněné asfaltovou zálivkou</t>
  </si>
  <si>
    <t>v cementobetonovém krytu s odstraněním vložek, s vyčištěním a vyplněním spár</t>
  </si>
  <si>
    <t>919999111KR1</t>
  </si>
  <si>
    <t>Osazení stávajícího protikusu stavěče brány</t>
  </si>
  <si>
    <t>919999115KR1</t>
  </si>
  <si>
    <t>Ochrana stávajících IS dle podmínek správců IS</t>
  </si>
  <si>
    <t>59217488R</t>
  </si>
  <si>
    <t>obrubník silniční materiál beton; l = 1000,0 mm; š = 150,0 mm; h = 250,0 mm; barva šedá</t>
  </si>
  <si>
    <t>48,60*1,05</t>
  </si>
  <si>
    <t>59217490R</t>
  </si>
  <si>
    <t>obrubník silniční nájezdový; materiál beton; l = 1000,0 mm; š = 150,0 mm; h = 150,0 mm; barva šedá</t>
  </si>
  <si>
    <t>(53,00+4,80)*1,05</t>
  </si>
  <si>
    <t>59217491R</t>
  </si>
  <si>
    <t>obrubník silniční přechodový pravý; materiál beton; l = 1000,0 mm; š = 150,0 mm; výškový rozsah h = 150 až 250 mm; barva šedá</t>
  </si>
  <si>
    <t>1,00*1,05</t>
  </si>
  <si>
    <t>59217492R</t>
  </si>
  <si>
    <t>obrubník silniční přechodový levý; materiál beton; l = 1000,0 mm; š = 150,0 mm; výškový rozsah h = 150 až 250 mm; barva šedá</t>
  </si>
  <si>
    <t>2,00*1,05</t>
  </si>
  <si>
    <t>721176234R00</t>
  </si>
  <si>
    <t>Potrubí KG svodné (ležaté) zavěšené vnější průměr D 160 mm, tloušťka stěny 4,0 mm, DN 150</t>
  </si>
  <si>
    <t>včetně tvarovek, objímek. Bez zednických výpomocí.</t>
  </si>
  <si>
    <t>Potrubí včetně tvarovek, objímek a vložek pro tlumení hluku. Bez zednických výpomocí.</t>
  </si>
  <si>
    <t>Včetně zřízení a demontáže pomocného lešení.</t>
  </si>
  <si>
    <t>dopojení UV na stávající kanalizaci : 1,00</t>
  </si>
  <si>
    <t>119001421R00</t>
  </si>
  <si>
    <t>Dočasné zajištění podzemního potrubí nebo vedení kabelů do 3 kabelů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</si>
  <si>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</si>
  <si>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19,50*0,25</t>
  </si>
  <si>
    <t>12,50*0,80*(2,60+1,30)/2</t>
  </si>
  <si>
    <t>12,50*(2,60+1,30)/2*2</t>
  </si>
  <si>
    <t>19,50-4,50-1,00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</si>
  <si>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</si>
  <si>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</si>
  <si>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</si>
  <si>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12,50*0,80*0,45</t>
  </si>
  <si>
    <t>19,50*1,8</t>
  </si>
  <si>
    <t>14,00*2</t>
  </si>
  <si>
    <t>451572111R00</t>
  </si>
  <si>
    <t>Lože pod potrubí, stoky a drobné objekty z kameniva drobného těženého 0÷4 mm</t>
  </si>
  <si>
    <t>12,50*0,80*0,10</t>
  </si>
  <si>
    <t>870200030R00</t>
  </si>
  <si>
    <t>Výřez sedla a nalepení odbočky v potrubí sklolaminátovém v troubě sklolaminátové pro napojení přípojek</t>
  </si>
  <si>
    <t>pro kanalizační přípojku, pro napojení potrubí betonového nebo kameninového, v otevřeném výkopu,</t>
  </si>
  <si>
    <t>891319111R00</t>
  </si>
  <si>
    <t>Montáž vodovodních armatur na potrubí navrtávacích pasů s ventilem Jt 1 Mpa na potrubí z trub osinkocementových, litinových, ocelových nebo plastických hmot, DN 150 mm</t>
  </si>
  <si>
    <t>892351111R00</t>
  </si>
  <si>
    <t>Tlakové zkoušky vodovodního potrubí DN 150 nebo 200 mm</t>
  </si>
  <si>
    <t>přísun, montáže, demontáže a odsunu zkoušecího čerpadla, napuštění tlakovou vodou a dodání vody pro tlakovou zkoušku,</t>
  </si>
  <si>
    <t>12,50+2*1,30</t>
  </si>
  <si>
    <t>899999111KR1</t>
  </si>
  <si>
    <t>Dopojení střešních svodů</t>
  </si>
  <si>
    <t>2*0,50</t>
  </si>
  <si>
    <t>2865722712R</t>
  </si>
  <si>
    <t>odbočka sedlová; PE-HD; spoj šroubovaný; DN 150,0 mm; DN2 250 mm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</si>
  <si>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</si>
  <si>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</si>
  <si>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</si>
  <si>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na vzdálenost 15 m od hrany výkopu nebo od okraje šachty</t>
  </si>
  <si>
    <t>721242111R00</t>
  </si>
  <si>
    <t>Lapač střešních splavenin D 110 mm, s košem pro zachyt.nečistot,se suchou a nezámr.klapkou proti zápachu, čistícím víčkem a vylam.těs.kroužky potrubních svodů D 75, 90, 100 a 110 mm, včetně dodávky materiálu</t>
  </si>
  <si>
    <t>271531113R00</t>
  </si>
  <si>
    <t>Polštáře zhutněné pod základy kamenivo hrubé, drcené, frakce 16 - 32 mm</t>
  </si>
  <si>
    <t>1,60*1,20*0,25*5</t>
  </si>
  <si>
    <t>273351215R00</t>
  </si>
  <si>
    <t>Bednění stěn základových desek zřízení</t>
  </si>
  <si>
    <t>801-1</t>
  </si>
  <si>
    <t>svislé nebo šikmé (odkloněné) , půdorysně přímé nebo zalomené, stěn základových desek ve volných nebo zapažených jámách, rýhách, šachtách, včetně případných vzpěr,</t>
  </si>
  <si>
    <t>(1,40+1,00)*2*0,10*5</t>
  </si>
  <si>
    <t>273351216R00</t>
  </si>
  <si>
    <t>Bednění stěn základových desek odstranění</t>
  </si>
  <si>
    <t>Včetně očištění, vytřídění a uložení bednicího materiálu.</t>
  </si>
  <si>
    <t>273361921RT2</t>
  </si>
  <si>
    <t>Výztuž základových desek ze svařovaných sítí průměr drátu 5 mm, velikost oka 100/100 mm</t>
  </si>
  <si>
    <t>včetně distančních prvků</t>
  </si>
  <si>
    <t>1,40*1,00*5*0,00308</t>
  </si>
  <si>
    <t>1,60*1,20*5</t>
  </si>
  <si>
    <t>273321699KR1</t>
  </si>
  <si>
    <t>Železobeton základových desek C 30/37 XF4</t>
  </si>
  <si>
    <t>1,40*1,00*0,10*5</t>
  </si>
  <si>
    <t>9,60*1,2</t>
  </si>
  <si>
    <t>622428971R00</t>
  </si>
  <si>
    <t>Oprava vnějších omítek příplatek k položce za vícebarevnou omítku</t>
  </si>
  <si>
    <t>801-4</t>
  </si>
  <si>
    <t>bez otlučení vadných míst</t>
  </si>
  <si>
    <t>4,875+6,00</t>
  </si>
  <si>
    <t>622474115R00</t>
  </si>
  <si>
    <t>Reprofilace betonových povrchů maltou sanační, tloušťky 15 mm</t>
  </si>
  <si>
    <t>801-5</t>
  </si>
  <si>
    <t>1,90*1,40</t>
  </si>
  <si>
    <t>622481211R00</t>
  </si>
  <si>
    <t>Vyztužení povrchových úprav vnějších stěn stěrkou s výztužnou sklotextilní tkaninou, bez dodávky materiálu</t>
  </si>
  <si>
    <t>1,50*0,50*6+0,25*0,50*3</t>
  </si>
  <si>
    <t>622904112R00</t>
  </si>
  <si>
    <t>Očištění fasád tlakovou vodou, složitost fasády 1 - 2</t>
  </si>
  <si>
    <t>1,50*0,50*6+0,25*0,50*3+6,00</t>
  </si>
  <si>
    <t>620991199KR1</t>
  </si>
  <si>
    <t>Zakrývání výplní vnějších otvorů (všechny vstupní dveře a stěny do objektu) proti poškození</t>
  </si>
  <si>
    <t>622323049KR1</t>
  </si>
  <si>
    <t>Penetrace podkladu</t>
  </si>
  <si>
    <t>622412219KR1</t>
  </si>
  <si>
    <t>Nátěr stěn vnějších, slož.1-2</t>
  </si>
  <si>
    <t>včetně penetrace podkladu</t>
  </si>
  <si>
    <t>stávající omítka : 6,00</t>
  </si>
  <si>
    <t>622412299KR1</t>
  </si>
  <si>
    <t>Nátěr stěn vnějších, hydrofobní na beton</t>
  </si>
  <si>
    <t>1,40*1,00*5</t>
  </si>
  <si>
    <t>622472169KR</t>
  </si>
  <si>
    <t>Omítka stěn probarvená vnější dle stávající</t>
  </si>
  <si>
    <t>911999111KR1</t>
  </si>
  <si>
    <t>Zřízení odtokoků z čistících zón do podkladu (HT potrubí DN40 dl.150 mm - 2 ks na zónu)</t>
  </si>
  <si>
    <t>911999112KR1</t>
  </si>
  <si>
    <t>D+M čistících zón dle specifikace v PD</t>
  </si>
  <si>
    <t>967043111R00</t>
  </si>
  <si>
    <t>Úprava úložné spáry odsekání vrstvy vyrovnávacího betonu na nosné konstrukci mostů, tloušťka do 150 mm</t>
  </si>
  <si>
    <t>821-1</t>
  </si>
  <si>
    <t>pod úložný práh nebo pod závěrnou zídku,</t>
  </si>
  <si>
    <t>u personálního vstupu : 1,90*1,40</t>
  </si>
  <si>
    <t>978015291R00</t>
  </si>
  <si>
    <t>Otlučení omítek vápenných nebo vápenocementových vnějších s vyškrabáním spár, s očištěním zdiva_x000D_
 1. až 4. stupni složitosti, v rozsahu do 100 %</t>
  </si>
  <si>
    <t>978059231R00</t>
  </si>
  <si>
    <t>Odsekání a odebrání obkladů stěn z umělého kamene, plochy přes 2 m2</t>
  </si>
  <si>
    <t>včetně otlučení podkladní omítky až na zdivo,</t>
  </si>
  <si>
    <t>999281105R00</t>
  </si>
  <si>
    <t xml:space="preserve">Přesun hmot pro opravy a údržbu objektů pro opravy a údržbu dosavadních objektů včetně vnějších plášťů_x000D_
 výšky do 6 m,  </t>
  </si>
  <si>
    <t>oborů 801, 803, 811 a 812</t>
  </si>
  <si>
    <t>711212002R00</t>
  </si>
  <si>
    <t>Izolace proti vodě stěrka hydroizolační  proti vlhkosti</t>
  </si>
  <si>
    <t>800-711</t>
  </si>
  <si>
    <t>dvouvrstvá</t>
  </si>
  <si>
    <t>711132101R00</t>
  </si>
  <si>
    <t xml:space="preserve">Izolace proti vlhkosti svislá pásy na sucho </t>
  </si>
  <si>
    <t>POL1_7</t>
  </si>
  <si>
    <t>1,50*0,50*10+0,25*0,50*9</t>
  </si>
  <si>
    <t>711401199KR1</t>
  </si>
  <si>
    <t>Páska těsnící do rohů</t>
  </si>
  <si>
    <t>1,90*2</t>
  </si>
  <si>
    <t>711823129RT2</t>
  </si>
  <si>
    <t>Montáž ukončovací lišty k nopové fólii včetně dodávky lišty</t>
  </si>
  <si>
    <t>1,50*10+0,25*9</t>
  </si>
  <si>
    <t>711999111KR1</t>
  </si>
  <si>
    <t>Podlití stávajících hliníkových výplní otvorů (rámů, prahů) např. tekutými hřebíky</t>
  </si>
  <si>
    <t>2,60*4+1,40</t>
  </si>
  <si>
    <t>28323110R</t>
  </si>
  <si>
    <t>Fólie nopová tl. 0,6 mm</t>
  </si>
  <si>
    <t>POL3_0</t>
  </si>
  <si>
    <t>8,625*1,2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</si>
  <si>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</si>
  <si>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</si>
  <si>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</si>
  <si>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713131131R00</t>
  </si>
  <si>
    <t>Montáž tepelné izolace stěn lepením</t>
  </si>
  <si>
    <t>800-713</t>
  </si>
  <si>
    <t>Očištění povrchu stěny od prachu, nařezání izolačních desek na požadovaný rozměr, nanesení lepicího tmelu, osazení desek.</t>
  </si>
  <si>
    <t>283754900R</t>
  </si>
  <si>
    <t>deska izolační tepelně izol.; extrudovaný polystyren; povrch hladký; polodrážka; tl. 30,0 mm; součinitel tepelné vodivosti 0,035 W/mK; R = 0,857 m2K/W; obj. hmotnost 30,00 kg/m3</t>
  </si>
  <si>
    <t>4,875*1,05</t>
  </si>
  <si>
    <t>998713201R00</t>
  </si>
  <si>
    <t>Přesun hmot pro izolace tepelné v objektech výšky do 6 m</t>
  </si>
  <si>
    <t>50 m vodorovně</t>
  </si>
  <si>
    <t>771101210R00</t>
  </si>
  <si>
    <t>Příprava podkladu pod dlažby penetrace podkladu pod dlažby</t>
  </si>
  <si>
    <t>800-771</t>
  </si>
  <si>
    <t>771475014R00</t>
  </si>
  <si>
    <t>Montáž soklíků z dlaždic keramických výšky 100 mm, soklíků vodorovných, kladených do flexibilního tmele</t>
  </si>
  <si>
    <t>771479001R00</t>
  </si>
  <si>
    <t>Řezání dlaždic pro soklíky</t>
  </si>
  <si>
    <t>771575109R00</t>
  </si>
  <si>
    <t>Montáž podlah z dlaždic keramických 300 x 300 mm, režných nebo glazovaných, hladkých, kladených do flexibilního tmele</t>
  </si>
  <si>
    <t>771578011R00</t>
  </si>
  <si>
    <t>Zvláštní úpravy spár spára podlaha-stěna silikonem</t>
  </si>
  <si>
    <t>771579791R00</t>
  </si>
  <si>
    <t>Příplatky k položkám montáže podlah keramických příplatek za plochu podlah keramických do 5 m2 jednotlivě</t>
  </si>
  <si>
    <t>597623142R</t>
  </si>
  <si>
    <t>dlažba keramická š = 298 mm; l = 298 mm; h = 8,0 mm; pro interiér; barva šedá; mat; PEI 4</t>
  </si>
  <si>
    <t>2,66*1,1</t>
  </si>
  <si>
    <t>sokl : 1,90*2,00*0,10*1,5</t>
  </si>
  <si>
    <t>998771201R00</t>
  </si>
  <si>
    <t>Přesun hmot pro podlahy z dlaždic v objektech výšky do 6 m</t>
  </si>
  <si>
    <t>VRN01</t>
  </si>
  <si>
    <t>Vytyčení inženýrských sítí</t>
  </si>
  <si>
    <t>VRN02</t>
  </si>
  <si>
    <t>Geodetické vytyčení a zaměření skutečného stavu provedení</t>
  </si>
  <si>
    <t>VRN03</t>
  </si>
  <si>
    <t>Opatření dle požadavků plánu BOZP</t>
  </si>
  <si>
    <t>VRN04</t>
  </si>
  <si>
    <t>Průběžné čištění komunikací</t>
  </si>
  <si>
    <t>VRN05</t>
  </si>
  <si>
    <t>Zařízení staveniště - zřízení, odstranění, spotřeby energií, oplocení staveniště v rámci areálu</t>
  </si>
  <si>
    <t>VRN06</t>
  </si>
  <si>
    <t>Statické zkoušky (2 kusy v komunikaci) a lehké rázové zkoušky (2 kusy v chodníku)</t>
  </si>
  <si>
    <t>VRN09</t>
  </si>
  <si>
    <t>Fotodokumentace stavby</t>
  </si>
  <si>
    <t>VRN11</t>
  </si>
  <si>
    <t>Předání dokladů</t>
  </si>
  <si>
    <t>VRN12</t>
  </si>
  <si>
    <t>Dokumentace skutečného provedení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</si>
</sst>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sheetProtection password="8563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7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4" t="s">
        <v>41</v>
      </c>
      <c r="C1" s="235"/>
      <c r="D1" s="235"/>
      <c r="E1" s="235"/>
      <c r="F1" s="235"/>
      <c r="G1" s="235"/>
      <c r="H1" s="235"/>
      <c r="I1" s="235"/>
      <c r="J1" s="236"/>
    </row>
    <row r="2" spans="1:15" ht="36" customHeight="1" x14ac:dyDescent="0.2">
      <c r="A2" s="2"/>
      <c r="B2" s="76" t="s">
        <v>22</v>
      </c>
      <c r="C2" s="77"/>
      <c r="D2" s="78" t="s">
        <v>43</v>
      </c>
      <c r="E2" s="240" t="s">
        <v>44</v>
      </c>
      <c r="F2" s="241"/>
      <c r="G2" s="241"/>
      <c r="H2" s="241"/>
      <c r="I2" s="241"/>
      <c r="J2" s="242"/>
      <c r="O2" s="1"/>
    </row>
    <row r="3" spans="1:15" ht="27" hidden="1" customHeight="1" x14ac:dyDescent="0.2">
      <c r="A3" s="2"/>
      <c r="B3" s="79"/>
      <c r="C3" s="77"/>
      <c r="D3" s="80"/>
      <c r="E3" s="243"/>
      <c r="F3" s="244"/>
      <c r="G3" s="244"/>
      <c r="H3" s="244"/>
      <c r="I3" s="244"/>
      <c r="J3" s="245"/>
    </row>
    <row r="4" spans="1:15" ht="23.25" customHeight="1" x14ac:dyDescent="0.2">
      <c r="A4" s="2"/>
      <c r="B4" s="81"/>
      <c r="C4" s="82"/>
      <c r="D4" s="83"/>
      <c r="E4" s="224"/>
      <c r="F4" s="224"/>
      <c r="G4" s="224"/>
      <c r="H4" s="224"/>
      <c r="I4" s="224"/>
      <c r="J4" s="225"/>
    </row>
    <row r="5" spans="1:15" ht="24" customHeight="1" x14ac:dyDescent="0.2">
      <c r="A5" s="2"/>
      <c r="B5" s="31" t="s">
        <v>42</v>
      </c>
      <c r="D5" s="228" t="s">
        <v>45</v>
      </c>
      <c r="E5" s="229"/>
      <c r="F5" s="229"/>
      <c r="G5" s="229"/>
      <c r="H5" s="18" t="s">
        <v>40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30" t="s">
        <v>46</v>
      </c>
      <c r="E6" s="231"/>
      <c r="F6" s="231"/>
      <c r="G6" s="231"/>
      <c r="H6" s="18" t="s">
        <v>34</v>
      </c>
      <c r="I6" s="85" t="s">
        <v>50</v>
      </c>
      <c r="J6" s="8"/>
    </row>
    <row r="7" spans="1:15" ht="15.75" customHeight="1" x14ac:dyDescent="0.2">
      <c r="A7" s="2"/>
      <c r="B7" s="29"/>
      <c r="C7" s="56"/>
      <c r="D7" s="84" t="s">
        <v>48</v>
      </c>
      <c r="E7" s="232" t="s">
        <v>47</v>
      </c>
      <c r="F7" s="233"/>
      <c r="G7" s="23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7"/>
      <c r="E11" s="247"/>
      <c r="F11" s="247"/>
      <c r="G11" s="247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23"/>
      <c r="E12" s="223"/>
      <c r="F12" s="223"/>
      <c r="G12" s="223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26"/>
      <c r="F13" s="227"/>
      <c r="G13" s="227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6"/>
      <c r="F15" s="246"/>
      <c r="G15" s="248"/>
      <c r="H15" s="248"/>
      <c r="I15" s="248" t="s">
        <v>29</v>
      </c>
      <c r="J15" s="249"/>
    </row>
    <row r="16" spans="1:15" ht="23.25" customHeight="1" x14ac:dyDescent="0.2">
      <c r="A16" s="144" t="s">
        <v>24</v>
      </c>
      <c r="B16" s="38" t="s">
        <v>24</v>
      </c>
      <c r="C16" s="62"/>
      <c r="D16" s="63"/>
      <c r="E16" s="212"/>
      <c r="F16" s="213"/>
      <c r="G16" s="212"/>
      <c r="H16" s="213"/>
      <c r="I16" s="212">
        <f>SUMIF(F69:F83,A16,I69:I83)+SUMIF(F69:F83,"PSU",I69:I83)</f>
        <v>0</v>
      </c>
      <c r="J16" s="214"/>
    </row>
    <row r="17" spans="1:10" ht="23.25" customHeight="1" x14ac:dyDescent="0.2">
      <c r="A17" s="144" t="s">
        <v>25</v>
      </c>
      <c r="B17" s="38" t="s">
        <v>25</v>
      </c>
      <c r="C17" s="62"/>
      <c r="D17" s="63"/>
      <c r="E17" s="212"/>
      <c r="F17" s="213"/>
      <c r="G17" s="212"/>
      <c r="H17" s="213"/>
      <c r="I17" s="212">
        <f>SUMIF(F69:F83,A17,I69:I83)</f>
        <v>0</v>
      </c>
      <c r="J17" s="214"/>
    </row>
    <row r="18" spans="1:10" ht="23.25" customHeight="1" x14ac:dyDescent="0.2">
      <c r="A18" s="144" t="s">
        <v>26</v>
      </c>
      <c r="B18" s="38" t="s">
        <v>26</v>
      </c>
      <c r="C18" s="62"/>
      <c r="D18" s="63"/>
      <c r="E18" s="212"/>
      <c r="F18" s="213"/>
      <c r="G18" s="212"/>
      <c r="H18" s="213"/>
      <c r="I18" s="212">
        <f>SUMIF(F69:F83,A18,I69:I83)</f>
        <v>0</v>
      </c>
      <c r="J18" s="214"/>
    </row>
    <row r="19" spans="1:10" ht="23.25" customHeight="1" x14ac:dyDescent="0.2">
      <c r="A19" s="144" t="s">
        <v>109</v>
      </c>
      <c r="B19" s="38" t="s">
        <v>27</v>
      </c>
      <c r="C19" s="62"/>
      <c r="D19" s="63"/>
      <c r="E19" s="212"/>
      <c r="F19" s="213"/>
      <c r="G19" s="212"/>
      <c r="H19" s="213"/>
      <c r="I19" s="212">
        <f>SUMIF(F69:F83,A19,I69:I83)</f>
        <v>0</v>
      </c>
      <c r="J19" s="214"/>
    </row>
    <row r="20" spans="1:10" ht="23.25" customHeight="1" x14ac:dyDescent="0.2">
      <c r="A20" s="144" t="s">
        <v>110</v>
      </c>
      <c r="B20" s="38" t="s">
        <v>28</v>
      </c>
      <c r="C20" s="62"/>
      <c r="D20" s="63"/>
      <c r="E20" s="212"/>
      <c r="F20" s="213"/>
      <c r="G20" s="212"/>
      <c r="H20" s="213"/>
      <c r="I20" s="212">
        <f>SUMIF(F69:F83,A20,I69:I83)</f>
        <v>0</v>
      </c>
      <c r="J20" s="214"/>
    </row>
    <row r="21" spans="1:10" ht="23.25" customHeight="1" x14ac:dyDescent="0.2">
      <c r="A21" s="2"/>
      <c r="B21" s="48" t="s">
        <v>29</v>
      </c>
      <c r="C21" s="64"/>
      <c r="D21" s="65"/>
      <c r="E21" s="215"/>
      <c r="F21" s="250"/>
      <c r="G21" s="215"/>
      <c r="H21" s="250"/>
      <c r="I21" s="215">
        <f>SUM(I16:J20)</f>
        <v>0</v>
      </c>
      <c r="J21" s="21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10">
        <f>ZakladDPHSniVypocet</f>
        <v>0</v>
      </c>
      <c r="H23" s="211"/>
      <c r="I23" s="21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08">
        <f>I23*E23/100</f>
        <v>0</v>
      </c>
      <c r="H24" s="209"/>
      <c r="I24" s="20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10">
        <f>ZakladDPHZaklVypocet</f>
        <v>0</v>
      </c>
      <c r="H25" s="211"/>
      <c r="I25" s="21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7">
        <f>I25*E25/100</f>
        <v>0</v>
      </c>
      <c r="H26" s="238"/>
      <c r="I26" s="238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39">
        <f>CenaCelkemBezDPH-(ZakladDPHSni+ZakladDPHZakl)</f>
        <v>0</v>
      </c>
      <c r="H27" s="239"/>
      <c r="I27" s="239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23</v>
      </c>
      <c r="C28" s="119"/>
      <c r="D28" s="119"/>
      <c r="E28" s="120"/>
      <c r="F28" s="121"/>
      <c r="G28" s="218">
        <f>A27</f>
        <v>0</v>
      </c>
      <c r="H28" s="218"/>
      <c r="I28" s="218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35</v>
      </c>
      <c r="C29" s="123"/>
      <c r="D29" s="123"/>
      <c r="E29" s="123"/>
      <c r="F29" s="124"/>
      <c r="G29" s="217">
        <f>ZakladDPHSni+DPHSni+ZakladDPHZakl+DPHZakl+Zaokrouhleni</f>
        <v>0</v>
      </c>
      <c r="H29" s="217"/>
      <c r="I29" s="217"/>
      <c r="J29" s="125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9"/>
      <c r="E34" s="220"/>
      <c r="G34" s="221"/>
      <c r="H34" s="222"/>
      <c r="I34" s="222"/>
      <c r="J34" s="25"/>
    </row>
    <row r="35" spans="1:10" ht="12.75" customHeight="1" x14ac:dyDescent="0.2">
      <c r="A35" s="2"/>
      <c r="B35" s="2"/>
      <c r="D35" s="207" t="s">
        <v>2</v>
      </c>
      <c r="E35" s="20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51</v>
      </c>
      <c r="C39" s="204"/>
      <c r="D39" s="204"/>
      <c r="E39" s="204"/>
      <c r="F39" s="102">
        <f>'Bourací práce'!AE92+'Nové zpevněné plochy'!AE144+'Nová dešťová kanalizace'!AE65+'Opravy vstupů do objektu'!AE104+VRN!AE19</f>
        <v>0</v>
      </c>
      <c r="G39" s="103">
        <f>'Bourací práce'!AF92+'Nové zpevněné plochy'!AF144+'Nová dešťová kanalizace'!AF65+'Opravy vstupů do objektu'!AF104+VRN!AF19</f>
        <v>0</v>
      </c>
      <c r="H39" s="104"/>
      <c r="I39" s="105">
        <f>F39+G39+H39</f>
        <v>0</v>
      </c>
      <c r="J39" s="106" t="str">
        <f>IF(CenaCelkemVypocet=0,"",I39/CenaCelkemVypocet*100)</f>
        <v/>
      </c>
    </row>
    <row r="40" spans="1:10" ht="25.5" customHeight="1" x14ac:dyDescent="0.2">
      <c r="A40" s="90">
        <v>2</v>
      </c>
      <c r="B40" s="107"/>
      <c r="C40" s="203" t="s">
        <v>52</v>
      </c>
      <c r="D40" s="203"/>
      <c r="E40" s="203"/>
      <c r="F40" s="108"/>
      <c r="G40" s="109"/>
      <c r="H40" s="109"/>
      <c r="I40" s="110"/>
      <c r="J40" s="111"/>
    </row>
    <row r="41" spans="1:10" ht="25.5" customHeight="1" x14ac:dyDescent="0.2">
      <c r="A41" s="90">
        <v>2</v>
      </c>
      <c r="B41" s="107" t="s">
        <v>53</v>
      </c>
      <c r="C41" s="203" t="s">
        <v>54</v>
      </c>
      <c r="D41" s="203"/>
      <c r="E41" s="203"/>
      <c r="F41" s="108">
        <f>'Bourací práce'!AE92</f>
        <v>0</v>
      </c>
      <c r="G41" s="109">
        <f>'Bourací práce'!AF92</f>
        <v>0</v>
      </c>
      <c r="H41" s="109"/>
      <c r="I41" s="110">
        <f t="shared" ref="I41:I50" si="1">F41+G41+H41</f>
        <v>0</v>
      </c>
      <c r="J41" s="111" t="str">
        <f t="shared" ref="J41:J50" si="2">IF(CenaCelkemVypocet=0,"",I41/CenaCelkemVypocet*100)</f>
        <v/>
      </c>
    </row>
    <row r="42" spans="1:10" ht="25.5" customHeight="1" x14ac:dyDescent="0.2">
      <c r="A42" s="90">
        <v>3</v>
      </c>
      <c r="B42" s="112" t="s">
        <v>55</v>
      </c>
      <c r="C42" s="204" t="s">
        <v>56</v>
      </c>
      <c r="D42" s="204"/>
      <c r="E42" s="204"/>
      <c r="F42" s="113">
        <f>'Bourací práce'!AE92</f>
        <v>0</v>
      </c>
      <c r="G42" s="104">
        <f>'Bourací práce'!AF92</f>
        <v>0</v>
      </c>
      <c r="H42" s="104"/>
      <c r="I42" s="105">
        <f t="shared" si="1"/>
        <v>0</v>
      </c>
      <c r="J42" s="106" t="str">
        <f t="shared" si="2"/>
        <v/>
      </c>
    </row>
    <row r="43" spans="1:10" ht="25.5" customHeight="1" x14ac:dyDescent="0.2">
      <c r="A43" s="90">
        <v>2</v>
      </c>
      <c r="B43" s="107" t="s">
        <v>57</v>
      </c>
      <c r="C43" s="203" t="s">
        <v>58</v>
      </c>
      <c r="D43" s="203"/>
      <c r="E43" s="203"/>
      <c r="F43" s="108">
        <f>'Nové zpevněné plochy'!AE144</f>
        <v>0</v>
      </c>
      <c r="G43" s="109">
        <f>'Nové zpevněné plochy'!AF144</f>
        <v>0</v>
      </c>
      <c r="H43" s="109"/>
      <c r="I43" s="110">
        <f t="shared" si="1"/>
        <v>0</v>
      </c>
      <c r="J43" s="111" t="str">
        <f t="shared" si="2"/>
        <v/>
      </c>
    </row>
    <row r="44" spans="1:10" ht="25.5" customHeight="1" x14ac:dyDescent="0.2">
      <c r="A44" s="90">
        <v>3</v>
      </c>
      <c r="B44" s="112" t="s">
        <v>55</v>
      </c>
      <c r="C44" s="204" t="s">
        <v>56</v>
      </c>
      <c r="D44" s="204"/>
      <c r="E44" s="204"/>
      <c r="F44" s="113">
        <f>'Nové zpevněné plochy'!AE144</f>
        <v>0</v>
      </c>
      <c r="G44" s="104">
        <f>'Nové zpevněné plochy'!AF144</f>
        <v>0</v>
      </c>
      <c r="H44" s="104"/>
      <c r="I44" s="105">
        <f t="shared" si="1"/>
        <v>0</v>
      </c>
      <c r="J44" s="106" t="str">
        <f t="shared" si="2"/>
        <v/>
      </c>
    </row>
    <row r="45" spans="1:10" ht="25.5" customHeight="1" x14ac:dyDescent="0.2">
      <c r="A45" s="90">
        <v>2</v>
      </c>
      <c r="B45" s="107" t="s">
        <v>59</v>
      </c>
      <c r="C45" s="203" t="s">
        <v>60</v>
      </c>
      <c r="D45" s="203"/>
      <c r="E45" s="203"/>
      <c r="F45" s="108">
        <f>'Nová dešťová kanalizace'!AE65</f>
        <v>0</v>
      </c>
      <c r="G45" s="109">
        <f>'Nová dešťová kanalizace'!AF65</f>
        <v>0</v>
      </c>
      <c r="H45" s="109"/>
      <c r="I45" s="110">
        <f t="shared" si="1"/>
        <v>0</v>
      </c>
      <c r="J45" s="111" t="str">
        <f t="shared" si="2"/>
        <v/>
      </c>
    </row>
    <row r="46" spans="1:10" ht="25.5" customHeight="1" x14ac:dyDescent="0.2">
      <c r="A46" s="90">
        <v>3</v>
      </c>
      <c r="B46" s="112" t="s">
        <v>55</v>
      </c>
      <c r="C46" s="204" t="s">
        <v>56</v>
      </c>
      <c r="D46" s="204"/>
      <c r="E46" s="204"/>
      <c r="F46" s="113">
        <f>'Nová dešťová kanalizace'!AE65</f>
        <v>0</v>
      </c>
      <c r="G46" s="104">
        <f>'Nová dešťová kanalizace'!AF65</f>
        <v>0</v>
      </c>
      <c r="H46" s="104"/>
      <c r="I46" s="105">
        <f t="shared" si="1"/>
        <v>0</v>
      </c>
      <c r="J46" s="106" t="str">
        <f t="shared" si="2"/>
        <v/>
      </c>
    </row>
    <row r="47" spans="1:10" ht="25.5" customHeight="1" x14ac:dyDescent="0.2">
      <c r="A47" s="90">
        <v>2</v>
      </c>
      <c r="B47" s="107" t="s">
        <v>61</v>
      </c>
      <c r="C47" s="203" t="s">
        <v>62</v>
      </c>
      <c r="D47" s="203"/>
      <c r="E47" s="203"/>
      <c r="F47" s="108">
        <f>'Opravy vstupů do objektu'!AE104</f>
        <v>0</v>
      </c>
      <c r="G47" s="109">
        <f>'Opravy vstupů do objektu'!AF104</f>
        <v>0</v>
      </c>
      <c r="H47" s="109"/>
      <c r="I47" s="110">
        <f t="shared" si="1"/>
        <v>0</v>
      </c>
      <c r="J47" s="111" t="str">
        <f t="shared" si="2"/>
        <v/>
      </c>
    </row>
    <row r="48" spans="1:10" ht="25.5" customHeight="1" x14ac:dyDescent="0.2">
      <c r="A48" s="90">
        <v>3</v>
      </c>
      <c r="B48" s="112" t="s">
        <v>55</v>
      </c>
      <c r="C48" s="204" t="s">
        <v>56</v>
      </c>
      <c r="D48" s="204"/>
      <c r="E48" s="204"/>
      <c r="F48" s="113">
        <f>'Opravy vstupů do objektu'!AE104</f>
        <v>0</v>
      </c>
      <c r="G48" s="104">
        <f>'Opravy vstupů do objektu'!AF104</f>
        <v>0</v>
      </c>
      <c r="H48" s="104"/>
      <c r="I48" s="105">
        <f t="shared" si="1"/>
        <v>0</v>
      </c>
      <c r="J48" s="106" t="str">
        <f t="shared" si="2"/>
        <v/>
      </c>
    </row>
    <row r="49" spans="1:10" ht="25.5" customHeight="1" x14ac:dyDescent="0.2">
      <c r="A49" s="90">
        <v>2</v>
      </c>
      <c r="B49" s="107" t="s">
        <v>63</v>
      </c>
      <c r="C49" s="203" t="s">
        <v>64</v>
      </c>
      <c r="D49" s="203"/>
      <c r="E49" s="203"/>
      <c r="F49" s="108">
        <f>VRN!AE19</f>
        <v>0</v>
      </c>
      <c r="G49" s="109">
        <f>VRN!AF19</f>
        <v>0</v>
      </c>
      <c r="H49" s="109"/>
      <c r="I49" s="110">
        <f t="shared" si="1"/>
        <v>0</v>
      </c>
      <c r="J49" s="111" t="str">
        <f t="shared" si="2"/>
        <v/>
      </c>
    </row>
    <row r="50" spans="1:10" ht="25.5" customHeight="1" x14ac:dyDescent="0.2">
      <c r="A50" s="90">
        <v>3</v>
      </c>
      <c r="B50" s="112" t="s">
        <v>55</v>
      </c>
      <c r="C50" s="204" t="s">
        <v>56</v>
      </c>
      <c r="D50" s="204"/>
      <c r="E50" s="204"/>
      <c r="F50" s="113">
        <f>VRN!AE19</f>
        <v>0</v>
      </c>
      <c r="G50" s="104">
        <f>VRN!AF19</f>
        <v>0</v>
      </c>
      <c r="H50" s="104"/>
      <c r="I50" s="105">
        <f t="shared" si="1"/>
        <v>0</v>
      </c>
      <c r="J50" s="106" t="str">
        <f t="shared" si="2"/>
        <v/>
      </c>
    </row>
    <row r="51" spans="1:10" ht="25.5" customHeight="1" x14ac:dyDescent="0.2">
      <c r="A51" s="90"/>
      <c r="B51" s="205" t="s">
        <v>65</v>
      </c>
      <c r="C51" s="206"/>
      <c r="D51" s="206"/>
      <c r="E51" s="206"/>
      <c r="F51" s="114">
        <f>SUMIF(A39:A50,"=1",F39:F50)</f>
        <v>0</v>
      </c>
      <c r="G51" s="115">
        <f>SUMIF(A39:A50,"=1",G39:G50)</f>
        <v>0</v>
      </c>
      <c r="H51" s="115">
        <f>SUMIF(A39:A50,"=1",H39:H50)</f>
        <v>0</v>
      </c>
      <c r="I51" s="116">
        <f>SUMIF(A39:A50,"=1",I39:I50)</f>
        <v>0</v>
      </c>
      <c r="J51" s="117">
        <f>SUMIF(A39:A50,"=1",J39:J50)</f>
        <v>0</v>
      </c>
    </row>
    <row r="53" spans="1:10" x14ac:dyDescent="0.2">
      <c r="A53" t="s">
        <v>67</v>
      </c>
      <c r="B53" t="s">
        <v>68</v>
      </c>
    </row>
    <row r="54" spans="1:10" x14ac:dyDescent="0.2">
      <c r="A54" t="s">
        <v>69</v>
      </c>
      <c r="B54" t="s">
        <v>70</v>
      </c>
    </row>
    <row r="55" spans="1:10" x14ac:dyDescent="0.2">
      <c r="A55" t="s">
        <v>71</v>
      </c>
      <c r="B55" t="s">
        <v>72</v>
      </c>
    </row>
    <row r="56" spans="1:10" x14ac:dyDescent="0.2">
      <c r="A56" t="s">
        <v>69</v>
      </c>
      <c r="B56" t="s">
        <v>73</v>
      </c>
    </row>
    <row r="57" spans="1:10" x14ac:dyDescent="0.2">
      <c r="A57" t="s">
        <v>71</v>
      </c>
      <c r="B57" t="s">
        <v>72</v>
      </c>
    </row>
    <row r="58" spans="1:10" x14ac:dyDescent="0.2">
      <c r="A58" t="s">
        <v>69</v>
      </c>
      <c r="B58" t="s">
        <v>74</v>
      </c>
    </row>
    <row r="59" spans="1:10" x14ac:dyDescent="0.2">
      <c r="A59" t="s">
        <v>71</v>
      </c>
      <c r="B59" t="s">
        <v>72</v>
      </c>
    </row>
    <row r="60" spans="1:10" x14ac:dyDescent="0.2">
      <c r="A60" t="s">
        <v>69</v>
      </c>
      <c r="B60" t="s">
        <v>75</v>
      </c>
    </row>
    <row r="61" spans="1:10" x14ac:dyDescent="0.2">
      <c r="A61" t="s">
        <v>71</v>
      </c>
      <c r="B61" t="s">
        <v>72</v>
      </c>
    </row>
    <row r="62" spans="1:10" x14ac:dyDescent="0.2">
      <c r="A62" t="s">
        <v>69</v>
      </c>
      <c r="B62" t="s">
        <v>76</v>
      </c>
    </row>
    <row r="63" spans="1:10" x14ac:dyDescent="0.2">
      <c r="A63" t="s">
        <v>71</v>
      </c>
      <c r="B63" t="s">
        <v>72</v>
      </c>
    </row>
    <row r="66" spans="1:10" ht="15.75" x14ac:dyDescent="0.25">
      <c r="B66" s="126" t="s">
        <v>77</v>
      </c>
    </row>
    <row r="68" spans="1:10" ht="25.5" customHeight="1" x14ac:dyDescent="0.2">
      <c r="A68" s="128"/>
      <c r="B68" s="131" t="s">
        <v>17</v>
      </c>
      <c r="C68" s="131" t="s">
        <v>5</v>
      </c>
      <c r="D68" s="132"/>
      <c r="E68" s="132"/>
      <c r="F68" s="133" t="s">
        <v>78</v>
      </c>
      <c r="G68" s="133"/>
      <c r="H68" s="133"/>
      <c r="I68" s="133" t="s">
        <v>29</v>
      </c>
      <c r="J68" s="133" t="s">
        <v>0</v>
      </c>
    </row>
    <row r="69" spans="1:10" ht="36.75" customHeight="1" x14ac:dyDescent="0.2">
      <c r="A69" s="129"/>
      <c r="B69" s="134" t="s">
        <v>79</v>
      </c>
      <c r="C69" s="201" t="s">
        <v>80</v>
      </c>
      <c r="D69" s="202"/>
      <c r="E69" s="202"/>
      <c r="F69" s="140" t="s">
        <v>24</v>
      </c>
      <c r="G69" s="141"/>
      <c r="H69" s="141"/>
      <c r="I69" s="141">
        <f>'Bourací práce'!G8+'Nové zpevněné plochy'!G8+'Nová dešťová kanalizace'!G8</f>
        <v>0</v>
      </c>
      <c r="J69" s="138" t="str">
        <f>IF(I84=0,"",I69/I84*100)</f>
        <v/>
      </c>
    </row>
    <row r="70" spans="1:10" ht="36.75" customHeight="1" x14ac:dyDescent="0.2">
      <c r="A70" s="129"/>
      <c r="B70" s="134" t="s">
        <v>81</v>
      </c>
      <c r="C70" s="201" t="s">
        <v>82</v>
      </c>
      <c r="D70" s="202"/>
      <c r="E70" s="202"/>
      <c r="F70" s="140" t="s">
        <v>24</v>
      </c>
      <c r="G70" s="141"/>
      <c r="H70" s="141"/>
      <c r="I70" s="141">
        <f>'Nové zpevněné plochy'!G65+'Opravy vstupů do objektu'!G8</f>
        <v>0</v>
      </c>
      <c r="J70" s="138" t="str">
        <f>IF(I84=0,"",I70/I84*100)</f>
        <v/>
      </c>
    </row>
    <row r="71" spans="1:10" ht="36.75" customHeight="1" x14ac:dyDescent="0.2">
      <c r="A71" s="129"/>
      <c r="B71" s="134" t="s">
        <v>83</v>
      </c>
      <c r="C71" s="201" t="s">
        <v>84</v>
      </c>
      <c r="D71" s="202"/>
      <c r="E71" s="202"/>
      <c r="F71" s="140" t="s">
        <v>24</v>
      </c>
      <c r="G71" s="141"/>
      <c r="H71" s="141"/>
      <c r="I71" s="141">
        <f>'Nová dešťová kanalizace'!G39</f>
        <v>0</v>
      </c>
      <c r="J71" s="138" t="str">
        <f>IF(I84=0,"",I71/I84*100)</f>
        <v/>
      </c>
    </row>
    <row r="72" spans="1:10" ht="36.75" customHeight="1" x14ac:dyDescent="0.2">
      <c r="A72" s="129"/>
      <c r="B72" s="134" t="s">
        <v>85</v>
      </c>
      <c r="C72" s="201" t="s">
        <v>86</v>
      </c>
      <c r="D72" s="202"/>
      <c r="E72" s="202"/>
      <c r="F72" s="140" t="s">
        <v>24</v>
      </c>
      <c r="G72" s="141"/>
      <c r="H72" s="141"/>
      <c r="I72" s="141">
        <f>'Nové zpevněné plochy'!G76</f>
        <v>0</v>
      </c>
      <c r="J72" s="138" t="str">
        <f>IF(I84=0,"",I72/I84*100)</f>
        <v/>
      </c>
    </row>
    <row r="73" spans="1:10" ht="36.75" customHeight="1" x14ac:dyDescent="0.2">
      <c r="A73" s="129"/>
      <c r="B73" s="134" t="s">
        <v>87</v>
      </c>
      <c r="C73" s="201" t="s">
        <v>88</v>
      </c>
      <c r="D73" s="202"/>
      <c r="E73" s="202"/>
      <c r="F73" s="140" t="s">
        <v>24</v>
      </c>
      <c r="G73" s="141"/>
      <c r="H73" s="141"/>
      <c r="I73" s="141">
        <f>'Opravy vstupů do objektu'!G26</f>
        <v>0</v>
      </c>
      <c r="J73" s="138" t="str">
        <f>IF(I84=0,"",I73/I84*100)</f>
        <v/>
      </c>
    </row>
    <row r="74" spans="1:10" ht="36.75" customHeight="1" x14ac:dyDescent="0.2">
      <c r="A74" s="129"/>
      <c r="B74" s="134" t="s">
        <v>89</v>
      </c>
      <c r="C74" s="201" t="s">
        <v>90</v>
      </c>
      <c r="D74" s="202"/>
      <c r="E74" s="202"/>
      <c r="F74" s="140" t="s">
        <v>24</v>
      </c>
      <c r="G74" s="141"/>
      <c r="H74" s="141"/>
      <c r="I74" s="141">
        <f>'Nové zpevněné plochy'!G101+'Nová dešťová kanalizace'!G43</f>
        <v>0</v>
      </c>
      <c r="J74" s="138" t="str">
        <f>IF(I84=0,"",I74/I84*100)</f>
        <v/>
      </c>
    </row>
    <row r="75" spans="1:10" ht="36.75" customHeight="1" x14ac:dyDescent="0.2">
      <c r="A75" s="129"/>
      <c r="B75" s="134" t="s">
        <v>91</v>
      </c>
      <c r="C75" s="201" t="s">
        <v>92</v>
      </c>
      <c r="D75" s="202"/>
      <c r="E75" s="202"/>
      <c r="F75" s="140" t="s">
        <v>24</v>
      </c>
      <c r="G75" s="141"/>
      <c r="H75" s="141"/>
      <c r="I75" s="141">
        <f>'Bourací práce'!G63+'Nové zpevněné plochy'!G111+'Opravy vstupů do objektu'!G45</f>
        <v>0</v>
      </c>
      <c r="J75" s="138" t="str">
        <f>IF(I84=0,"",I75/I84*100)</f>
        <v/>
      </c>
    </row>
    <row r="76" spans="1:10" ht="36.75" customHeight="1" x14ac:dyDescent="0.2">
      <c r="A76" s="129"/>
      <c r="B76" s="134" t="s">
        <v>93</v>
      </c>
      <c r="C76" s="201" t="s">
        <v>94</v>
      </c>
      <c r="D76" s="202"/>
      <c r="E76" s="202"/>
      <c r="F76" s="140" t="s">
        <v>24</v>
      </c>
      <c r="G76" s="141"/>
      <c r="H76" s="141"/>
      <c r="I76" s="141">
        <f>'Bourací práce'!G66+'Opravy vstupů do objektu'!G48</f>
        <v>0</v>
      </c>
      <c r="J76" s="138" t="str">
        <f>IF(I84=0,"",I76/I84*100)</f>
        <v/>
      </c>
    </row>
    <row r="77" spans="1:10" ht="36.75" customHeight="1" x14ac:dyDescent="0.2">
      <c r="A77" s="129"/>
      <c r="B77" s="134" t="s">
        <v>95</v>
      </c>
      <c r="C77" s="201" t="s">
        <v>96</v>
      </c>
      <c r="D77" s="202"/>
      <c r="E77" s="202"/>
      <c r="F77" s="140" t="s">
        <v>24</v>
      </c>
      <c r="G77" s="141"/>
      <c r="H77" s="141"/>
      <c r="I77" s="141">
        <f>'Bourací práce'!G74+'Nové zpevněné plochy'!G132+'Nová dešťová kanalizace'!G53+'Opravy vstupů do objektu'!G57</f>
        <v>0</v>
      </c>
      <c r="J77" s="138" t="str">
        <f>IF(I84=0,"",I77/I84*100)</f>
        <v/>
      </c>
    </row>
    <row r="78" spans="1:10" ht="36.75" customHeight="1" x14ac:dyDescent="0.2">
      <c r="A78" s="129"/>
      <c r="B78" s="134" t="s">
        <v>97</v>
      </c>
      <c r="C78" s="201" t="s">
        <v>97</v>
      </c>
      <c r="D78" s="202"/>
      <c r="E78" s="202"/>
      <c r="F78" s="140" t="s">
        <v>24</v>
      </c>
      <c r="G78" s="141"/>
      <c r="H78" s="141"/>
      <c r="I78" s="141">
        <f>VRN!G8</f>
        <v>0</v>
      </c>
      <c r="J78" s="138" t="str">
        <f>IF(I84=0,"",I78/I84*100)</f>
        <v/>
      </c>
    </row>
    <row r="79" spans="1:10" ht="36.75" customHeight="1" x14ac:dyDescent="0.2">
      <c r="A79" s="129"/>
      <c r="B79" s="134" t="s">
        <v>98</v>
      </c>
      <c r="C79" s="201" t="s">
        <v>99</v>
      </c>
      <c r="D79" s="202"/>
      <c r="E79" s="202"/>
      <c r="F79" s="140" t="s">
        <v>25</v>
      </c>
      <c r="G79" s="141"/>
      <c r="H79" s="141"/>
      <c r="I79" s="141">
        <f>'Opravy vstupů do objektu'!G60</f>
        <v>0</v>
      </c>
      <c r="J79" s="138" t="str">
        <f>IF(I84=0,"",I79/I84*100)</f>
        <v/>
      </c>
    </row>
    <row r="80" spans="1:10" ht="36.75" customHeight="1" x14ac:dyDescent="0.2">
      <c r="A80" s="129"/>
      <c r="B80" s="134" t="s">
        <v>100</v>
      </c>
      <c r="C80" s="201" t="s">
        <v>101</v>
      </c>
      <c r="D80" s="202"/>
      <c r="E80" s="202"/>
      <c r="F80" s="140" t="s">
        <v>25</v>
      </c>
      <c r="G80" s="141"/>
      <c r="H80" s="141"/>
      <c r="I80" s="141">
        <f>'Opravy vstupů do objektu'!G76</f>
        <v>0</v>
      </c>
      <c r="J80" s="138" t="str">
        <f>IF(I84=0,"",I80/I84*100)</f>
        <v/>
      </c>
    </row>
    <row r="81" spans="1:10" ht="36.75" customHeight="1" x14ac:dyDescent="0.2">
      <c r="A81" s="129"/>
      <c r="B81" s="134" t="s">
        <v>102</v>
      </c>
      <c r="C81" s="201" t="s">
        <v>103</v>
      </c>
      <c r="D81" s="202"/>
      <c r="E81" s="202"/>
      <c r="F81" s="140" t="s">
        <v>25</v>
      </c>
      <c r="G81" s="141"/>
      <c r="H81" s="141"/>
      <c r="I81" s="141">
        <f>'Bourací práce'!G77+'Nové zpevněné plochy'!G135+'Nová dešťová kanalizace'!G57</f>
        <v>0</v>
      </c>
      <c r="J81" s="138" t="str">
        <f>IF(I84=0,"",I81/I84*100)</f>
        <v/>
      </c>
    </row>
    <row r="82" spans="1:10" ht="36.75" customHeight="1" x14ac:dyDescent="0.2">
      <c r="A82" s="129"/>
      <c r="B82" s="134" t="s">
        <v>104</v>
      </c>
      <c r="C82" s="201" t="s">
        <v>105</v>
      </c>
      <c r="D82" s="202"/>
      <c r="E82" s="202"/>
      <c r="F82" s="140" t="s">
        <v>25</v>
      </c>
      <c r="G82" s="141"/>
      <c r="H82" s="141"/>
      <c r="I82" s="141">
        <f>'Opravy vstupů do objektu'!G84</f>
        <v>0</v>
      </c>
      <c r="J82" s="138" t="str">
        <f>IF(I84=0,"",I82/I84*100)</f>
        <v/>
      </c>
    </row>
    <row r="83" spans="1:10" ht="36.75" customHeight="1" x14ac:dyDescent="0.2">
      <c r="A83" s="129"/>
      <c r="B83" s="134" t="s">
        <v>106</v>
      </c>
      <c r="C83" s="201" t="s">
        <v>107</v>
      </c>
      <c r="D83" s="202"/>
      <c r="E83" s="202"/>
      <c r="F83" s="140" t="s">
        <v>108</v>
      </c>
      <c r="G83" s="141"/>
      <c r="H83" s="141"/>
      <c r="I83" s="141">
        <f>'Bourací práce'!G84+'Opravy vstupů do objektu'!G98</f>
        <v>0</v>
      </c>
      <c r="J83" s="138" t="str">
        <f>IF(I84=0,"",I83/I84*100)</f>
        <v/>
      </c>
    </row>
    <row r="84" spans="1:10" ht="25.5" customHeight="1" x14ac:dyDescent="0.2">
      <c r="A84" s="130"/>
      <c r="B84" s="135" t="s">
        <v>1</v>
      </c>
      <c r="C84" s="136"/>
      <c r="D84" s="137"/>
      <c r="E84" s="137"/>
      <c r="F84" s="142"/>
      <c r="G84" s="143"/>
      <c r="H84" s="143"/>
      <c r="I84" s="143">
        <f>SUM(I69:I83)</f>
        <v>0</v>
      </c>
      <c r="J84" s="139">
        <f>SUM(J69:J83)</f>
        <v>0</v>
      </c>
    </row>
    <row r="85" spans="1:10" x14ac:dyDescent="0.2">
      <c r="F85" s="88"/>
      <c r="G85" s="88"/>
      <c r="H85" s="88"/>
      <c r="I85" s="88"/>
      <c r="J85" s="89"/>
    </row>
    <row r="86" spans="1:10" x14ac:dyDescent="0.2">
      <c r="F86" s="88"/>
      <c r="G86" s="88"/>
      <c r="H86" s="88"/>
      <c r="I86" s="88"/>
      <c r="J86" s="89"/>
    </row>
    <row r="87" spans="1:10" x14ac:dyDescent="0.2">
      <c r="F87" s="88"/>
      <c r="G87" s="88"/>
      <c r="H87" s="88"/>
      <c r="I87" s="88"/>
      <c r="J87" s="89"/>
    </row>
  </sheetData>
  <sheetProtection password="856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B51:E51"/>
    <mergeCell ref="C69:E69"/>
    <mergeCell ref="C70:E70"/>
    <mergeCell ref="C71:E71"/>
    <mergeCell ref="C72:E72"/>
    <mergeCell ref="C73:E73"/>
    <mergeCell ref="C74:E74"/>
    <mergeCell ref="C75:E75"/>
    <mergeCell ref="C81:E81"/>
    <mergeCell ref="C82:E82"/>
    <mergeCell ref="C83:E83"/>
    <mergeCell ref="C76:E76"/>
    <mergeCell ref="C77:E77"/>
    <mergeCell ref="C78:E78"/>
    <mergeCell ref="C79:E79"/>
    <mergeCell ref="C80:E8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50" t="s">
        <v>7</v>
      </c>
      <c r="B2" s="49"/>
      <c r="C2" s="253"/>
      <c r="D2" s="253"/>
      <c r="E2" s="253"/>
      <c r="F2" s="253"/>
      <c r="G2" s="254"/>
    </row>
    <row r="3" spans="1:7" ht="24.95" customHeight="1" x14ac:dyDescent="0.2">
      <c r="A3" s="50" t="s">
        <v>8</v>
      </c>
      <c r="B3" s="49"/>
      <c r="C3" s="253"/>
      <c r="D3" s="253"/>
      <c r="E3" s="253"/>
      <c r="F3" s="253"/>
      <c r="G3" s="254"/>
    </row>
    <row r="4" spans="1:7" ht="24.95" customHeight="1" x14ac:dyDescent="0.2">
      <c r="A4" s="50" t="s">
        <v>9</v>
      </c>
      <c r="B4" s="49"/>
      <c r="C4" s="253"/>
      <c r="D4" s="253"/>
      <c r="E4" s="253"/>
      <c r="F4" s="253"/>
      <c r="G4" s="254"/>
    </row>
    <row r="5" spans="1:7" x14ac:dyDescent="0.2">
      <c r="B5" s="4"/>
      <c r="C5" s="5"/>
      <c r="D5" s="6"/>
    </row>
  </sheetData>
  <sheetProtection password="856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7" customWidth="1"/>
    <col min="3" max="3" width="63.28515625" style="12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111</v>
      </c>
      <c r="B1" s="263"/>
      <c r="C1" s="263"/>
      <c r="D1" s="263"/>
      <c r="E1" s="263"/>
      <c r="F1" s="263"/>
      <c r="G1" s="263"/>
      <c r="AG1" t="s">
        <v>112</v>
      </c>
    </row>
    <row r="2" spans="1:60" ht="25.15" customHeight="1" x14ac:dyDescent="0.2">
      <c r="A2" s="145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113</v>
      </c>
    </row>
    <row r="3" spans="1:60" ht="25.15" customHeight="1" x14ac:dyDescent="0.2">
      <c r="A3" s="145" t="s">
        <v>8</v>
      </c>
      <c r="B3" s="49" t="s">
        <v>53</v>
      </c>
      <c r="C3" s="264" t="s">
        <v>54</v>
      </c>
      <c r="D3" s="265"/>
      <c r="E3" s="265"/>
      <c r="F3" s="265"/>
      <c r="G3" s="266"/>
      <c r="AC3" s="127" t="s">
        <v>113</v>
      </c>
      <c r="AG3" t="s">
        <v>114</v>
      </c>
    </row>
    <row r="4" spans="1:60" ht="25.15" customHeight="1" x14ac:dyDescent="0.2">
      <c r="A4" s="146" t="s">
        <v>9</v>
      </c>
      <c r="B4" s="147" t="s">
        <v>55</v>
      </c>
      <c r="C4" s="267" t="s">
        <v>56</v>
      </c>
      <c r="D4" s="268"/>
      <c r="E4" s="268"/>
      <c r="F4" s="268"/>
      <c r="G4" s="269"/>
      <c r="AG4" t="s">
        <v>115</v>
      </c>
    </row>
    <row r="5" spans="1:60" x14ac:dyDescent="0.2">
      <c r="D5" s="10"/>
    </row>
    <row r="6" spans="1:60" ht="38.25" x14ac:dyDescent="0.2">
      <c r="A6" s="149" t="s">
        <v>116</v>
      </c>
      <c r="B6" s="151" t="s">
        <v>117</v>
      </c>
      <c r="C6" s="151" t="s">
        <v>118</v>
      </c>
      <c r="D6" s="150" t="s">
        <v>119</v>
      </c>
      <c r="E6" s="149" t="s">
        <v>120</v>
      </c>
      <c r="F6" s="148" t="s">
        <v>121</v>
      </c>
      <c r="G6" s="149" t="s">
        <v>29</v>
      </c>
      <c r="H6" s="152" t="s">
        <v>30</v>
      </c>
      <c r="I6" s="152" t="s">
        <v>122</v>
      </c>
      <c r="J6" s="152" t="s">
        <v>31</v>
      </c>
      <c r="K6" s="152" t="s">
        <v>123</v>
      </c>
      <c r="L6" s="152" t="s">
        <v>124</v>
      </c>
      <c r="M6" s="152" t="s">
        <v>125</v>
      </c>
      <c r="N6" s="152" t="s">
        <v>126</v>
      </c>
      <c r="O6" s="152" t="s">
        <v>127</v>
      </c>
      <c r="P6" s="152" t="s">
        <v>128</v>
      </c>
      <c r="Q6" s="152" t="s">
        <v>129</v>
      </c>
      <c r="R6" s="152" t="s">
        <v>130</v>
      </c>
      <c r="S6" s="152" t="s">
        <v>131</v>
      </c>
      <c r="T6" s="152" t="s">
        <v>132</v>
      </c>
      <c r="U6" s="152" t="s">
        <v>133</v>
      </c>
      <c r="V6" s="152" t="s">
        <v>134</v>
      </c>
      <c r="W6" s="152" t="s">
        <v>135</v>
      </c>
      <c r="X6" s="152" t="s">
        <v>136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9" t="s">
        <v>137</v>
      </c>
      <c r="B8" s="170" t="s">
        <v>79</v>
      </c>
      <c r="C8" s="192" t="s">
        <v>80</v>
      </c>
      <c r="D8" s="171"/>
      <c r="E8" s="172"/>
      <c r="F8" s="173"/>
      <c r="G8" s="173">
        <f>SUMIF(AG9:AG62,"&lt;&gt;NOR",G9:G62)</f>
        <v>0</v>
      </c>
      <c r="H8" s="173"/>
      <c r="I8" s="173">
        <f>SUM(I9:I62)</f>
        <v>0</v>
      </c>
      <c r="J8" s="173"/>
      <c r="K8" s="173">
        <f>SUM(K9:K62)</f>
        <v>0</v>
      </c>
      <c r="L8" s="173"/>
      <c r="M8" s="173">
        <f>SUM(M9:M62)</f>
        <v>0</v>
      </c>
      <c r="N8" s="172"/>
      <c r="O8" s="172">
        <f>SUM(O9:O62)</f>
        <v>0.04</v>
      </c>
      <c r="P8" s="172"/>
      <c r="Q8" s="172">
        <f>SUM(Q9:Q62)</f>
        <v>201.67000000000002</v>
      </c>
      <c r="R8" s="173"/>
      <c r="S8" s="173"/>
      <c r="T8" s="174"/>
      <c r="U8" s="168"/>
      <c r="V8" s="168">
        <f>SUM(V9:V62)</f>
        <v>129.28</v>
      </c>
      <c r="W8" s="168"/>
      <c r="X8" s="168"/>
      <c r="AG8" t="s">
        <v>138</v>
      </c>
    </row>
    <row r="9" spans="1:60" ht="22.5" outlineLevel="1" x14ac:dyDescent="0.2">
      <c r="A9" s="176">
        <v>1</v>
      </c>
      <c r="B9" s="177" t="s">
        <v>139</v>
      </c>
      <c r="C9" s="193" t="s">
        <v>140</v>
      </c>
      <c r="D9" s="178" t="s">
        <v>141</v>
      </c>
      <c r="E9" s="179">
        <v>5.6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0</v>
      </c>
      <c r="O9" s="179">
        <f>ROUND(E9*N9,2)</f>
        <v>0</v>
      </c>
      <c r="P9" s="179">
        <v>0.13800000000000001</v>
      </c>
      <c r="Q9" s="179">
        <f>ROUND(E9*P9,2)</f>
        <v>0.77</v>
      </c>
      <c r="R9" s="181" t="s">
        <v>142</v>
      </c>
      <c r="S9" s="181" t="s">
        <v>143</v>
      </c>
      <c r="T9" s="182" t="s">
        <v>143</v>
      </c>
      <c r="U9" s="164">
        <v>0.16</v>
      </c>
      <c r="V9" s="164">
        <f>ROUND(E9*U9,2)</f>
        <v>0.9</v>
      </c>
      <c r="W9" s="164"/>
      <c r="X9" s="164" t="s">
        <v>144</v>
      </c>
      <c r="Y9" s="153"/>
      <c r="Z9" s="153"/>
      <c r="AA9" s="153"/>
      <c r="AB9" s="153"/>
      <c r="AC9" s="153"/>
      <c r="AD9" s="153"/>
      <c r="AE9" s="153"/>
      <c r="AF9" s="153"/>
      <c r="AG9" s="153" t="s">
        <v>145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257" t="s">
        <v>146</v>
      </c>
      <c r="D10" s="258"/>
      <c r="E10" s="258"/>
      <c r="F10" s="258"/>
      <c r="G10" s="258"/>
      <c r="H10" s="164"/>
      <c r="I10" s="164"/>
      <c r="J10" s="164"/>
      <c r="K10" s="164"/>
      <c r="L10" s="164"/>
      <c r="M10" s="164"/>
      <c r="N10" s="163"/>
      <c r="O10" s="163"/>
      <c r="P10" s="163"/>
      <c r="Q10" s="163"/>
      <c r="R10" s="164"/>
      <c r="S10" s="164"/>
      <c r="T10" s="164"/>
      <c r="U10" s="164"/>
      <c r="V10" s="164"/>
      <c r="W10" s="164"/>
      <c r="X10" s="164"/>
      <c r="Y10" s="153"/>
      <c r="Z10" s="153"/>
      <c r="AA10" s="153"/>
      <c r="AB10" s="153"/>
      <c r="AC10" s="153"/>
      <c r="AD10" s="153"/>
      <c r="AE10" s="153"/>
      <c r="AF10" s="153"/>
      <c r="AG10" s="153" t="s">
        <v>147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94" t="s">
        <v>148</v>
      </c>
      <c r="D11" s="166"/>
      <c r="E11" s="167">
        <v>4</v>
      </c>
      <c r="F11" s="164"/>
      <c r="G11" s="164"/>
      <c r="H11" s="164"/>
      <c r="I11" s="164"/>
      <c r="J11" s="164"/>
      <c r="K11" s="164"/>
      <c r="L11" s="164"/>
      <c r="M11" s="164"/>
      <c r="N11" s="163"/>
      <c r="O11" s="163"/>
      <c r="P11" s="163"/>
      <c r="Q11" s="163"/>
      <c r="R11" s="164"/>
      <c r="S11" s="164"/>
      <c r="T11" s="164"/>
      <c r="U11" s="164"/>
      <c r="V11" s="164"/>
      <c r="W11" s="164"/>
      <c r="X11" s="164"/>
      <c r="Y11" s="153"/>
      <c r="Z11" s="153"/>
      <c r="AA11" s="153"/>
      <c r="AB11" s="153"/>
      <c r="AC11" s="153"/>
      <c r="AD11" s="153"/>
      <c r="AE11" s="153"/>
      <c r="AF11" s="153"/>
      <c r="AG11" s="153" t="s">
        <v>149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94" t="s">
        <v>150</v>
      </c>
      <c r="D12" s="166"/>
      <c r="E12" s="167">
        <v>1.6</v>
      </c>
      <c r="F12" s="164"/>
      <c r="G12" s="164"/>
      <c r="H12" s="164"/>
      <c r="I12" s="164"/>
      <c r="J12" s="164"/>
      <c r="K12" s="164"/>
      <c r="L12" s="164"/>
      <c r="M12" s="164"/>
      <c r="N12" s="163"/>
      <c r="O12" s="163"/>
      <c r="P12" s="163"/>
      <c r="Q12" s="163"/>
      <c r="R12" s="164"/>
      <c r="S12" s="164"/>
      <c r="T12" s="164"/>
      <c r="U12" s="164"/>
      <c r="V12" s="164"/>
      <c r="W12" s="164"/>
      <c r="X12" s="164"/>
      <c r="Y12" s="153"/>
      <c r="Z12" s="153"/>
      <c r="AA12" s="153"/>
      <c r="AB12" s="153"/>
      <c r="AC12" s="153"/>
      <c r="AD12" s="153"/>
      <c r="AE12" s="153"/>
      <c r="AF12" s="153"/>
      <c r="AG12" s="153" t="s">
        <v>149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2.5" outlineLevel="1" x14ac:dyDescent="0.2">
      <c r="A13" s="176">
        <v>2</v>
      </c>
      <c r="B13" s="177" t="s">
        <v>151</v>
      </c>
      <c r="C13" s="193" t="s">
        <v>152</v>
      </c>
      <c r="D13" s="178" t="s">
        <v>141</v>
      </c>
      <c r="E13" s="179">
        <v>140.53</v>
      </c>
      <c r="F13" s="180"/>
      <c r="G13" s="181">
        <f>ROUND(E13*F13,2)</f>
        <v>0</v>
      </c>
      <c r="H13" s="180"/>
      <c r="I13" s="181">
        <f>ROUND(E13*H13,2)</f>
        <v>0</v>
      </c>
      <c r="J13" s="180"/>
      <c r="K13" s="181">
        <f>ROUND(E13*J13,2)</f>
        <v>0</v>
      </c>
      <c r="L13" s="181">
        <v>21</v>
      </c>
      <c r="M13" s="181">
        <f>G13*(1+L13/100)</f>
        <v>0</v>
      </c>
      <c r="N13" s="179">
        <v>0</v>
      </c>
      <c r="O13" s="179">
        <f>ROUND(E13*N13,2)</f>
        <v>0</v>
      </c>
      <c r="P13" s="179">
        <v>0.22500000000000001</v>
      </c>
      <c r="Q13" s="179">
        <f>ROUND(E13*P13,2)</f>
        <v>31.62</v>
      </c>
      <c r="R13" s="181" t="s">
        <v>142</v>
      </c>
      <c r="S13" s="181" t="s">
        <v>143</v>
      </c>
      <c r="T13" s="182" t="s">
        <v>143</v>
      </c>
      <c r="U13" s="164">
        <v>0.14000000000000001</v>
      </c>
      <c r="V13" s="164">
        <f>ROUND(E13*U13,2)</f>
        <v>19.670000000000002</v>
      </c>
      <c r="W13" s="164"/>
      <c r="X13" s="164" t="s">
        <v>144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145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257" t="s">
        <v>146</v>
      </c>
      <c r="D14" s="258"/>
      <c r="E14" s="258"/>
      <c r="F14" s="258"/>
      <c r="G14" s="258"/>
      <c r="H14" s="164"/>
      <c r="I14" s="164"/>
      <c r="J14" s="164"/>
      <c r="K14" s="164"/>
      <c r="L14" s="164"/>
      <c r="M14" s="164"/>
      <c r="N14" s="163"/>
      <c r="O14" s="163"/>
      <c r="P14" s="163"/>
      <c r="Q14" s="163"/>
      <c r="R14" s="164"/>
      <c r="S14" s="164"/>
      <c r="T14" s="164"/>
      <c r="U14" s="164"/>
      <c r="V14" s="164"/>
      <c r="W14" s="164"/>
      <c r="X14" s="164"/>
      <c r="Y14" s="153"/>
      <c r="Z14" s="153"/>
      <c r="AA14" s="153"/>
      <c r="AB14" s="153"/>
      <c r="AC14" s="153"/>
      <c r="AD14" s="153"/>
      <c r="AE14" s="153"/>
      <c r="AF14" s="153"/>
      <c r="AG14" s="153" t="s">
        <v>147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94" t="s">
        <v>153</v>
      </c>
      <c r="D15" s="166"/>
      <c r="E15" s="167">
        <v>130.88</v>
      </c>
      <c r="F15" s="164"/>
      <c r="G15" s="164"/>
      <c r="H15" s="164"/>
      <c r="I15" s="164"/>
      <c r="J15" s="164"/>
      <c r="K15" s="164"/>
      <c r="L15" s="164"/>
      <c r="M15" s="164"/>
      <c r="N15" s="163"/>
      <c r="O15" s="163"/>
      <c r="P15" s="163"/>
      <c r="Q15" s="163"/>
      <c r="R15" s="164"/>
      <c r="S15" s="164"/>
      <c r="T15" s="164"/>
      <c r="U15" s="164"/>
      <c r="V15" s="164"/>
      <c r="W15" s="164"/>
      <c r="X15" s="164"/>
      <c r="Y15" s="153"/>
      <c r="Z15" s="153"/>
      <c r="AA15" s="153"/>
      <c r="AB15" s="153"/>
      <c r="AC15" s="153"/>
      <c r="AD15" s="153"/>
      <c r="AE15" s="153"/>
      <c r="AF15" s="153"/>
      <c r="AG15" s="153" t="s">
        <v>149</v>
      </c>
      <c r="AH15" s="153">
        <v>0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94" t="s">
        <v>154</v>
      </c>
      <c r="D16" s="166"/>
      <c r="E16" s="167">
        <v>7.65</v>
      </c>
      <c r="F16" s="164"/>
      <c r="G16" s="164"/>
      <c r="H16" s="164"/>
      <c r="I16" s="164"/>
      <c r="J16" s="164"/>
      <c r="K16" s="164"/>
      <c r="L16" s="164"/>
      <c r="M16" s="164"/>
      <c r="N16" s="163"/>
      <c r="O16" s="163"/>
      <c r="P16" s="163"/>
      <c r="Q16" s="163"/>
      <c r="R16" s="164"/>
      <c r="S16" s="164"/>
      <c r="T16" s="164"/>
      <c r="U16" s="164"/>
      <c r="V16" s="164"/>
      <c r="W16" s="164"/>
      <c r="X16" s="164"/>
      <c r="Y16" s="153"/>
      <c r="Z16" s="153"/>
      <c r="AA16" s="153"/>
      <c r="AB16" s="153"/>
      <c r="AC16" s="153"/>
      <c r="AD16" s="153"/>
      <c r="AE16" s="153"/>
      <c r="AF16" s="153"/>
      <c r="AG16" s="153" t="s">
        <v>149</v>
      </c>
      <c r="AH16" s="153">
        <v>0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94" t="s">
        <v>155</v>
      </c>
      <c r="D17" s="166"/>
      <c r="E17" s="167">
        <v>2</v>
      </c>
      <c r="F17" s="164"/>
      <c r="G17" s="164"/>
      <c r="H17" s="164"/>
      <c r="I17" s="164"/>
      <c r="J17" s="164"/>
      <c r="K17" s="164"/>
      <c r="L17" s="164"/>
      <c r="M17" s="164"/>
      <c r="N17" s="163"/>
      <c r="O17" s="163"/>
      <c r="P17" s="163"/>
      <c r="Q17" s="163"/>
      <c r="R17" s="164"/>
      <c r="S17" s="164"/>
      <c r="T17" s="164"/>
      <c r="U17" s="164"/>
      <c r="V17" s="164"/>
      <c r="W17" s="164"/>
      <c r="X17" s="164"/>
      <c r="Y17" s="153"/>
      <c r="Z17" s="153"/>
      <c r="AA17" s="153"/>
      <c r="AB17" s="153"/>
      <c r="AC17" s="153"/>
      <c r="AD17" s="153"/>
      <c r="AE17" s="153"/>
      <c r="AF17" s="153"/>
      <c r="AG17" s="153" t="s">
        <v>149</v>
      </c>
      <c r="AH17" s="153">
        <v>0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76">
        <v>3</v>
      </c>
      <c r="B18" s="177" t="s">
        <v>156</v>
      </c>
      <c r="C18" s="193" t="s">
        <v>157</v>
      </c>
      <c r="D18" s="178" t="s">
        <v>141</v>
      </c>
      <c r="E18" s="179">
        <v>147.21</v>
      </c>
      <c r="F18" s="180"/>
      <c r="G18" s="181">
        <f>ROUND(E18*F18,2)</f>
        <v>0</v>
      </c>
      <c r="H18" s="180"/>
      <c r="I18" s="181">
        <f>ROUND(E18*H18,2)</f>
        <v>0</v>
      </c>
      <c r="J18" s="180"/>
      <c r="K18" s="181">
        <f>ROUND(E18*J18,2)</f>
        <v>0</v>
      </c>
      <c r="L18" s="181">
        <v>21</v>
      </c>
      <c r="M18" s="181">
        <f>G18*(1+L18/100)</f>
        <v>0</v>
      </c>
      <c r="N18" s="179">
        <v>0</v>
      </c>
      <c r="O18" s="179">
        <f>ROUND(E18*N18,2)</f>
        <v>0</v>
      </c>
      <c r="P18" s="179">
        <v>0.33</v>
      </c>
      <c r="Q18" s="179">
        <f>ROUND(E18*P18,2)</f>
        <v>48.58</v>
      </c>
      <c r="R18" s="181" t="s">
        <v>142</v>
      </c>
      <c r="S18" s="181" t="s">
        <v>143</v>
      </c>
      <c r="T18" s="182" t="s">
        <v>143</v>
      </c>
      <c r="U18" s="164">
        <v>4.0500000000000001E-2</v>
      </c>
      <c r="V18" s="164">
        <f>ROUND(E18*U18,2)</f>
        <v>5.96</v>
      </c>
      <c r="W18" s="164"/>
      <c r="X18" s="164" t="s">
        <v>144</v>
      </c>
      <c r="Y18" s="153"/>
      <c r="Z18" s="153"/>
      <c r="AA18" s="153"/>
      <c r="AB18" s="153"/>
      <c r="AC18" s="153"/>
      <c r="AD18" s="153"/>
      <c r="AE18" s="153"/>
      <c r="AF18" s="153"/>
      <c r="AG18" s="153" t="s">
        <v>145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94" t="s">
        <v>158</v>
      </c>
      <c r="D19" s="166"/>
      <c r="E19" s="167">
        <v>147.21</v>
      </c>
      <c r="F19" s="164"/>
      <c r="G19" s="164"/>
      <c r="H19" s="164"/>
      <c r="I19" s="164"/>
      <c r="J19" s="164"/>
      <c r="K19" s="164"/>
      <c r="L19" s="164"/>
      <c r="M19" s="164"/>
      <c r="N19" s="163"/>
      <c r="O19" s="163"/>
      <c r="P19" s="163"/>
      <c r="Q19" s="163"/>
      <c r="R19" s="164"/>
      <c r="S19" s="164"/>
      <c r="T19" s="164"/>
      <c r="U19" s="164"/>
      <c r="V19" s="164"/>
      <c r="W19" s="164"/>
      <c r="X19" s="164"/>
      <c r="Y19" s="153"/>
      <c r="Z19" s="153"/>
      <c r="AA19" s="153"/>
      <c r="AB19" s="153"/>
      <c r="AC19" s="153"/>
      <c r="AD19" s="153"/>
      <c r="AE19" s="153"/>
      <c r="AF19" s="153"/>
      <c r="AG19" s="153" t="s">
        <v>149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83">
        <v>4</v>
      </c>
      <c r="B20" s="184" t="s">
        <v>159</v>
      </c>
      <c r="C20" s="195" t="s">
        <v>160</v>
      </c>
      <c r="D20" s="185" t="s">
        <v>141</v>
      </c>
      <c r="E20" s="186">
        <v>189.8</v>
      </c>
      <c r="F20" s="187"/>
      <c r="G20" s="188">
        <f>ROUND(E20*F20,2)</f>
        <v>0</v>
      </c>
      <c r="H20" s="187"/>
      <c r="I20" s="188">
        <f>ROUND(E20*H20,2)</f>
        <v>0</v>
      </c>
      <c r="J20" s="187"/>
      <c r="K20" s="188">
        <f>ROUND(E20*J20,2)</f>
        <v>0</v>
      </c>
      <c r="L20" s="188">
        <v>21</v>
      </c>
      <c r="M20" s="188">
        <f>G20*(1+L20/100)</f>
        <v>0</v>
      </c>
      <c r="N20" s="186">
        <v>0</v>
      </c>
      <c r="O20" s="186">
        <f>ROUND(E20*N20,2)</f>
        <v>0</v>
      </c>
      <c r="P20" s="186">
        <v>0.44</v>
      </c>
      <c r="Q20" s="186">
        <f>ROUND(E20*P20,2)</f>
        <v>83.51</v>
      </c>
      <c r="R20" s="188" t="s">
        <v>142</v>
      </c>
      <c r="S20" s="188" t="s">
        <v>143</v>
      </c>
      <c r="T20" s="189" t="s">
        <v>143</v>
      </c>
      <c r="U20" s="164">
        <v>4.8000000000000001E-2</v>
      </c>
      <c r="V20" s="164">
        <f>ROUND(E20*U20,2)</f>
        <v>9.11</v>
      </c>
      <c r="W20" s="164"/>
      <c r="X20" s="164" t="s">
        <v>144</v>
      </c>
      <c r="Y20" s="153"/>
      <c r="Z20" s="153"/>
      <c r="AA20" s="153"/>
      <c r="AB20" s="153"/>
      <c r="AC20" s="153"/>
      <c r="AD20" s="153"/>
      <c r="AE20" s="153"/>
      <c r="AF20" s="153"/>
      <c r="AG20" s="153" t="s">
        <v>145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83">
        <v>5</v>
      </c>
      <c r="B21" s="184" t="s">
        <v>161</v>
      </c>
      <c r="C21" s="195" t="s">
        <v>162</v>
      </c>
      <c r="D21" s="185" t="s">
        <v>141</v>
      </c>
      <c r="E21" s="186">
        <v>189.8</v>
      </c>
      <c r="F21" s="187"/>
      <c r="G21" s="188">
        <f>ROUND(E21*F21,2)</f>
        <v>0</v>
      </c>
      <c r="H21" s="187"/>
      <c r="I21" s="188">
        <f>ROUND(E21*H21,2)</f>
        <v>0</v>
      </c>
      <c r="J21" s="187"/>
      <c r="K21" s="188">
        <f>ROUND(E21*J21,2)</f>
        <v>0</v>
      </c>
      <c r="L21" s="188">
        <v>21</v>
      </c>
      <c r="M21" s="188">
        <f>G21*(1+L21/100)</f>
        <v>0</v>
      </c>
      <c r="N21" s="186">
        <v>0</v>
      </c>
      <c r="O21" s="186">
        <f>ROUND(E21*N21,2)</f>
        <v>0</v>
      </c>
      <c r="P21" s="186">
        <v>0</v>
      </c>
      <c r="Q21" s="186">
        <f>ROUND(E21*P21,2)</f>
        <v>0</v>
      </c>
      <c r="R21" s="188" t="s">
        <v>142</v>
      </c>
      <c r="S21" s="188" t="s">
        <v>143</v>
      </c>
      <c r="T21" s="189" t="s">
        <v>143</v>
      </c>
      <c r="U21" s="164">
        <v>0.09</v>
      </c>
      <c r="V21" s="164">
        <f>ROUND(E21*U21,2)</f>
        <v>17.079999999999998</v>
      </c>
      <c r="W21" s="164"/>
      <c r="X21" s="164" t="s">
        <v>144</v>
      </c>
      <c r="Y21" s="153"/>
      <c r="Z21" s="153"/>
      <c r="AA21" s="153"/>
      <c r="AB21" s="153"/>
      <c r="AC21" s="153"/>
      <c r="AD21" s="153"/>
      <c r="AE21" s="153"/>
      <c r="AF21" s="153"/>
      <c r="AG21" s="153" t="s">
        <v>145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6">
        <v>6</v>
      </c>
      <c r="B22" s="177" t="s">
        <v>163</v>
      </c>
      <c r="C22" s="193" t="s">
        <v>164</v>
      </c>
      <c r="D22" s="178" t="s">
        <v>165</v>
      </c>
      <c r="E22" s="179">
        <v>100.3</v>
      </c>
      <c r="F22" s="180"/>
      <c r="G22" s="181">
        <f>ROUND(E22*F22,2)</f>
        <v>0</v>
      </c>
      <c r="H22" s="180"/>
      <c r="I22" s="181">
        <f>ROUND(E22*H22,2)</f>
        <v>0</v>
      </c>
      <c r="J22" s="180"/>
      <c r="K22" s="181">
        <f>ROUND(E22*J22,2)</f>
        <v>0</v>
      </c>
      <c r="L22" s="181">
        <v>21</v>
      </c>
      <c r="M22" s="181">
        <f>G22*(1+L22/100)</f>
        <v>0</v>
      </c>
      <c r="N22" s="179">
        <v>0</v>
      </c>
      <c r="O22" s="179">
        <f>ROUND(E22*N22,2)</f>
        <v>0</v>
      </c>
      <c r="P22" s="179">
        <v>0.22</v>
      </c>
      <c r="Q22" s="179">
        <f>ROUND(E22*P22,2)</f>
        <v>22.07</v>
      </c>
      <c r="R22" s="181" t="s">
        <v>142</v>
      </c>
      <c r="S22" s="181" t="s">
        <v>143</v>
      </c>
      <c r="T22" s="182" t="s">
        <v>143</v>
      </c>
      <c r="U22" s="164">
        <v>0.14299999999999999</v>
      </c>
      <c r="V22" s="164">
        <f>ROUND(E22*U22,2)</f>
        <v>14.34</v>
      </c>
      <c r="W22" s="164"/>
      <c r="X22" s="164" t="s">
        <v>144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145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257" t="s">
        <v>166</v>
      </c>
      <c r="D23" s="258"/>
      <c r="E23" s="258"/>
      <c r="F23" s="258"/>
      <c r="G23" s="258"/>
      <c r="H23" s="164"/>
      <c r="I23" s="164"/>
      <c r="J23" s="164"/>
      <c r="K23" s="164"/>
      <c r="L23" s="164"/>
      <c r="M23" s="164"/>
      <c r="N23" s="163"/>
      <c r="O23" s="163"/>
      <c r="P23" s="163"/>
      <c r="Q23" s="163"/>
      <c r="R23" s="164"/>
      <c r="S23" s="164"/>
      <c r="T23" s="164"/>
      <c r="U23" s="164"/>
      <c r="V23" s="164"/>
      <c r="W23" s="164"/>
      <c r="X23" s="164"/>
      <c r="Y23" s="153"/>
      <c r="Z23" s="153"/>
      <c r="AA23" s="153"/>
      <c r="AB23" s="153"/>
      <c r="AC23" s="153"/>
      <c r="AD23" s="153"/>
      <c r="AE23" s="153"/>
      <c r="AF23" s="153"/>
      <c r="AG23" s="153" t="s">
        <v>147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90" t="str">
        <f>C23</f>
        <v>s vybouráním lože, s přemístěním hmot na skládku na vzdálenost do 3 m nebo naložením na dopravní prostředek</v>
      </c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94" t="s">
        <v>167</v>
      </c>
      <c r="D24" s="166"/>
      <c r="E24" s="167">
        <v>55.5</v>
      </c>
      <c r="F24" s="164"/>
      <c r="G24" s="164"/>
      <c r="H24" s="164"/>
      <c r="I24" s="164"/>
      <c r="J24" s="164"/>
      <c r="K24" s="164"/>
      <c r="L24" s="164"/>
      <c r="M24" s="164"/>
      <c r="N24" s="163"/>
      <c r="O24" s="163"/>
      <c r="P24" s="163"/>
      <c r="Q24" s="163"/>
      <c r="R24" s="164"/>
      <c r="S24" s="164"/>
      <c r="T24" s="164"/>
      <c r="U24" s="164"/>
      <c r="V24" s="164"/>
      <c r="W24" s="164"/>
      <c r="X24" s="164"/>
      <c r="Y24" s="153"/>
      <c r="Z24" s="153"/>
      <c r="AA24" s="153"/>
      <c r="AB24" s="153"/>
      <c r="AC24" s="153"/>
      <c r="AD24" s="153"/>
      <c r="AE24" s="153"/>
      <c r="AF24" s="153"/>
      <c r="AG24" s="153" t="s">
        <v>149</v>
      </c>
      <c r="AH24" s="153">
        <v>0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94" t="s">
        <v>168</v>
      </c>
      <c r="D25" s="166"/>
      <c r="E25" s="167">
        <v>44.8</v>
      </c>
      <c r="F25" s="164"/>
      <c r="G25" s="164"/>
      <c r="H25" s="164"/>
      <c r="I25" s="164"/>
      <c r="J25" s="164"/>
      <c r="K25" s="164"/>
      <c r="L25" s="164"/>
      <c r="M25" s="164"/>
      <c r="N25" s="163"/>
      <c r="O25" s="163"/>
      <c r="P25" s="163"/>
      <c r="Q25" s="163"/>
      <c r="R25" s="164"/>
      <c r="S25" s="164"/>
      <c r="T25" s="164"/>
      <c r="U25" s="164"/>
      <c r="V25" s="164"/>
      <c r="W25" s="164"/>
      <c r="X25" s="164"/>
      <c r="Y25" s="153"/>
      <c r="Z25" s="153"/>
      <c r="AA25" s="153"/>
      <c r="AB25" s="153"/>
      <c r="AC25" s="153"/>
      <c r="AD25" s="153"/>
      <c r="AE25" s="153"/>
      <c r="AF25" s="153"/>
      <c r="AG25" s="153" t="s">
        <v>149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6">
        <v>7</v>
      </c>
      <c r="B26" s="177" t="s">
        <v>169</v>
      </c>
      <c r="C26" s="193" t="s">
        <v>170</v>
      </c>
      <c r="D26" s="178" t="s">
        <v>165</v>
      </c>
      <c r="E26" s="179">
        <v>56</v>
      </c>
      <c r="F26" s="180"/>
      <c r="G26" s="181">
        <f>ROUND(E26*F26,2)</f>
        <v>0</v>
      </c>
      <c r="H26" s="180"/>
      <c r="I26" s="181">
        <f>ROUND(E26*H26,2)</f>
        <v>0</v>
      </c>
      <c r="J26" s="180"/>
      <c r="K26" s="181">
        <f>ROUND(E26*J26,2)</f>
        <v>0</v>
      </c>
      <c r="L26" s="181">
        <v>21</v>
      </c>
      <c r="M26" s="181">
        <f>G26*(1+L26/100)</f>
        <v>0</v>
      </c>
      <c r="N26" s="179">
        <v>0</v>
      </c>
      <c r="O26" s="179">
        <f>ROUND(E26*N26,2)</f>
        <v>0</v>
      </c>
      <c r="P26" s="179">
        <v>0.27</v>
      </c>
      <c r="Q26" s="179">
        <f>ROUND(E26*P26,2)</f>
        <v>15.12</v>
      </c>
      <c r="R26" s="181" t="s">
        <v>142</v>
      </c>
      <c r="S26" s="181" t="s">
        <v>143</v>
      </c>
      <c r="T26" s="182" t="s">
        <v>143</v>
      </c>
      <c r="U26" s="164">
        <v>0.123</v>
      </c>
      <c r="V26" s="164">
        <f>ROUND(E26*U26,2)</f>
        <v>6.89</v>
      </c>
      <c r="W26" s="164"/>
      <c r="X26" s="164" t="s">
        <v>144</v>
      </c>
      <c r="Y26" s="153"/>
      <c r="Z26" s="153"/>
      <c r="AA26" s="153"/>
      <c r="AB26" s="153"/>
      <c r="AC26" s="153"/>
      <c r="AD26" s="153"/>
      <c r="AE26" s="153"/>
      <c r="AF26" s="153"/>
      <c r="AG26" s="153" t="s">
        <v>145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257" t="s">
        <v>166</v>
      </c>
      <c r="D27" s="258"/>
      <c r="E27" s="258"/>
      <c r="F27" s="258"/>
      <c r="G27" s="258"/>
      <c r="H27" s="164"/>
      <c r="I27" s="164"/>
      <c r="J27" s="164"/>
      <c r="K27" s="164"/>
      <c r="L27" s="164"/>
      <c r="M27" s="164"/>
      <c r="N27" s="163"/>
      <c r="O27" s="163"/>
      <c r="P27" s="163"/>
      <c r="Q27" s="163"/>
      <c r="R27" s="164"/>
      <c r="S27" s="164"/>
      <c r="T27" s="164"/>
      <c r="U27" s="164"/>
      <c r="V27" s="164"/>
      <c r="W27" s="164"/>
      <c r="X27" s="164"/>
      <c r="Y27" s="153"/>
      <c r="Z27" s="153"/>
      <c r="AA27" s="153"/>
      <c r="AB27" s="153"/>
      <c r="AC27" s="153"/>
      <c r="AD27" s="153"/>
      <c r="AE27" s="153"/>
      <c r="AF27" s="153"/>
      <c r="AG27" s="153" t="s">
        <v>147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90" t="str">
        <f>C27</f>
        <v>s vybouráním lože, s přemístěním hmot na skládku na vzdálenost do 3 m nebo naložením na dopravní prostředek</v>
      </c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94" t="s">
        <v>171</v>
      </c>
      <c r="D28" s="166"/>
      <c r="E28" s="167">
        <v>56</v>
      </c>
      <c r="F28" s="164"/>
      <c r="G28" s="164"/>
      <c r="H28" s="164"/>
      <c r="I28" s="164"/>
      <c r="J28" s="164"/>
      <c r="K28" s="164"/>
      <c r="L28" s="164"/>
      <c r="M28" s="164"/>
      <c r="N28" s="163"/>
      <c r="O28" s="163"/>
      <c r="P28" s="163"/>
      <c r="Q28" s="163"/>
      <c r="R28" s="164"/>
      <c r="S28" s="164"/>
      <c r="T28" s="164"/>
      <c r="U28" s="164"/>
      <c r="V28" s="164"/>
      <c r="W28" s="164"/>
      <c r="X28" s="164"/>
      <c r="Y28" s="153"/>
      <c r="Z28" s="153"/>
      <c r="AA28" s="153"/>
      <c r="AB28" s="153"/>
      <c r="AC28" s="153"/>
      <c r="AD28" s="153"/>
      <c r="AE28" s="153"/>
      <c r="AF28" s="153"/>
      <c r="AG28" s="153" t="s">
        <v>149</v>
      </c>
      <c r="AH28" s="153">
        <v>0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 x14ac:dyDescent="0.2">
      <c r="A29" s="176">
        <v>8</v>
      </c>
      <c r="B29" s="177" t="s">
        <v>172</v>
      </c>
      <c r="C29" s="193" t="s">
        <v>173</v>
      </c>
      <c r="D29" s="178" t="s">
        <v>174</v>
      </c>
      <c r="E29" s="179">
        <v>37.071100000000001</v>
      </c>
      <c r="F29" s="180"/>
      <c r="G29" s="181">
        <f>ROUND(E29*F29,2)</f>
        <v>0</v>
      </c>
      <c r="H29" s="180"/>
      <c r="I29" s="181">
        <f>ROUND(E29*H29,2)</f>
        <v>0</v>
      </c>
      <c r="J29" s="180"/>
      <c r="K29" s="181">
        <f>ROUND(E29*J29,2)</f>
        <v>0</v>
      </c>
      <c r="L29" s="181">
        <v>21</v>
      </c>
      <c r="M29" s="181">
        <f>G29*(1+L29/100)</f>
        <v>0</v>
      </c>
      <c r="N29" s="179">
        <v>0</v>
      </c>
      <c r="O29" s="179">
        <f>ROUND(E29*N29,2)</f>
        <v>0</v>
      </c>
      <c r="P29" s="179">
        <v>0</v>
      </c>
      <c r="Q29" s="179">
        <f>ROUND(E29*P29,2)</f>
        <v>0</v>
      </c>
      <c r="R29" s="181" t="s">
        <v>175</v>
      </c>
      <c r="S29" s="181" t="s">
        <v>143</v>
      </c>
      <c r="T29" s="182" t="s">
        <v>143</v>
      </c>
      <c r="U29" s="164">
        <v>0.36799999999999999</v>
      </c>
      <c r="V29" s="164">
        <f>ROUND(E29*U29,2)</f>
        <v>13.64</v>
      </c>
      <c r="W29" s="164"/>
      <c r="X29" s="164" t="s">
        <v>144</v>
      </c>
      <c r="Y29" s="153"/>
      <c r="Z29" s="153"/>
      <c r="AA29" s="153"/>
      <c r="AB29" s="153"/>
      <c r="AC29" s="153"/>
      <c r="AD29" s="153"/>
      <c r="AE29" s="153"/>
      <c r="AF29" s="153"/>
      <c r="AG29" s="153" t="s">
        <v>145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257" t="s">
        <v>176</v>
      </c>
      <c r="D30" s="258"/>
      <c r="E30" s="258"/>
      <c r="F30" s="258"/>
      <c r="G30" s="258"/>
      <c r="H30" s="164"/>
      <c r="I30" s="164"/>
      <c r="J30" s="164"/>
      <c r="K30" s="164"/>
      <c r="L30" s="164"/>
      <c r="M30" s="164"/>
      <c r="N30" s="163"/>
      <c r="O30" s="163"/>
      <c r="P30" s="163"/>
      <c r="Q30" s="163"/>
      <c r="R30" s="164"/>
      <c r="S30" s="164"/>
      <c r="T30" s="164"/>
      <c r="U30" s="164"/>
      <c r="V30" s="164"/>
      <c r="W30" s="164"/>
      <c r="X30" s="164"/>
      <c r="Y30" s="153"/>
      <c r="Z30" s="153"/>
      <c r="AA30" s="153"/>
      <c r="AB30" s="153"/>
      <c r="AC30" s="153"/>
      <c r="AD30" s="153"/>
      <c r="AE30" s="153"/>
      <c r="AF30" s="153"/>
      <c r="AG30" s="153" t="s">
        <v>147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194" t="s">
        <v>177</v>
      </c>
      <c r="D31" s="166"/>
      <c r="E31" s="167">
        <v>37.071100000000001</v>
      </c>
      <c r="F31" s="164"/>
      <c r="G31" s="164"/>
      <c r="H31" s="164"/>
      <c r="I31" s="164"/>
      <c r="J31" s="164"/>
      <c r="K31" s="164"/>
      <c r="L31" s="164"/>
      <c r="M31" s="164"/>
      <c r="N31" s="163"/>
      <c r="O31" s="163"/>
      <c r="P31" s="163"/>
      <c r="Q31" s="163"/>
      <c r="R31" s="164"/>
      <c r="S31" s="164"/>
      <c r="T31" s="164"/>
      <c r="U31" s="164"/>
      <c r="V31" s="164"/>
      <c r="W31" s="164"/>
      <c r="X31" s="164"/>
      <c r="Y31" s="153"/>
      <c r="Z31" s="153"/>
      <c r="AA31" s="153"/>
      <c r="AB31" s="153"/>
      <c r="AC31" s="153"/>
      <c r="AD31" s="153"/>
      <c r="AE31" s="153"/>
      <c r="AF31" s="153"/>
      <c r="AG31" s="153" t="s">
        <v>149</v>
      </c>
      <c r="AH31" s="153">
        <v>0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ht="22.5" outlineLevel="1" x14ac:dyDescent="0.2">
      <c r="A32" s="176">
        <v>9</v>
      </c>
      <c r="B32" s="177" t="s">
        <v>178</v>
      </c>
      <c r="C32" s="193" t="s">
        <v>179</v>
      </c>
      <c r="D32" s="178" t="s">
        <v>174</v>
      </c>
      <c r="E32" s="179">
        <v>37.071100000000001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1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81" t="s">
        <v>175</v>
      </c>
      <c r="S32" s="181" t="s">
        <v>143</v>
      </c>
      <c r="T32" s="182" t="s">
        <v>143</v>
      </c>
      <c r="U32" s="164">
        <v>5.8000000000000003E-2</v>
      </c>
      <c r="V32" s="164">
        <f>ROUND(E32*U32,2)</f>
        <v>2.15</v>
      </c>
      <c r="W32" s="164"/>
      <c r="X32" s="164" t="s">
        <v>144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145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257" t="s">
        <v>176</v>
      </c>
      <c r="D33" s="258"/>
      <c r="E33" s="258"/>
      <c r="F33" s="258"/>
      <c r="G33" s="258"/>
      <c r="H33" s="164"/>
      <c r="I33" s="164"/>
      <c r="J33" s="164"/>
      <c r="K33" s="164"/>
      <c r="L33" s="164"/>
      <c r="M33" s="164"/>
      <c r="N33" s="163"/>
      <c r="O33" s="163"/>
      <c r="P33" s="163"/>
      <c r="Q33" s="163"/>
      <c r="R33" s="164"/>
      <c r="S33" s="164"/>
      <c r="T33" s="164"/>
      <c r="U33" s="164"/>
      <c r="V33" s="164"/>
      <c r="W33" s="164"/>
      <c r="X33" s="164"/>
      <c r="Y33" s="153"/>
      <c r="Z33" s="153"/>
      <c r="AA33" s="153"/>
      <c r="AB33" s="153"/>
      <c r="AC33" s="153"/>
      <c r="AD33" s="153"/>
      <c r="AE33" s="153"/>
      <c r="AF33" s="153"/>
      <c r="AG33" s="153" t="s">
        <v>147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76">
        <v>10</v>
      </c>
      <c r="B34" s="177" t="s">
        <v>180</v>
      </c>
      <c r="C34" s="193" t="s">
        <v>181</v>
      </c>
      <c r="D34" s="178" t="s">
        <v>174</v>
      </c>
      <c r="E34" s="179">
        <v>4.5</v>
      </c>
      <c r="F34" s="180"/>
      <c r="G34" s="181">
        <f>ROUND(E34*F34,2)</f>
        <v>0</v>
      </c>
      <c r="H34" s="180"/>
      <c r="I34" s="181">
        <f>ROUND(E34*H34,2)</f>
        <v>0</v>
      </c>
      <c r="J34" s="180"/>
      <c r="K34" s="181">
        <f>ROUND(E34*J34,2)</f>
        <v>0</v>
      </c>
      <c r="L34" s="181">
        <v>21</v>
      </c>
      <c r="M34" s="181">
        <f>G34*(1+L34/100)</f>
        <v>0</v>
      </c>
      <c r="N34" s="179">
        <v>0</v>
      </c>
      <c r="O34" s="179">
        <f>ROUND(E34*N34,2)</f>
        <v>0</v>
      </c>
      <c r="P34" s="179">
        <v>0</v>
      </c>
      <c r="Q34" s="179">
        <f>ROUND(E34*P34,2)</f>
        <v>0</v>
      </c>
      <c r="R34" s="181" t="s">
        <v>175</v>
      </c>
      <c r="S34" s="181" t="s">
        <v>143</v>
      </c>
      <c r="T34" s="182" t="s">
        <v>143</v>
      </c>
      <c r="U34" s="164">
        <v>1.7629999999999999</v>
      </c>
      <c r="V34" s="164">
        <f>ROUND(E34*U34,2)</f>
        <v>7.93</v>
      </c>
      <c r="W34" s="164"/>
      <c r="X34" s="164" t="s">
        <v>144</v>
      </c>
      <c r="Y34" s="153"/>
      <c r="Z34" s="153"/>
      <c r="AA34" s="153"/>
      <c r="AB34" s="153"/>
      <c r="AC34" s="153"/>
      <c r="AD34" s="153"/>
      <c r="AE34" s="153"/>
      <c r="AF34" s="153"/>
      <c r="AG34" s="153" t="s">
        <v>145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60"/>
      <c r="B35" s="161"/>
      <c r="C35" s="257" t="s">
        <v>182</v>
      </c>
      <c r="D35" s="258"/>
      <c r="E35" s="258"/>
      <c r="F35" s="258"/>
      <c r="G35" s="258"/>
      <c r="H35" s="164"/>
      <c r="I35" s="164"/>
      <c r="J35" s="164"/>
      <c r="K35" s="164"/>
      <c r="L35" s="164"/>
      <c r="M35" s="164"/>
      <c r="N35" s="163"/>
      <c r="O35" s="163"/>
      <c r="P35" s="163"/>
      <c r="Q35" s="163"/>
      <c r="R35" s="164"/>
      <c r="S35" s="164"/>
      <c r="T35" s="164"/>
      <c r="U35" s="164"/>
      <c r="V35" s="164"/>
      <c r="W35" s="164"/>
      <c r="X35" s="164"/>
      <c r="Y35" s="153"/>
      <c r="Z35" s="153"/>
      <c r="AA35" s="153"/>
      <c r="AB35" s="153"/>
      <c r="AC35" s="153"/>
      <c r="AD35" s="153"/>
      <c r="AE35" s="153"/>
      <c r="AF35" s="153"/>
      <c r="AG35" s="153" t="s">
        <v>147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90" t="str">
        <f>C35</f>
        <v>Příplatek k cenám hloubených vykopávek za ztížení vykopávky v blízkosti podzemního vedení nebo výbušnin pro jakoukoliv třídu horniny.</v>
      </c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194" t="s">
        <v>183</v>
      </c>
      <c r="D36" s="166"/>
      <c r="E36" s="167">
        <v>4.5</v>
      </c>
      <c r="F36" s="164"/>
      <c r="G36" s="164"/>
      <c r="H36" s="164"/>
      <c r="I36" s="164"/>
      <c r="J36" s="164"/>
      <c r="K36" s="164"/>
      <c r="L36" s="164"/>
      <c r="M36" s="164"/>
      <c r="N36" s="163"/>
      <c r="O36" s="163"/>
      <c r="P36" s="163"/>
      <c r="Q36" s="163"/>
      <c r="R36" s="164"/>
      <c r="S36" s="164"/>
      <c r="T36" s="164"/>
      <c r="U36" s="164"/>
      <c r="V36" s="164"/>
      <c r="W36" s="164"/>
      <c r="X36" s="164"/>
      <c r="Y36" s="153"/>
      <c r="Z36" s="153"/>
      <c r="AA36" s="153"/>
      <c r="AB36" s="153"/>
      <c r="AC36" s="153"/>
      <c r="AD36" s="153"/>
      <c r="AE36" s="153"/>
      <c r="AF36" s="153"/>
      <c r="AG36" s="153" t="s">
        <v>149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76">
        <v>11</v>
      </c>
      <c r="B37" s="177" t="s">
        <v>184</v>
      </c>
      <c r="C37" s="193" t="s">
        <v>185</v>
      </c>
      <c r="D37" s="178" t="s">
        <v>174</v>
      </c>
      <c r="E37" s="179">
        <v>18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79">
        <v>0</v>
      </c>
      <c r="O37" s="179">
        <f>ROUND(E37*N37,2)</f>
        <v>0</v>
      </c>
      <c r="P37" s="179">
        <v>0</v>
      </c>
      <c r="Q37" s="179">
        <f>ROUND(E37*P37,2)</f>
        <v>0</v>
      </c>
      <c r="R37" s="181" t="s">
        <v>175</v>
      </c>
      <c r="S37" s="181" t="s">
        <v>143</v>
      </c>
      <c r="T37" s="182" t="s">
        <v>143</v>
      </c>
      <c r="U37" s="164">
        <v>0.36499999999999999</v>
      </c>
      <c r="V37" s="164">
        <f>ROUND(E37*U37,2)</f>
        <v>6.57</v>
      </c>
      <c r="W37" s="164"/>
      <c r="X37" s="164" t="s">
        <v>144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145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60"/>
      <c r="B38" s="161"/>
      <c r="C38" s="257" t="s">
        <v>186</v>
      </c>
      <c r="D38" s="258"/>
      <c r="E38" s="258"/>
      <c r="F38" s="258"/>
      <c r="G38" s="258"/>
      <c r="H38" s="164"/>
      <c r="I38" s="164"/>
      <c r="J38" s="164"/>
      <c r="K38" s="164"/>
      <c r="L38" s="164"/>
      <c r="M38" s="164"/>
      <c r="N38" s="163"/>
      <c r="O38" s="163"/>
      <c r="P38" s="163"/>
      <c r="Q38" s="163"/>
      <c r="R38" s="164"/>
      <c r="S38" s="164"/>
      <c r="T38" s="164"/>
      <c r="U38" s="164"/>
      <c r="V38" s="164"/>
      <c r="W38" s="164"/>
      <c r="X38" s="164"/>
      <c r="Y38" s="153"/>
      <c r="Z38" s="153"/>
      <c r="AA38" s="153"/>
      <c r="AB38" s="153"/>
      <c r="AC38" s="153"/>
      <c r="AD38" s="153"/>
      <c r="AE38" s="153"/>
      <c r="AF38" s="153"/>
      <c r="AG38" s="153" t="s">
        <v>147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90" t="str">
        <f>C38</f>
        <v>zapažených i nezapažených s urovnáním dna do předepsaného profilu a spádu, s přehozením výkopku na přilehlém terénu na vzdálenost do 3 m od podélné osy rýhy nebo s naložením výkopku na dopravní prostředek.</v>
      </c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194" t="s">
        <v>187</v>
      </c>
      <c r="D39" s="166"/>
      <c r="E39" s="167">
        <v>18</v>
      </c>
      <c r="F39" s="164"/>
      <c r="G39" s="164"/>
      <c r="H39" s="164"/>
      <c r="I39" s="164"/>
      <c r="J39" s="164"/>
      <c r="K39" s="164"/>
      <c r="L39" s="164"/>
      <c r="M39" s="164"/>
      <c r="N39" s="163"/>
      <c r="O39" s="163"/>
      <c r="P39" s="163"/>
      <c r="Q39" s="163"/>
      <c r="R39" s="164"/>
      <c r="S39" s="164"/>
      <c r="T39" s="164"/>
      <c r="U39" s="164"/>
      <c r="V39" s="164"/>
      <c r="W39" s="164"/>
      <c r="X39" s="164"/>
      <c r="Y39" s="153"/>
      <c r="Z39" s="153"/>
      <c r="AA39" s="153"/>
      <c r="AB39" s="153"/>
      <c r="AC39" s="153"/>
      <c r="AD39" s="153"/>
      <c r="AE39" s="153"/>
      <c r="AF39" s="153"/>
      <c r="AG39" s="153" t="s">
        <v>149</v>
      </c>
      <c r="AH39" s="153">
        <v>0</v>
      </c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76">
        <v>12</v>
      </c>
      <c r="B40" s="177" t="s">
        <v>188</v>
      </c>
      <c r="C40" s="193" t="s">
        <v>189</v>
      </c>
      <c r="D40" s="178" t="s">
        <v>174</v>
      </c>
      <c r="E40" s="179">
        <v>18</v>
      </c>
      <c r="F40" s="180"/>
      <c r="G40" s="181">
        <f>ROUND(E40*F40,2)</f>
        <v>0</v>
      </c>
      <c r="H40" s="180"/>
      <c r="I40" s="181">
        <f>ROUND(E40*H40,2)</f>
        <v>0</v>
      </c>
      <c r="J40" s="180"/>
      <c r="K40" s="181">
        <f>ROUND(E40*J40,2)</f>
        <v>0</v>
      </c>
      <c r="L40" s="181">
        <v>21</v>
      </c>
      <c r="M40" s="181">
        <f>G40*(1+L40/100)</f>
        <v>0</v>
      </c>
      <c r="N40" s="179">
        <v>0</v>
      </c>
      <c r="O40" s="179">
        <f>ROUND(E40*N40,2)</f>
        <v>0</v>
      </c>
      <c r="P40" s="179">
        <v>0</v>
      </c>
      <c r="Q40" s="179">
        <f>ROUND(E40*P40,2)</f>
        <v>0</v>
      </c>
      <c r="R40" s="181" t="s">
        <v>175</v>
      </c>
      <c r="S40" s="181" t="s">
        <v>143</v>
      </c>
      <c r="T40" s="182" t="s">
        <v>143</v>
      </c>
      <c r="U40" s="164">
        <v>0.38979999999999998</v>
      </c>
      <c r="V40" s="164">
        <f>ROUND(E40*U40,2)</f>
        <v>7.02</v>
      </c>
      <c r="W40" s="164"/>
      <c r="X40" s="164" t="s">
        <v>144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145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60"/>
      <c r="B41" s="161"/>
      <c r="C41" s="257" t="s">
        <v>186</v>
      </c>
      <c r="D41" s="258"/>
      <c r="E41" s="258"/>
      <c r="F41" s="258"/>
      <c r="G41" s="258"/>
      <c r="H41" s="164"/>
      <c r="I41" s="164"/>
      <c r="J41" s="164"/>
      <c r="K41" s="164"/>
      <c r="L41" s="164"/>
      <c r="M41" s="164"/>
      <c r="N41" s="163"/>
      <c r="O41" s="163"/>
      <c r="P41" s="163"/>
      <c r="Q41" s="163"/>
      <c r="R41" s="164"/>
      <c r="S41" s="164"/>
      <c r="T41" s="164"/>
      <c r="U41" s="164"/>
      <c r="V41" s="164"/>
      <c r="W41" s="164"/>
      <c r="X41" s="164"/>
      <c r="Y41" s="153"/>
      <c r="Z41" s="153"/>
      <c r="AA41" s="153"/>
      <c r="AB41" s="153"/>
      <c r="AC41" s="153"/>
      <c r="AD41" s="153"/>
      <c r="AE41" s="153"/>
      <c r="AF41" s="153"/>
      <c r="AG41" s="153" t="s">
        <v>147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90" t="str">
        <f>C41</f>
        <v>zapažených i nezapažených s urovnáním dna do předepsaného profilu a spádu, s přehozením výkopku na přilehlém terénu na vzdálenost do 3 m od podélné osy rýhy nebo s naložením výkopku na dopravní prostředek.</v>
      </c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76">
        <v>13</v>
      </c>
      <c r="B42" s="177" t="s">
        <v>190</v>
      </c>
      <c r="C42" s="193" t="s">
        <v>191</v>
      </c>
      <c r="D42" s="178" t="s">
        <v>141</v>
      </c>
      <c r="E42" s="179">
        <v>45</v>
      </c>
      <c r="F42" s="180"/>
      <c r="G42" s="181">
        <f>ROUND(E42*F42,2)</f>
        <v>0</v>
      </c>
      <c r="H42" s="180"/>
      <c r="I42" s="181">
        <f>ROUND(E42*H42,2)</f>
        <v>0</v>
      </c>
      <c r="J42" s="180"/>
      <c r="K42" s="181">
        <f>ROUND(E42*J42,2)</f>
        <v>0</v>
      </c>
      <c r="L42" s="181">
        <v>21</v>
      </c>
      <c r="M42" s="181">
        <f>G42*(1+L42/100)</f>
        <v>0</v>
      </c>
      <c r="N42" s="179">
        <v>9.8999999999999999E-4</v>
      </c>
      <c r="O42" s="179">
        <f>ROUND(E42*N42,2)</f>
        <v>0.04</v>
      </c>
      <c r="P42" s="179">
        <v>0</v>
      </c>
      <c r="Q42" s="179">
        <f>ROUND(E42*P42,2)</f>
        <v>0</v>
      </c>
      <c r="R42" s="181" t="s">
        <v>175</v>
      </c>
      <c r="S42" s="181" t="s">
        <v>143</v>
      </c>
      <c r="T42" s="182" t="s">
        <v>143</v>
      </c>
      <c r="U42" s="164">
        <v>0.23599999999999999</v>
      </c>
      <c r="V42" s="164">
        <f>ROUND(E42*U42,2)</f>
        <v>10.62</v>
      </c>
      <c r="W42" s="164"/>
      <c r="X42" s="164" t="s">
        <v>144</v>
      </c>
      <c r="Y42" s="153"/>
      <c r="Z42" s="153"/>
      <c r="AA42" s="153"/>
      <c r="AB42" s="153"/>
      <c r="AC42" s="153"/>
      <c r="AD42" s="153"/>
      <c r="AE42" s="153"/>
      <c r="AF42" s="153"/>
      <c r="AG42" s="153" t="s">
        <v>145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57" t="s">
        <v>192</v>
      </c>
      <c r="D43" s="258"/>
      <c r="E43" s="258"/>
      <c r="F43" s="258"/>
      <c r="G43" s="258"/>
      <c r="H43" s="164"/>
      <c r="I43" s="164"/>
      <c r="J43" s="164"/>
      <c r="K43" s="164"/>
      <c r="L43" s="164"/>
      <c r="M43" s="164"/>
      <c r="N43" s="163"/>
      <c r="O43" s="163"/>
      <c r="P43" s="163"/>
      <c r="Q43" s="163"/>
      <c r="R43" s="164"/>
      <c r="S43" s="164"/>
      <c r="T43" s="164"/>
      <c r="U43" s="164"/>
      <c r="V43" s="164"/>
      <c r="W43" s="164"/>
      <c r="X43" s="164"/>
      <c r="Y43" s="153"/>
      <c r="Z43" s="153"/>
      <c r="AA43" s="153"/>
      <c r="AB43" s="153"/>
      <c r="AC43" s="153"/>
      <c r="AD43" s="153"/>
      <c r="AE43" s="153"/>
      <c r="AF43" s="153"/>
      <c r="AG43" s="153" t="s">
        <v>147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194" t="s">
        <v>193</v>
      </c>
      <c r="D44" s="166"/>
      <c r="E44" s="167">
        <v>45</v>
      </c>
      <c r="F44" s="164"/>
      <c r="G44" s="164"/>
      <c r="H44" s="164"/>
      <c r="I44" s="164"/>
      <c r="J44" s="164"/>
      <c r="K44" s="164"/>
      <c r="L44" s="164"/>
      <c r="M44" s="164"/>
      <c r="N44" s="163"/>
      <c r="O44" s="163"/>
      <c r="P44" s="163"/>
      <c r="Q44" s="163"/>
      <c r="R44" s="164"/>
      <c r="S44" s="164"/>
      <c r="T44" s="164"/>
      <c r="U44" s="164"/>
      <c r="V44" s="164"/>
      <c r="W44" s="164"/>
      <c r="X44" s="164"/>
      <c r="Y44" s="153"/>
      <c r="Z44" s="153"/>
      <c r="AA44" s="153"/>
      <c r="AB44" s="153"/>
      <c r="AC44" s="153"/>
      <c r="AD44" s="153"/>
      <c r="AE44" s="153"/>
      <c r="AF44" s="153"/>
      <c r="AG44" s="153" t="s">
        <v>149</v>
      </c>
      <c r="AH44" s="153">
        <v>0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76">
        <v>14</v>
      </c>
      <c r="B45" s="177" t="s">
        <v>194</v>
      </c>
      <c r="C45" s="193" t="s">
        <v>195</v>
      </c>
      <c r="D45" s="178" t="s">
        <v>141</v>
      </c>
      <c r="E45" s="179">
        <v>45</v>
      </c>
      <c r="F45" s="180"/>
      <c r="G45" s="181">
        <f>ROUND(E45*F45,2)</f>
        <v>0</v>
      </c>
      <c r="H45" s="180"/>
      <c r="I45" s="181">
        <f>ROUND(E45*H45,2)</f>
        <v>0</v>
      </c>
      <c r="J45" s="180"/>
      <c r="K45" s="181">
        <f>ROUND(E45*J45,2)</f>
        <v>0</v>
      </c>
      <c r="L45" s="181">
        <v>21</v>
      </c>
      <c r="M45" s="181">
        <f>G45*(1+L45/100)</f>
        <v>0</v>
      </c>
      <c r="N45" s="179">
        <v>0</v>
      </c>
      <c r="O45" s="179">
        <f>ROUND(E45*N45,2)</f>
        <v>0</v>
      </c>
      <c r="P45" s="179">
        <v>0</v>
      </c>
      <c r="Q45" s="179">
        <f>ROUND(E45*P45,2)</f>
        <v>0</v>
      </c>
      <c r="R45" s="181" t="s">
        <v>175</v>
      </c>
      <c r="S45" s="181" t="s">
        <v>143</v>
      </c>
      <c r="T45" s="182" t="s">
        <v>143</v>
      </c>
      <c r="U45" s="164">
        <v>7.0000000000000007E-2</v>
      </c>
      <c r="V45" s="164">
        <f>ROUND(E45*U45,2)</f>
        <v>3.15</v>
      </c>
      <c r="W45" s="164"/>
      <c r="X45" s="164" t="s">
        <v>144</v>
      </c>
      <c r="Y45" s="153"/>
      <c r="Z45" s="153"/>
      <c r="AA45" s="153"/>
      <c r="AB45" s="153"/>
      <c r="AC45" s="153"/>
      <c r="AD45" s="153"/>
      <c r="AE45" s="153"/>
      <c r="AF45" s="153"/>
      <c r="AG45" s="153" t="s">
        <v>145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57" t="s">
        <v>196</v>
      </c>
      <c r="D46" s="258"/>
      <c r="E46" s="258"/>
      <c r="F46" s="258"/>
      <c r="G46" s="258"/>
      <c r="H46" s="164"/>
      <c r="I46" s="164"/>
      <c r="J46" s="164"/>
      <c r="K46" s="164"/>
      <c r="L46" s="164"/>
      <c r="M46" s="164"/>
      <c r="N46" s="163"/>
      <c r="O46" s="163"/>
      <c r="P46" s="163"/>
      <c r="Q46" s="163"/>
      <c r="R46" s="164"/>
      <c r="S46" s="164"/>
      <c r="T46" s="164"/>
      <c r="U46" s="164"/>
      <c r="V46" s="164"/>
      <c r="W46" s="164"/>
      <c r="X46" s="164"/>
      <c r="Y46" s="153"/>
      <c r="Z46" s="153"/>
      <c r="AA46" s="153"/>
      <c r="AB46" s="153"/>
      <c r="AC46" s="153"/>
      <c r="AD46" s="153"/>
      <c r="AE46" s="153"/>
      <c r="AF46" s="153"/>
      <c r="AG46" s="153" t="s">
        <v>147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6">
        <v>15</v>
      </c>
      <c r="B47" s="177" t="s">
        <v>197</v>
      </c>
      <c r="C47" s="193" t="s">
        <v>198</v>
      </c>
      <c r="D47" s="178" t="s">
        <v>174</v>
      </c>
      <c r="E47" s="179">
        <v>37.071100000000001</v>
      </c>
      <c r="F47" s="180"/>
      <c r="G47" s="181">
        <f>ROUND(E47*F47,2)</f>
        <v>0</v>
      </c>
      <c r="H47" s="180"/>
      <c r="I47" s="181">
        <f>ROUND(E47*H47,2)</f>
        <v>0</v>
      </c>
      <c r="J47" s="180"/>
      <c r="K47" s="181">
        <f>ROUND(E47*J47,2)</f>
        <v>0</v>
      </c>
      <c r="L47" s="181">
        <v>21</v>
      </c>
      <c r="M47" s="181">
        <f>G47*(1+L47/100)</f>
        <v>0</v>
      </c>
      <c r="N47" s="179">
        <v>0</v>
      </c>
      <c r="O47" s="179">
        <f>ROUND(E47*N47,2)</f>
        <v>0</v>
      </c>
      <c r="P47" s="179">
        <v>0</v>
      </c>
      <c r="Q47" s="179">
        <f>ROUND(E47*P47,2)</f>
        <v>0</v>
      </c>
      <c r="R47" s="181" t="s">
        <v>175</v>
      </c>
      <c r="S47" s="181" t="s">
        <v>143</v>
      </c>
      <c r="T47" s="182" t="s">
        <v>143</v>
      </c>
      <c r="U47" s="164">
        <v>1.0999999999999999E-2</v>
      </c>
      <c r="V47" s="164">
        <f>ROUND(E47*U47,2)</f>
        <v>0.41</v>
      </c>
      <c r="W47" s="164"/>
      <c r="X47" s="164" t="s">
        <v>144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145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57" t="s">
        <v>199</v>
      </c>
      <c r="D48" s="258"/>
      <c r="E48" s="258"/>
      <c r="F48" s="258"/>
      <c r="G48" s="258"/>
      <c r="H48" s="164"/>
      <c r="I48" s="164"/>
      <c r="J48" s="164"/>
      <c r="K48" s="164"/>
      <c r="L48" s="164"/>
      <c r="M48" s="164"/>
      <c r="N48" s="163"/>
      <c r="O48" s="163"/>
      <c r="P48" s="163"/>
      <c r="Q48" s="163"/>
      <c r="R48" s="164"/>
      <c r="S48" s="164"/>
      <c r="T48" s="164"/>
      <c r="U48" s="164"/>
      <c r="V48" s="164"/>
      <c r="W48" s="164"/>
      <c r="X48" s="164"/>
      <c r="Y48" s="153"/>
      <c r="Z48" s="153"/>
      <c r="AA48" s="153"/>
      <c r="AB48" s="153"/>
      <c r="AC48" s="153"/>
      <c r="AD48" s="153"/>
      <c r="AE48" s="153"/>
      <c r="AF48" s="153"/>
      <c r="AG48" s="153" t="s">
        <v>147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ht="22.5" outlineLevel="1" x14ac:dyDescent="0.2">
      <c r="A49" s="176">
        <v>16</v>
      </c>
      <c r="B49" s="177" t="s">
        <v>200</v>
      </c>
      <c r="C49" s="193" t="s">
        <v>201</v>
      </c>
      <c r="D49" s="178" t="s">
        <v>174</v>
      </c>
      <c r="E49" s="179">
        <v>18</v>
      </c>
      <c r="F49" s="180"/>
      <c r="G49" s="181">
        <f>ROUND(E49*F49,2)</f>
        <v>0</v>
      </c>
      <c r="H49" s="180"/>
      <c r="I49" s="181">
        <f>ROUND(E49*H49,2)</f>
        <v>0</v>
      </c>
      <c r="J49" s="180"/>
      <c r="K49" s="181">
        <f>ROUND(E49*J49,2)</f>
        <v>0</v>
      </c>
      <c r="L49" s="181">
        <v>21</v>
      </c>
      <c r="M49" s="181">
        <f>G49*(1+L49/100)</f>
        <v>0</v>
      </c>
      <c r="N49" s="179">
        <v>0</v>
      </c>
      <c r="O49" s="179">
        <f>ROUND(E49*N49,2)</f>
        <v>0</v>
      </c>
      <c r="P49" s="179">
        <v>0</v>
      </c>
      <c r="Q49" s="179">
        <f>ROUND(E49*P49,2)</f>
        <v>0</v>
      </c>
      <c r="R49" s="181" t="s">
        <v>175</v>
      </c>
      <c r="S49" s="181" t="s">
        <v>143</v>
      </c>
      <c r="T49" s="182" t="s">
        <v>143</v>
      </c>
      <c r="U49" s="164">
        <v>0.20200000000000001</v>
      </c>
      <c r="V49" s="164">
        <f>ROUND(E49*U49,2)</f>
        <v>3.64</v>
      </c>
      <c r="W49" s="164"/>
      <c r="X49" s="164" t="s">
        <v>144</v>
      </c>
      <c r="Y49" s="153"/>
      <c r="Z49" s="153"/>
      <c r="AA49" s="153"/>
      <c r="AB49" s="153"/>
      <c r="AC49" s="153"/>
      <c r="AD49" s="153"/>
      <c r="AE49" s="153"/>
      <c r="AF49" s="153"/>
      <c r="AG49" s="153" t="s">
        <v>145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57" t="s">
        <v>202</v>
      </c>
      <c r="D50" s="258"/>
      <c r="E50" s="258"/>
      <c r="F50" s="258"/>
      <c r="G50" s="258"/>
      <c r="H50" s="164"/>
      <c r="I50" s="164"/>
      <c r="J50" s="164"/>
      <c r="K50" s="164"/>
      <c r="L50" s="164"/>
      <c r="M50" s="164"/>
      <c r="N50" s="163"/>
      <c r="O50" s="163"/>
      <c r="P50" s="163"/>
      <c r="Q50" s="163"/>
      <c r="R50" s="164"/>
      <c r="S50" s="164"/>
      <c r="T50" s="164"/>
      <c r="U50" s="164"/>
      <c r="V50" s="164"/>
      <c r="W50" s="164"/>
      <c r="X50" s="164"/>
      <c r="Y50" s="153"/>
      <c r="Z50" s="153"/>
      <c r="AA50" s="153"/>
      <c r="AB50" s="153"/>
      <c r="AC50" s="153"/>
      <c r="AD50" s="153"/>
      <c r="AE50" s="153"/>
      <c r="AF50" s="153"/>
      <c r="AG50" s="153" t="s">
        <v>147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61" t="s">
        <v>203</v>
      </c>
      <c r="D51" s="262"/>
      <c r="E51" s="262"/>
      <c r="F51" s="262"/>
      <c r="G51" s="262"/>
      <c r="H51" s="164"/>
      <c r="I51" s="164"/>
      <c r="J51" s="164"/>
      <c r="K51" s="164"/>
      <c r="L51" s="164"/>
      <c r="M51" s="164"/>
      <c r="N51" s="163"/>
      <c r="O51" s="163"/>
      <c r="P51" s="163"/>
      <c r="Q51" s="163"/>
      <c r="R51" s="164"/>
      <c r="S51" s="164"/>
      <c r="T51" s="164"/>
      <c r="U51" s="164"/>
      <c r="V51" s="164"/>
      <c r="W51" s="164"/>
      <c r="X51" s="164"/>
      <c r="Y51" s="153"/>
      <c r="Z51" s="153"/>
      <c r="AA51" s="153"/>
      <c r="AB51" s="153"/>
      <c r="AC51" s="153"/>
      <c r="AD51" s="153"/>
      <c r="AE51" s="153"/>
      <c r="AF51" s="153"/>
      <c r="AG51" s="153" t="s">
        <v>204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76">
        <v>17</v>
      </c>
      <c r="B52" s="177" t="s">
        <v>205</v>
      </c>
      <c r="C52" s="193" t="s">
        <v>206</v>
      </c>
      <c r="D52" s="178" t="s">
        <v>141</v>
      </c>
      <c r="E52" s="179">
        <v>10</v>
      </c>
      <c r="F52" s="180"/>
      <c r="G52" s="181">
        <f>ROUND(E52*F52,2)</f>
        <v>0</v>
      </c>
      <c r="H52" s="180"/>
      <c r="I52" s="181">
        <f>ROUND(E52*H52,2)</f>
        <v>0</v>
      </c>
      <c r="J52" s="180"/>
      <c r="K52" s="181">
        <f>ROUND(E52*J52,2)</f>
        <v>0</v>
      </c>
      <c r="L52" s="181">
        <v>21</v>
      </c>
      <c r="M52" s="181">
        <f>G52*(1+L52/100)</f>
        <v>0</v>
      </c>
      <c r="N52" s="179">
        <v>0</v>
      </c>
      <c r="O52" s="179">
        <f>ROUND(E52*N52,2)</f>
        <v>0</v>
      </c>
      <c r="P52" s="179">
        <v>0</v>
      </c>
      <c r="Q52" s="179">
        <f>ROUND(E52*P52,2)</f>
        <v>0</v>
      </c>
      <c r="R52" s="181" t="s">
        <v>175</v>
      </c>
      <c r="S52" s="181" t="s">
        <v>143</v>
      </c>
      <c r="T52" s="182" t="s">
        <v>207</v>
      </c>
      <c r="U52" s="164">
        <v>0.02</v>
      </c>
      <c r="V52" s="164">
        <f>ROUND(E52*U52,2)</f>
        <v>0.2</v>
      </c>
      <c r="W52" s="164"/>
      <c r="X52" s="164" t="s">
        <v>144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208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257" t="s">
        <v>209</v>
      </c>
      <c r="D53" s="258"/>
      <c r="E53" s="258"/>
      <c r="F53" s="258"/>
      <c r="G53" s="258"/>
      <c r="H53" s="164"/>
      <c r="I53" s="164"/>
      <c r="J53" s="164"/>
      <c r="K53" s="164"/>
      <c r="L53" s="164"/>
      <c r="M53" s="164"/>
      <c r="N53" s="163"/>
      <c r="O53" s="163"/>
      <c r="P53" s="163"/>
      <c r="Q53" s="163"/>
      <c r="R53" s="164"/>
      <c r="S53" s="164"/>
      <c r="T53" s="164"/>
      <c r="U53" s="164"/>
      <c r="V53" s="164"/>
      <c r="W53" s="164"/>
      <c r="X53" s="164"/>
      <c r="Y53" s="153"/>
      <c r="Z53" s="153"/>
      <c r="AA53" s="153"/>
      <c r="AB53" s="153"/>
      <c r="AC53" s="153"/>
      <c r="AD53" s="153"/>
      <c r="AE53" s="153"/>
      <c r="AF53" s="153"/>
      <c r="AG53" s="153" t="s">
        <v>147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94" t="s">
        <v>210</v>
      </c>
      <c r="D54" s="166"/>
      <c r="E54" s="167">
        <v>10</v>
      </c>
      <c r="F54" s="164"/>
      <c r="G54" s="164"/>
      <c r="H54" s="164"/>
      <c r="I54" s="164"/>
      <c r="J54" s="164"/>
      <c r="K54" s="164"/>
      <c r="L54" s="164"/>
      <c r="M54" s="164"/>
      <c r="N54" s="163"/>
      <c r="O54" s="163"/>
      <c r="P54" s="163"/>
      <c r="Q54" s="163"/>
      <c r="R54" s="164"/>
      <c r="S54" s="164"/>
      <c r="T54" s="164"/>
      <c r="U54" s="164"/>
      <c r="V54" s="164"/>
      <c r="W54" s="164"/>
      <c r="X54" s="164"/>
      <c r="Y54" s="153"/>
      <c r="Z54" s="153"/>
      <c r="AA54" s="153"/>
      <c r="AB54" s="153"/>
      <c r="AC54" s="153"/>
      <c r="AD54" s="153"/>
      <c r="AE54" s="153"/>
      <c r="AF54" s="153"/>
      <c r="AG54" s="153" t="s">
        <v>149</v>
      </c>
      <c r="AH54" s="153">
        <v>0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76">
        <v>18</v>
      </c>
      <c r="B55" s="177" t="s">
        <v>211</v>
      </c>
      <c r="C55" s="193" t="s">
        <v>212</v>
      </c>
      <c r="D55" s="178" t="s">
        <v>213</v>
      </c>
      <c r="E55" s="179">
        <v>66.727980000000002</v>
      </c>
      <c r="F55" s="180"/>
      <c r="G55" s="181">
        <f>ROUND(E55*F55,2)</f>
        <v>0</v>
      </c>
      <c r="H55" s="180"/>
      <c r="I55" s="181">
        <f>ROUND(E55*H55,2)</f>
        <v>0</v>
      </c>
      <c r="J55" s="180"/>
      <c r="K55" s="181">
        <f>ROUND(E55*J55,2)</f>
        <v>0</v>
      </c>
      <c r="L55" s="181">
        <v>21</v>
      </c>
      <c r="M55" s="181">
        <f>G55*(1+L55/100)</f>
        <v>0</v>
      </c>
      <c r="N55" s="179">
        <v>0</v>
      </c>
      <c r="O55" s="179">
        <f>ROUND(E55*N55,2)</f>
        <v>0</v>
      </c>
      <c r="P55" s="179">
        <v>0</v>
      </c>
      <c r="Q55" s="179">
        <f>ROUND(E55*P55,2)</f>
        <v>0</v>
      </c>
      <c r="R55" s="181" t="s">
        <v>175</v>
      </c>
      <c r="S55" s="181" t="s">
        <v>143</v>
      </c>
      <c r="T55" s="182" t="s">
        <v>214</v>
      </c>
      <c r="U55" s="164">
        <v>0</v>
      </c>
      <c r="V55" s="164">
        <f>ROUND(E55*U55,2)</f>
        <v>0</v>
      </c>
      <c r="W55" s="164"/>
      <c r="X55" s="164" t="s">
        <v>144</v>
      </c>
      <c r="Y55" s="153"/>
      <c r="Z55" s="153"/>
      <c r="AA55" s="153"/>
      <c r="AB55" s="153"/>
      <c r="AC55" s="153"/>
      <c r="AD55" s="153"/>
      <c r="AE55" s="153"/>
      <c r="AF55" s="153"/>
      <c r="AG55" s="153" t="s">
        <v>145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194" t="s">
        <v>215</v>
      </c>
      <c r="D56" s="166"/>
      <c r="E56" s="167">
        <v>66.727980000000002</v>
      </c>
      <c r="F56" s="164"/>
      <c r="G56" s="164"/>
      <c r="H56" s="164"/>
      <c r="I56" s="164"/>
      <c r="J56" s="164"/>
      <c r="K56" s="164"/>
      <c r="L56" s="164"/>
      <c r="M56" s="164"/>
      <c r="N56" s="163"/>
      <c r="O56" s="163"/>
      <c r="P56" s="163"/>
      <c r="Q56" s="163"/>
      <c r="R56" s="164"/>
      <c r="S56" s="164"/>
      <c r="T56" s="164"/>
      <c r="U56" s="164"/>
      <c r="V56" s="164"/>
      <c r="W56" s="164"/>
      <c r="X56" s="164"/>
      <c r="Y56" s="153"/>
      <c r="Z56" s="153"/>
      <c r="AA56" s="153"/>
      <c r="AB56" s="153"/>
      <c r="AC56" s="153"/>
      <c r="AD56" s="153"/>
      <c r="AE56" s="153"/>
      <c r="AF56" s="153"/>
      <c r="AG56" s="153" t="s">
        <v>149</v>
      </c>
      <c r="AH56" s="153">
        <v>0</v>
      </c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76">
        <v>19</v>
      </c>
      <c r="B57" s="177" t="s">
        <v>216</v>
      </c>
      <c r="C57" s="193" t="s">
        <v>217</v>
      </c>
      <c r="D57" s="178" t="s">
        <v>141</v>
      </c>
      <c r="E57" s="179">
        <v>20</v>
      </c>
      <c r="F57" s="180"/>
      <c r="G57" s="181">
        <f>ROUND(E57*F57,2)</f>
        <v>0</v>
      </c>
      <c r="H57" s="180"/>
      <c r="I57" s="181">
        <f>ROUND(E57*H57,2)</f>
        <v>0</v>
      </c>
      <c r="J57" s="180"/>
      <c r="K57" s="181">
        <f>ROUND(E57*J57,2)</f>
        <v>0</v>
      </c>
      <c r="L57" s="181">
        <v>21</v>
      </c>
      <c r="M57" s="181">
        <f>G57*(1+L57/100)</f>
        <v>0</v>
      </c>
      <c r="N57" s="179">
        <v>0</v>
      </c>
      <c r="O57" s="179">
        <f>ROUND(E57*N57,2)</f>
        <v>0</v>
      </c>
      <c r="P57" s="179">
        <v>0</v>
      </c>
      <c r="Q57" s="179">
        <f>ROUND(E57*P57,2)</f>
        <v>0</v>
      </c>
      <c r="R57" s="181"/>
      <c r="S57" s="181" t="s">
        <v>218</v>
      </c>
      <c r="T57" s="182" t="s">
        <v>214</v>
      </c>
      <c r="U57" s="164">
        <v>0</v>
      </c>
      <c r="V57" s="164">
        <f>ROUND(E57*U57,2)</f>
        <v>0</v>
      </c>
      <c r="W57" s="164"/>
      <c r="X57" s="164" t="s">
        <v>144</v>
      </c>
      <c r="Y57" s="153"/>
      <c r="Z57" s="153"/>
      <c r="AA57" s="153"/>
      <c r="AB57" s="153"/>
      <c r="AC57" s="153"/>
      <c r="AD57" s="153"/>
      <c r="AE57" s="153"/>
      <c r="AF57" s="153"/>
      <c r="AG57" s="153" t="s">
        <v>145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194" t="s">
        <v>219</v>
      </c>
      <c r="D58" s="166"/>
      <c r="E58" s="167">
        <v>20</v>
      </c>
      <c r="F58" s="164"/>
      <c r="G58" s="164"/>
      <c r="H58" s="164"/>
      <c r="I58" s="164"/>
      <c r="J58" s="164"/>
      <c r="K58" s="164"/>
      <c r="L58" s="164"/>
      <c r="M58" s="164"/>
      <c r="N58" s="163"/>
      <c r="O58" s="163"/>
      <c r="P58" s="163"/>
      <c r="Q58" s="163"/>
      <c r="R58" s="164"/>
      <c r="S58" s="164"/>
      <c r="T58" s="164"/>
      <c r="U58" s="164"/>
      <c r="V58" s="164"/>
      <c r="W58" s="164"/>
      <c r="X58" s="164"/>
      <c r="Y58" s="153"/>
      <c r="Z58" s="153"/>
      <c r="AA58" s="153"/>
      <c r="AB58" s="153"/>
      <c r="AC58" s="153"/>
      <c r="AD58" s="153"/>
      <c r="AE58" s="153"/>
      <c r="AF58" s="153"/>
      <c r="AG58" s="153" t="s">
        <v>149</v>
      </c>
      <c r="AH58" s="153">
        <v>0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76">
        <v>20</v>
      </c>
      <c r="B59" s="177" t="s">
        <v>220</v>
      </c>
      <c r="C59" s="193" t="s">
        <v>221</v>
      </c>
      <c r="D59" s="178" t="s">
        <v>141</v>
      </c>
      <c r="E59" s="179">
        <v>20</v>
      </c>
      <c r="F59" s="180"/>
      <c r="G59" s="181">
        <f>ROUND(E59*F59,2)</f>
        <v>0</v>
      </c>
      <c r="H59" s="180"/>
      <c r="I59" s="181">
        <f>ROUND(E59*H59,2)</f>
        <v>0</v>
      </c>
      <c r="J59" s="180"/>
      <c r="K59" s="181">
        <f>ROUND(E59*J59,2)</f>
        <v>0</v>
      </c>
      <c r="L59" s="181">
        <v>21</v>
      </c>
      <c r="M59" s="181">
        <f>G59*(1+L59/100)</f>
        <v>0</v>
      </c>
      <c r="N59" s="179">
        <v>0</v>
      </c>
      <c r="O59" s="179">
        <f>ROUND(E59*N59,2)</f>
        <v>0</v>
      </c>
      <c r="P59" s="179">
        <v>0</v>
      </c>
      <c r="Q59" s="179">
        <f>ROUND(E59*P59,2)</f>
        <v>0</v>
      </c>
      <c r="R59" s="181"/>
      <c r="S59" s="181" t="s">
        <v>218</v>
      </c>
      <c r="T59" s="182" t="s">
        <v>214</v>
      </c>
      <c r="U59" s="164">
        <v>0</v>
      </c>
      <c r="V59" s="164">
        <f>ROUND(E59*U59,2)</f>
        <v>0</v>
      </c>
      <c r="W59" s="164"/>
      <c r="X59" s="164" t="s">
        <v>144</v>
      </c>
      <c r="Y59" s="153"/>
      <c r="Z59" s="153"/>
      <c r="AA59" s="153"/>
      <c r="AB59" s="153"/>
      <c r="AC59" s="153"/>
      <c r="AD59" s="153"/>
      <c r="AE59" s="153"/>
      <c r="AF59" s="153"/>
      <c r="AG59" s="153" t="s">
        <v>145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194" t="s">
        <v>219</v>
      </c>
      <c r="D60" s="166"/>
      <c r="E60" s="167">
        <v>20</v>
      </c>
      <c r="F60" s="164"/>
      <c r="G60" s="164"/>
      <c r="H60" s="164"/>
      <c r="I60" s="164"/>
      <c r="J60" s="164"/>
      <c r="K60" s="164"/>
      <c r="L60" s="164"/>
      <c r="M60" s="164"/>
      <c r="N60" s="163"/>
      <c r="O60" s="163"/>
      <c r="P60" s="163"/>
      <c r="Q60" s="163"/>
      <c r="R60" s="164"/>
      <c r="S60" s="164"/>
      <c r="T60" s="164"/>
      <c r="U60" s="164"/>
      <c r="V60" s="164"/>
      <c r="W60" s="164"/>
      <c r="X60" s="164"/>
      <c r="Y60" s="153"/>
      <c r="Z60" s="153"/>
      <c r="AA60" s="153"/>
      <c r="AB60" s="153"/>
      <c r="AC60" s="153"/>
      <c r="AD60" s="153"/>
      <c r="AE60" s="153"/>
      <c r="AF60" s="153"/>
      <c r="AG60" s="153" t="s">
        <v>149</v>
      </c>
      <c r="AH60" s="153">
        <v>0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83">
        <v>21</v>
      </c>
      <c r="B61" s="184" t="s">
        <v>222</v>
      </c>
      <c r="C61" s="195" t="s">
        <v>223</v>
      </c>
      <c r="D61" s="185" t="s">
        <v>224</v>
      </c>
      <c r="E61" s="186">
        <v>2</v>
      </c>
      <c r="F61" s="187"/>
      <c r="G61" s="188">
        <f>ROUND(E61*F61,2)</f>
        <v>0</v>
      </c>
      <c r="H61" s="187"/>
      <c r="I61" s="188">
        <f>ROUND(E61*H61,2)</f>
        <v>0</v>
      </c>
      <c r="J61" s="187"/>
      <c r="K61" s="188">
        <f>ROUND(E61*J61,2)</f>
        <v>0</v>
      </c>
      <c r="L61" s="188">
        <v>21</v>
      </c>
      <c r="M61" s="188">
        <f>G61*(1+L61/100)</f>
        <v>0</v>
      </c>
      <c r="N61" s="186">
        <v>0</v>
      </c>
      <c r="O61" s="186">
        <f>ROUND(E61*N61,2)</f>
        <v>0</v>
      </c>
      <c r="P61" s="186">
        <v>0</v>
      </c>
      <c r="Q61" s="186">
        <f>ROUND(E61*P61,2)</f>
        <v>0</v>
      </c>
      <c r="R61" s="188"/>
      <c r="S61" s="188" t="s">
        <v>218</v>
      </c>
      <c r="T61" s="189" t="s">
        <v>214</v>
      </c>
      <c r="U61" s="164">
        <v>0</v>
      </c>
      <c r="V61" s="164">
        <f>ROUND(E61*U61,2)</f>
        <v>0</v>
      </c>
      <c r="W61" s="164"/>
      <c r="X61" s="164" t="s">
        <v>144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145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83">
        <v>22</v>
      </c>
      <c r="B62" s="184" t="s">
        <v>225</v>
      </c>
      <c r="C62" s="195" t="s">
        <v>226</v>
      </c>
      <c r="D62" s="185" t="s">
        <v>224</v>
      </c>
      <c r="E62" s="186">
        <v>1</v>
      </c>
      <c r="F62" s="187"/>
      <c r="G62" s="188">
        <f>ROUND(E62*F62,2)</f>
        <v>0</v>
      </c>
      <c r="H62" s="187"/>
      <c r="I62" s="188">
        <f>ROUND(E62*H62,2)</f>
        <v>0</v>
      </c>
      <c r="J62" s="187"/>
      <c r="K62" s="188">
        <f>ROUND(E62*J62,2)</f>
        <v>0</v>
      </c>
      <c r="L62" s="188">
        <v>21</v>
      </c>
      <c r="M62" s="188">
        <f>G62*(1+L62/100)</f>
        <v>0</v>
      </c>
      <c r="N62" s="186">
        <v>0</v>
      </c>
      <c r="O62" s="186">
        <f>ROUND(E62*N62,2)</f>
        <v>0</v>
      </c>
      <c r="P62" s="186">
        <v>0</v>
      </c>
      <c r="Q62" s="186">
        <f>ROUND(E62*P62,2)</f>
        <v>0</v>
      </c>
      <c r="R62" s="188"/>
      <c r="S62" s="188" t="s">
        <v>218</v>
      </c>
      <c r="T62" s="189" t="s">
        <v>214</v>
      </c>
      <c r="U62" s="164">
        <v>0</v>
      </c>
      <c r="V62" s="164">
        <f>ROUND(E62*U62,2)</f>
        <v>0</v>
      </c>
      <c r="W62" s="164"/>
      <c r="X62" s="164" t="s">
        <v>144</v>
      </c>
      <c r="Y62" s="153"/>
      <c r="Z62" s="153"/>
      <c r="AA62" s="153"/>
      <c r="AB62" s="153"/>
      <c r="AC62" s="153"/>
      <c r="AD62" s="153"/>
      <c r="AE62" s="153"/>
      <c r="AF62" s="153"/>
      <c r="AG62" s="153" t="s">
        <v>145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x14ac:dyDescent="0.2">
      <c r="A63" s="169" t="s">
        <v>137</v>
      </c>
      <c r="B63" s="170" t="s">
        <v>91</v>
      </c>
      <c r="C63" s="192" t="s">
        <v>92</v>
      </c>
      <c r="D63" s="171"/>
      <c r="E63" s="172"/>
      <c r="F63" s="173"/>
      <c r="G63" s="173">
        <f>SUMIF(AG64:AG65,"&lt;&gt;NOR",G64:G65)</f>
        <v>0</v>
      </c>
      <c r="H63" s="173"/>
      <c r="I63" s="173">
        <f>SUM(I64:I65)</f>
        <v>0</v>
      </c>
      <c r="J63" s="173"/>
      <c r="K63" s="173">
        <f>SUM(K64:K65)</f>
        <v>0</v>
      </c>
      <c r="L63" s="173"/>
      <c r="M63" s="173">
        <f>SUM(M64:M65)</f>
        <v>0</v>
      </c>
      <c r="N63" s="172"/>
      <c r="O63" s="172">
        <f>SUM(O64:O65)</f>
        <v>0</v>
      </c>
      <c r="P63" s="172"/>
      <c r="Q63" s="172">
        <f>SUM(Q64:Q65)</f>
        <v>0</v>
      </c>
      <c r="R63" s="173"/>
      <c r="S63" s="173"/>
      <c r="T63" s="174"/>
      <c r="U63" s="168"/>
      <c r="V63" s="168">
        <f>SUM(V64:V65)</f>
        <v>0.21</v>
      </c>
      <c r="W63" s="168"/>
      <c r="X63" s="168"/>
      <c r="AG63" t="s">
        <v>138</v>
      </c>
    </row>
    <row r="64" spans="1:60" outlineLevel="1" x14ac:dyDescent="0.2">
      <c r="A64" s="176">
        <v>23</v>
      </c>
      <c r="B64" s="177" t="s">
        <v>227</v>
      </c>
      <c r="C64" s="193" t="s">
        <v>228</v>
      </c>
      <c r="D64" s="178" t="s">
        <v>165</v>
      </c>
      <c r="E64" s="179">
        <v>3.8</v>
      </c>
      <c r="F64" s="180"/>
      <c r="G64" s="181">
        <f>ROUND(E64*F64,2)</f>
        <v>0</v>
      </c>
      <c r="H64" s="180"/>
      <c r="I64" s="181">
        <f>ROUND(E64*H64,2)</f>
        <v>0</v>
      </c>
      <c r="J64" s="180"/>
      <c r="K64" s="181">
        <f>ROUND(E64*J64,2)</f>
        <v>0</v>
      </c>
      <c r="L64" s="181">
        <v>21</v>
      </c>
      <c r="M64" s="181">
        <f>G64*(1+L64/100)</f>
        <v>0</v>
      </c>
      <c r="N64" s="179">
        <v>0</v>
      </c>
      <c r="O64" s="179">
        <f>ROUND(E64*N64,2)</f>
        <v>0</v>
      </c>
      <c r="P64" s="179">
        <v>0</v>
      </c>
      <c r="Q64" s="179">
        <f>ROUND(E64*P64,2)</f>
        <v>0</v>
      </c>
      <c r="R64" s="181" t="s">
        <v>142</v>
      </c>
      <c r="S64" s="181" t="s">
        <v>143</v>
      </c>
      <c r="T64" s="182" t="s">
        <v>143</v>
      </c>
      <c r="U64" s="164">
        <v>5.5E-2</v>
      </c>
      <c r="V64" s="164">
        <f>ROUND(E64*U64,2)</f>
        <v>0.21</v>
      </c>
      <c r="W64" s="164"/>
      <c r="X64" s="164" t="s">
        <v>144</v>
      </c>
      <c r="Y64" s="153"/>
      <c r="Z64" s="153"/>
      <c r="AA64" s="153"/>
      <c r="AB64" s="153"/>
      <c r="AC64" s="153"/>
      <c r="AD64" s="153"/>
      <c r="AE64" s="153"/>
      <c r="AF64" s="153"/>
      <c r="AG64" s="153" t="s">
        <v>145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257" t="s">
        <v>229</v>
      </c>
      <c r="D65" s="258"/>
      <c r="E65" s="258"/>
      <c r="F65" s="258"/>
      <c r="G65" s="258"/>
      <c r="H65" s="164"/>
      <c r="I65" s="164"/>
      <c r="J65" s="164"/>
      <c r="K65" s="164"/>
      <c r="L65" s="164"/>
      <c r="M65" s="164"/>
      <c r="N65" s="163"/>
      <c r="O65" s="163"/>
      <c r="P65" s="163"/>
      <c r="Q65" s="163"/>
      <c r="R65" s="164"/>
      <c r="S65" s="164"/>
      <c r="T65" s="164"/>
      <c r="U65" s="164"/>
      <c r="V65" s="164"/>
      <c r="W65" s="164"/>
      <c r="X65" s="164"/>
      <c r="Y65" s="153"/>
      <c r="Z65" s="153"/>
      <c r="AA65" s="153"/>
      <c r="AB65" s="153"/>
      <c r="AC65" s="153"/>
      <c r="AD65" s="153"/>
      <c r="AE65" s="153"/>
      <c r="AF65" s="153"/>
      <c r="AG65" s="153" t="s">
        <v>147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x14ac:dyDescent="0.2">
      <c r="A66" s="169" t="s">
        <v>137</v>
      </c>
      <c r="B66" s="170" t="s">
        <v>93</v>
      </c>
      <c r="C66" s="192" t="s">
        <v>94</v>
      </c>
      <c r="D66" s="171"/>
      <c r="E66" s="172"/>
      <c r="F66" s="173"/>
      <c r="G66" s="173">
        <f>SUMIF(AG67:AG73,"&lt;&gt;NOR",G67:G73)</f>
        <v>0</v>
      </c>
      <c r="H66" s="173"/>
      <c r="I66" s="173">
        <f>SUM(I67:I73)</f>
        <v>0</v>
      </c>
      <c r="J66" s="173"/>
      <c r="K66" s="173">
        <f>SUM(K67:K73)</f>
        <v>0</v>
      </c>
      <c r="L66" s="173"/>
      <c r="M66" s="173">
        <f>SUM(M67:M73)</f>
        <v>0</v>
      </c>
      <c r="N66" s="172"/>
      <c r="O66" s="172">
        <f>SUM(O67:O73)</f>
        <v>0</v>
      </c>
      <c r="P66" s="172"/>
      <c r="Q66" s="172">
        <f>SUM(Q67:Q73)</f>
        <v>2.38</v>
      </c>
      <c r="R66" s="173"/>
      <c r="S66" s="173"/>
      <c r="T66" s="174"/>
      <c r="U66" s="168"/>
      <c r="V66" s="168">
        <f>SUM(V67:V73)</f>
        <v>8.68</v>
      </c>
      <c r="W66" s="168"/>
      <c r="X66" s="168"/>
      <c r="AG66" t="s">
        <v>138</v>
      </c>
    </row>
    <row r="67" spans="1:60" ht="22.5" outlineLevel="1" x14ac:dyDescent="0.2">
      <c r="A67" s="176">
        <v>24</v>
      </c>
      <c r="B67" s="177" t="s">
        <v>230</v>
      </c>
      <c r="C67" s="193" t="s">
        <v>231</v>
      </c>
      <c r="D67" s="178" t="s">
        <v>174</v>
      </c>
      <c r="E67" s="179">
        <v>1.08</v>
      </c>
      <c r="F67" s="180"/>
      <c r="G67" s="181">
        <f>ROUND(E67*F67,2)</f>
        <v>0</v>
      </c>
      <c r="H67" s="180"/>
      <c r="I67" s="181">
        <f>ROUND(E67*H67,2)</f>
        <v>0</v>
      </c>
      <c r="J67" s="180"/>
      <c r="K67" s="181">
        <f>ROUND(E67*J67,2)</f>
        <v>0</v>
      </c>
      <c r="L67" s="181">
        <v>21</v>
      </c>
      <c r="M67" s="181">
        <f>G67*(1+L67/100)</f>
        <v>0</v>
      </c>
      <c r="N67" s="179">
        <v>0</v>
      </c>
      <c r="O67" s="179">
        <f>ROUND(E67*N67,2)</f>
        <v>0</v>
      </c>
      <c r="P67" s="179">
        <v>2.2000000000000002</v>
      </c>
      <c r="Q67" s="179">
        <f>ROUND(E67*P67,2)</f>
        <v>2.38</v>
      </c>
      <c r="R67" s="181" t="s">
        <v>232</v>
      </c>
      <c r="S67" s="181" t="s">
        <v>143</v>
      </c>
      <c r="T67" s="182" t="s">
        <v>143</v>
      </c>
      <c r="U67" s="164">
        <v>7.1950000000000003</v>
      </c>
      <c r="V67" s="164">
        <f>ROUND(E67*U67,2)</f>
        <v>7.77</v>
      </c>
      <c r="W67" s="164"/>
      <c r="X67" s="164" t="s">
        <v>144</v>
      </c>
      <c r="Y67" s="153"/>
      <c r="Z67" s="153"/>
      <c r="AA67" s="153"/>
      <c r="AB67" s="153"/>
      <c r="AC67" s="153"/>
      <c r="AD67" s="153"/>
      <c r="AE67" s="153"/>
      <c r="AF67" s="153"/>
      <c r="AG67" s="153" t="s">
        <v>145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194" t="s">
        <v>233</v>
      </c>
      <c r="D68" s="166"/>
      <c r="E68" s="167">
        <v>1.08</v>
      </c>
      <c r="F68" s="164"/>
      <c r="G68" s="164"/>
      <c r="H68" s="164"/>
      <c r="I68" s="164"/>
      <c r="J68" s="164"/>
      <c r="K68" s="164"/>
      <c r="L68" s="164"/>
      <c r="M68" s="164"/>
      <c r="N68" s="163"/>
      <c r="O68" s="163"/>
      <c r="P68" s="163"/>
      <c r="Q68" s="163"/>
      <c r="R68" s="164"/>
      <c r="S68" s="164"/>
      <c r="T68" s="164"/>
      <c r="U68" s="164"/>
      <c r="V68" s="164"/>
      <c r="W68" s="164"/>
      <c r="X68" s="164"/>
      <c r="Y68" s="153"/>
      <c r="Z68" s="153"/>
      <c r="AA68" s="153"/>
      <c r="AB68" s="153"/>
      <c r="AC68" s="153"/>
      <c r="AD68" s="153"/>
      <c r="AE68" s="153"/>
      <c r="AF68" s="153"/>
      <c r="AG68" s="153" t="s">
        <v>149</v>
      </c>
      <c r="AH68" s="153">
        <v>0</v>
      </c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ht="22.5" outlineLevel="1" x14ac:dyDescent="0.2">
      <c r="A69" s="176">
        <v>25</v>
      </c>
      <c r="B69" s="177" t="s">
        <v>234</v>
      </c>
      <c r="C69" s="193" t="s">
        <v>235</v>
      </c>
      <c r="D69" s="178" t="s">
        <v>141</v>
      </c>
      <c r="E69" s="179">
        <v>7.6</v>
      </c>
      <c r="F69" s="180"/>
      <c r="G69" s="181">
        <f>ROUND(E69*F69,2)</f>
        <v>0</v>
      </c>
      <c r="H69" s="180"/>
      <c r="I69" s="181">
        <f>ROUND(E69*H69,2)</f>
        <v>0</v>
      </c>
      <c r="J69" s="180"/>
      <c r="K69" s="181">
        <f>ROUND(E69*J69,2)</f>
        <v>0</v>
      </c>
      <c r="L69" s="181">
        <v>21</v>
      </c>
      <c r="M69" s="181">
        <f>G69*(1+L69/100)</f>
        <v>0</v>
      </c>
      <c r="N69" s="179">
        <v>0</v>
      </c>
      <c r="O69" s="179">
        <f>ROUND(E69*N69,2)</f>
        <v>0</v>
      </c>
      <c r="P69" s="179">
        <v>0</v>
      </c>
      <c r="Q69" s="179">
        <f>ROUND(E69*P69,2)</f>
        <v>0</v>
      </c>
      <c r="R69" s="181" t="s">
        <v>142</v>
      </c>
      <c r="S69" s="181" t="s">
        <v>143</v>
      </c>
      <c r="T69" s="182" t="s">
        <v>143</v>
      </c>
      <c r="U69" s="164">
        <v>0.12</v>
      </c>
      <c r="V69" s="164">
        <f>ROUND(E69*U69,2)</f>
        <v>0.91</v>
      </c>
      <c r="W69" s="164"/>
      <c r="X69" s="164" t="s">
        <v>144</v>
      </c>
      <c r="Y69" s="153"/>
      <c r="Z69" s="153"/>
      <c r="AA69" s="153"/>
      <c r="AB69" s="153"/>
      <c r="AC69" s="153"/>
      <c r="AD69" s="153"/>
      <c r="AE69" s="153"/>
      <c r="AF69" s="153"/>
      <c r="AG69" s="153" t="s">
        <v>145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 x14ac:dyDescent="0.2">
      <c r="A70" s="160"/>
      <c r="B70" s="161"/>
      <c r="C70" s="257" t="s">
        <v>236</v>
      </c>
      <c r="D70" s="258"/>
      <c r="E70" s="258"/>
      <c r="F70" s="258"/>
      <c r="G70" s="258"/>
      <c r="H70" s="164"/>
      <c r="I70" s="164"/>
      <c r="J70" s="164"/>
      <c r="K70" s="164"/>
      <c r="L70" s="164"/>
      <c r="M70" s="164"/>
      <c r="N70" s="163"/>
      <c r="O70" s="163"/>
      <c r="P70" s="163"/>
      <c r="Q70" s="163"/>
      <c r="R70" s="164"/>
      <c r="S70" s="164"/>
      <c r="T70" s="164"/>
      <c r="U70" s="164"/>
      <c r="V70" s="164"/>
      <c r="W70" s="164"/>
      <c r="X70" s="164"/>
      <c r="Y70" s="153"/>
      <c r="Z70" s="153"/>
      <c r="AA70" s="153"/>
      <c r="AB70" s="153"/>
      <c r="AC70" s="153"/>
      <c r="AD70" s="153"/>
      <c r="AE70" s="153"/>
      <c r="AF70" s="153"/>
      <c r="AG70" s="153" t="s">
        <v>147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90" t="str">
        <f>C70</f>
        <v>krajníků, desek nebo panelů od spojovacího materiálu s odklizením a uložením očištěných hmot a spojovacího materiálu na skládku na vzdálenost do 10 m</v>
      </c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194" t="s">
        <v>237</v>
      </c>
      <c r="D71" s="166"/>
      <c r="E71" s="167">
        <v>4</v>
      </c>
      <c r="F71" s="164"/>
      <c r="G71" s="164"/>
      <c r="H71" s="164"/>
      <c r="I71" s="164"/>
      <c r="J71" s="164"/>
      <c r="K71" s="164"/>
      <c r="L71" s="164"/>
      <c r="M71" s="164"/>
      <c r="N71" s="163"/>
      <c r="O71" s="163"/>
      <c r="P71" s="163"/>
      <c r="Q71" s="163"/>
      <c r="R71" s="164"/>
      <c r="S71" s="164"/>
      <c r="T71" s="164"/>
      <c r="U71" s="164"/>
      <c r="V71" s="164"/>
      <c r="W71" s="164"/>
      <c r="X71" s="164"/>
      <c r="Y71" s="153"/>
      <c r="Z71" s="153"/>
      <c r="AA71" s="153"/>
      <c r="AB71" s="153"/>
      <c r="AC71" s="153"/>
      <c r="AD71" s="153"/>
      <c r="AE71" s="153"/>
      <c r="AF71" s="153"/>
      <c r="AG71" s="153" t="s">
        <v>149</v>
      </c>
      <c r="AH71" s="153">
        <v>0</v>
      </c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194" t="s">
        <v>150</v>
      </c>
      <c r="D72" s="166"/>
      <c r="E72" s="167">
        <v>1.6</v>
      </c>
      <c r="F72" s="164"/>
      <c r="G72" s="164"/>
      <c r="H72" s="164"/>
      <c r="I72" s="164"/>
      <c r="J72" s="164"/>
      <c r="K72" s="164"/>
      <c r="L72" s="164"/>
      <c r="M72" s="164"/>
      <c r="N72" s="163"/>
      <c r="O72" s="163"/>
      <c r="P72" s="163"/>
      <c r="Q72" s="163"/>
      <c r="R72" s="164"/>
      <c r="S72" s="164"/>
      <c r="T72" s="164"/>
      <c r="U72" s="164"/>
      <c r="V72" s="164"/>
      <c r="W72" s="164"/>
      <c r="X72" s="164"/>
      <c r="Y72" s="153"/>
      <c r="Z72" s="153"/>
      <c r="AA72" s="153"/>
      <c r="AB72" s="153"/>
      <c r="AC72" s="153"/>
      <c r="AD72" s="153"/>
      <c r="AE72" s="153"/>
      <c r="AF72" s="153"/>
      <c r="AG72" s="153" t="s">
        <v>149</v>
      </c>
      <c r="AH72" s="153">
        <v>0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94" t="s">
        <v>155</v>
      </c>
      <c r="D73" s="166"/>
      <c r="E73" s="167">
        <v>2</v>
      </c>
      <c r="F73" s="164"/>
      <c r="G73" s="164"/>
      <c r="H73" s="164"/>
      <c r="I73" s="164"/>
      <c r="J73" s="164"/>
      <c r="K73" s="164"/>
      <c r="L73" s="164"/>
      <c r="M73" s="164"/>
      <c r="N73" s="163"/>
      <c r="O73" s="163"/>
      <c r="P73" s="163"/>
      <c r="Q73" s="163"/>
      <c r="R73" s="164"/>
      <c r="S73" s="164"/>
      <c r="T73" s="164"/>
      <c r="U73" s="164"/>
      <c r="V73" s="164"/>
      <c r="W73" s="164"/>
      <c r="X73" s="164"/>
      <c r="Y73" s="153"/>
      <c r="Z73" s="153"/>
      <c r="AA73" s="153"/>
      <c r="AB73" s="153"/>
      <c r="AC73" s="153"/>
      <c r="AD73" s="153"/>
      <c r="AE73" s="153"/>
      <c r="AF73" s="153"/>
      <c r="AG73" s="153" t="s">
        <v>149</v>
      </c>
      <c r="AH73" s="153">
        <v>0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x14ac:dyDescent="0.2">
      <c r="A74" s="169" t="s">
        <v>137</v>
      </c>
      <c r="B74" s="170" t="s">
        <v>95</v>
      </c>
      <c r="C74" s="192" t="s">
        <v>96</v>
      </c>
      <c r="D74" s="171"/>
      <c r="E74" s="172"/>
      <c r="F74" s="173"/>
      <c r="G74" s="173">
        <f>SUMIF(AG75:AG76,"&lt;&gt;NOR",G75:G76)</f>
        <v>0</v>
      </c>
      <c r="H74" s="173"/>
      <c r="I74" s="173">
        <f>SUM(I75:I76)</f>
        <v>0</v>
      </c>
      <c r="J74" s="173"/>
      <c r="K74" s="173">
        <f>SUM(K75:K76)</f>
        <v>0</v>
      </c>
      <c r="L74" s="173"/>
      <c r="M74" s="173">
        <f>SUM(M75:M76)</f>
        <v>0</v>
      </c>
      <c r="N74" s="172"/>
      <c r="O74" s="172">
        <f>SUM(O75:O76)</f>
        <v>0</v>
      </c>
      <c r="P74" s="172"/>
      <c r="Q74" s="172">
        <f>SUM(Q75:Q76)</f>
        <v>0</v>
      </c>
      <c r="R74" s="173"/>
      <c r="S74" s="173"/>
      <c r="T74" s="174"/>
      <c r="U74" s="168"/>
      <c r="V74" s="168">
        <f>SUM(V75:V76)</f>
        <v>0.02</v>
      </c>
      <c r="W74" s="168"/>
      <c r="X74" s="168"/>
      <c r="AG74" t="s">
        <v>138</v>
      </c>
    </row>
    <row r="75" spans="1:60" outlineLevel="1" x14ac:dyDescent="0.2">
      <c r="A75" s="176">
        <v>26</v>
      </c>
      <c r="B75" s="177" t="s">
        <v>238</v>
      </c>
      <c r="C75" s="193" t="s">
        <v>239</v>
      </c>
      <c r="D75" s="178" t="s">
        <v>213</v>
      </c>
      <c r="E75" s="179">
        <v>4.4549999999999999E-2</v>
      </c>
      <c r="F75" s="180"/>
      <c r="G75" s="181">
        <f>ROUND(E75*F75,2)</f>
        <v>0</v>
      </c>
      <c r="H75" s="180"/>
      <c r="I75" s="181">
        <f>ROUND(E75*H75,2)</f>
        <v>0</v>
      </c>
      <c r="J75" s="180"/>
      <c r="K75" s="181">
        <f>ROUND(E75*J75,2)</f>
        <v>0</v>
      </c>
      <c r="L75" s="181">
        <v>21</v>
      </c>
      <c r="M75" s="181">
        <f>G75*(1+L75/100)</f>
        <v>0</v>
      </c>
      <c r="N75" s="179">
        <v>0</v>
      </c>
      <c r="O75" s="179">
        <f>ROUND(E75*N75,2)</f>
        <v>0</v>
      </c>
      <c r="P75" s="179">
        <v>0</v>
      </c>
      <c r="Q75" s="179">
        <f>ROUND(E75*P75,2)</f>
        <v>0</v>
      </c>
      <c r="R75" s="181" t="s">
        <v>142</v>
      </c>
      <c r="S75" s="181" t="s">
        <v>143</v>
      </c>
      <c r="T75" s="182" t="s">
        <v>143</v>
      </c>
      <c r="U75" s="164">
        <v>0.39</v>
      </c>
      <c r="V75" s="164">
        <f>ROUND(E75*U75,2)</f>
        <v>0.02</v>
      </c>
      <c r="W75" s="164"/>
      <c r="X75" s="164" t="s">
        <v>240</v>
      </c>
      <c r="Y75" s="153"/>
      <c r="Z75" s="153"/>
      <c r="AA75" s="153"/>
      <c r="AB75" s="153"/>
      <c r="AC75" s="153"/>
      <c r="AD75" s="153"/>
      <c r="AE75" s="153"/>
      <c r="AF75" s="153"/>
      <c r="AG75" s="153" t="s">
        <v>241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257" t="s">
        <v>242</v>
      </c>
      <c r="D76" s="258"/>
      <c r="E76" s="258"/>
      <c r="F76" s="258"/>
      <c r="G76" s="258"/>
      <c r="H76" s="164"/>
      <c r="I76" s="164"/>
      <c r="J76" s="164"/>
      <c r="K76" s="164"/>
      <c r="L76" s="164"/>
      <c r="M76" s="164"/>
      <c r="N76" s="163"/>
      <c r="O76" s="163"/>
      <c r="P76" s="163"/>
      <c r="Q76" s="163"/>
      <c r="R76" s="164"/>
      <c r="S76" s="164"/>
      <c r="T76" s="164"/>
      <c r="U76" s="164"/>
      <c r="V76" s="164"/>
      <c r="W76" s="164"/>
      <c r="X76" s="164"/>
      <c r="Y76" s="153"/>
      <c r="Z76" s="153"/>
      <c r="AA76" s="153"/>
      <c r="AB76" s="153"/>
      <c r="AC76" s="153"/>
      <c r="AD76" s="153"/>
      <c r="AE76" s="153"/>
      <c r="AF76" s="153"/>
      <c r="AG76" s="153" t="s">
        <v>147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x14ac:dyDescent="0.2">
      <c r="A77" s="169" t="s">
        <v>137</v>
      </c>
      <c r="B77" s="170" t="s">
        <v>102</v>
      </c>
      <c r="C77" s="192" t="s">
        <v>103</v>
      </c>
      <c r="D77" s="171"/>
      <c r="E77" s="172"/>
      <c r="F77" s="173"/>
      <c r="G77" s="173">
        <f>SUMIF(AG78:AG83,"&lt;&gt;NOR",G78:G83)</f>
        <v>0</v>
      </c>
      <c r="H77" s="173"/>
      <c r="I77" s="173">
        <f>SUM(I78:I83)</f>
        <v>0</v>
      </c>
      <c r="J77" s="173"/>
      <c r="K77" s="173">
        <f>SUM(K78:K83)</f>
        <v>0</v>
      </c>
      <c r="L77" s="173"/>
      <c r="M77" s="173">
        <f>SUM(M78:M83)</f>
        <v>0</v>
      </c>
      <c r="N77" s="172"/>
      <c r="O77" s="172">
        <f>SUM(O78:O83)</f>
        <v>0</v>
      </c>
      <c r="P77" s="172"/>
      <c r="Q77" s="172">
        <f>SUM(Q78:Q83)</f>
        <v>0.41000000000000003</v>
      </c>
      <c r="R77" s="173"/>
      <c r="S77" s="173"/>
      <c r="T77" s="174"/>
      <c r="U77" s="168"/>
      <c r="V77" s="168">
        <f>SUM(V78:V83)</f>
        <v>4.29</v>
      </c>
      <c r="W77" s="168"/>
      <c r="X77" s="168"/>
      <c r="AG77" t="s">
        <v>138</v>
      </c>
    </row>
    <row r="78" spans="1:60" outlineLevel="1" x14ac:dyDescent="0.2">
      <c r="A78" s="176">
        <v>27</v>
      </c>
      <c r="B78" s="177" t="s">
        <v>243</v>
      </c>
      <c r="C78" s="193" t="s">
        <v>244</v>
      </c>
      <c r="D78" s="178" t="s">
        <v>165</v>
      </c>
      <c r="E78" s="179">
        <v>12.5</v>
      </c>
      <c r="F78" s="180"/>
      <c r="G78" s="181">
        <f>ROUND(E78*F78,2)</f>
        <v>0</v>
      </c>
      <c r="H78" s="180"/>
      <c r="I78" s="181">
        <f>ROUND(E78*H78,2)</f>
        <v>0</v>
      </c>
      <c r="J78" s="180"/>
      <c r="K78" s="181">
        <f>ROUND(E78*J78,2)</f>
        <v>0</v>
      </c>
      <c r="L78" s="181">
        <v>21</v>
      </c>
      <c r="M78" s="181">
        <f>G78*(1+L78/100)</f>
        <v>0</v>
      </c>
      <c r="N78" s="179">
        <v>0</v>
      </c>
      <c r="O78" s="179">
        <f>ROUND(E78*N78,2)</f>
        <v>0</v>
      </c>
      <c r="P78" s="179">
        <v>2.6700000000000002E-2</v>
      </c>
      <c r="Q78" s="179">
        <f>ROUND(E78*P78,2)</f>
        <v>0.33</v>
      </c>
      <c r="R78" s="181" t="s">
        <v>245</v>
      </c>
      <c r="S78" s="181" t="s">
        <v>143</v>
      </c>
      <c r="T78" s="182" t="s">
        <v>143</v>
      </c>
      <c r="U78" s="164">
        <v>0.29299999999999998</v>
      </c>
      <c r="V78" s="164">
        <f>ROUND(E78*U78,2)</f>
        <v>3.66</v>
      </c>
      <c r="W78" s="164"/>
      <c r="X78" s="164" t="s">
        <v>144</v>
      </c>
      <c r="Y78" s="153"/>
      <c r="Z78" s="153"/>
      <c r="AA78" s="153"/>
      <c r="AB78" s="153"/>
      <c r="AC78" s="153"/>
      <c r="AD78" s="153"/>
      <c r="AE78" s="153"/>
      <c r="AF78" s="153"/>
      <c r="AG78" s="153" t="s">
        <v>145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257" t="s">
        <v>246</v>
      </c>
      <c r="D79" s="258"/>
      <c r="E79" s="258"/>
      <c r="F79" s="258"/>
      <c r="G79" s="258"/>
      <c r="H79" s="164"/>
      <c r="I79" s="164"/>
      <c r="J79" s="164"/>
      <c r="K79" s="164"/>
      <c r="L79" s="164"/>
      <c r="M79" s="164"/>
      <c r="N79" s="163"/>
      <c r="O79" s="163"/>
      <c r="P79" s="163"/>
      <c r="Q79" s="163"/>
      <c r="R79" s="164"/>
      <c r="S79" s="164"/>
      <c r="T79" s="164"/>
      <c r="U79" s="164"/>
      <c r="V79" s="164"/>
      <c r="W79" s="164"/>
      <c r="X79" s="164"/>
      <c r="Y79" s="153"/>
      <c r="Z79" s="153"/>
      <c r="AA79" s="153"/>
      <c r="AB79" s="153"/>
      <c r="AC79" s="153"/>
      <c r="AD79" s="153"/>
      <c r="AE79" s="153"/>
      <c r="AF79" s="153"/>
      <c r="AG79" s="153" t="s">
        <v>147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83">
        <v>28</v>
      </c>
      <c r="B80" s="184" t="s">
        <v>247</v>
      </c>
      <c r="C80" s="195" t="s">
        <v>248</v>
      </c>
      <c r="D80" s="185" t="s">
        <v>249</v>
      </c>
      <c r="E80" s="186">
        <v>1</v>
      </c>
      <c r="F80" s="187"/>
      <c r="G80" s="188">
        <f>ROUND(E80*F80,2)</f>
        <v>0</v>
      </c>
      <c r="H80" s="187"/>
      <c r="I80" s="188">
        <f>ROUND(E80*H80,2)</f>
        <v>0</v>
      </c>
      <c r="J80" s="187"/>
      <c r="K80" s="188">
        <f>ROUND(E80*J80,2)</f>
        <v>0</v>
      </c>
      <c r="L80" s="188">
        <v>21</v>
      </c>
      <c r="M80" s="188">
        <f>G80*(1+L80/100)</f>
        <v>0</v>
      </c>
      <c r="N80" s="186">
        <v>0</v>
      </c>
      <c r="O80" s="186">
        <f>ROUND(E80*N80,2)</f>
        <v>0</v>
      </c>
      <c r="P80" s="186">
        <v>8.2000000000000003E-2</v>
      </c>
      <c r="Q80" s="186">
        <f>ROUND(E80*P80,2)</f>
        <v>0.08</v>
      </c>
      <c r="R80" s="188"/>
      <c r="S80" s="188" t="s">
        <v>218</v>
      </c>
      <c r="T80" s="189" t="s">
        <v>214</v>
      </c>
      <c r="U80" s="164">
        <v>0.63</v>
      </c>
      <c r="V80" s="164">
        <f>ROUND(E80*U80,2)</f>
        <v>0.63</v>
      </c>
      <c r="W80" s="164"/>
      <c r="X80" s="164" t="s">
        <v>144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145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76">
        <v>29</v>
      </c>
      <c r="B81" s="177" t="s">
        <v>250</v>
      </c>
      <c r="C81" s="193" t="s">
        <v>251</v>
      </c>
      <c r="D81" s="178" t="s">
        <v>224</v>
      </c>
      <c r="E81" s="179">
        <v>2</v>
      </c>
      <c r="F81" s="180"/>
      <c r="G81" s="181">
        <f>ROUND(E81*F81,2)</f>
        <v>0</v>
      </c>
      <c r="H81" s="180"/>
      <c r="I81" s="181">
        <f>ROUND(E81*H81,2)</f>
        <v>0</v>
      </c>
      <c r="J81" s="180"/>
      <c r="K81" s="181">
        <f>ROUND(E81*J81,2)</f>
        <v>0</v>
      </c>
      <c r="L81" s="181">
        <v>21</v>
      </c>
      <c r="M81" s="181">
        <f>G81*(1+L81/100)</f>
        <v>0</v>
      </c>
      <c r="N81" s="179">
        <v>0</v>
      </c>
      <c r="O81" s="179">
        <f>ROUND(E81*N81,2)</f>
        <v>0</v>
      </c>
      <c r="P81" s="179">
        <v>0</v>
      </c>
      <c r="Q81" s="179">
        <f>ROUND(E81*P81,2)</f>
        <v>0</v>
      </c>
      <c r="R81" s="181"/>
      <c r="S81" s="181" t="s">
        <v>218</v>
      </c>
      <c r="T81" s="182" t="s">
        <v>214</v>
      </c>
      <c r="U81" s="164">
        <v>0</v>
      </c>
      <c r="V81" s="164">
        <f>ROUND(E81*U81,2)</f>
        <v>0</v>
      </c>
      <c r="W81" s="164"/>
      <c r="X81" s="164" t="s">
        <v>144</v>
      </c>
      <c r="Y81" s="153"/>
      <c r="Z81" s="153"/>
      <c r="AA81" s="153"/>
      <c r="AB81" s="153"/>
      <c r="AC81" s="153"/>
      <c r="AD81" s="153"/>
      <c r="AE81" s="153"/>
      <c r="AF81" s="153"/>
      <c r="AG81" s="153" t="s">
        <v>145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>
        <v>30</v>
      </c>
      <c r="B82" s="161" t="s">
        <v>252</v>
      </c>
      <c r="C82" s="196" t="s">
        <v>253</v>
      </c>
      <c r="D82" s="162" t="s">
        <v>0</v>
      </c>
      <c r="E82" s="191"/>
      <c r="F82" s="165"/>
      <c r="G82" s="164">
        <f>ROUND(E82*F82,2)</f>
        <v>0</v>
      </c>
      <c r="H82" s="165"/>
      <c r="I82" s="164">
        <f>ROUND(E82*H82,2)</f>
        <v>0</v>
      </c>
      <c r="J82" s="165"/>
      <c r="K82" s="164">
        <f>ROUND(E82*J82,2)</f>
        <v>0</v>
      </c>
      <c r="L82" s="164">
        <v>21</v>
      </c>
      <c r="M82" s="164">
        <f>G82*(1+L82/100)</f>
        <v>0</v>
      </c>
      <c r="N82" s="163">
        <v>0</v>
      </c>
      <c r="O82" s="163">
        <f>ROUND(E82*N82,2)</f>
        <v>0</v>
      </c>
      <c r="P82" s="163">
        <v>0</v>
      </c>
      <c r="Q82" s="163">
        <f>ROUND(E82*P82,2)</f>
        <v>0</v>
      </c>
      <c r="R82" s="164" t="s">
        <v>245</v>
      </c>
      <c r="S82" s="164" t="s">
        <v>143</v>
      </c>
      <c r="T82" s="164" t="s">
        <v>143</v>
      </c>
      <c r="U82" s="164">
        <v>0</v>
      </c>
      <c r="V82" s="164">
        <f>ROUND(E82*U82,2)</f>
        <v>0</v>
      </c>
      <c r="W82" s="164"/>
      <c r="X82" s="164" t="s">
        <v>240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241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59" t="s">
        <v>254</v>
      </c>
      <c r="D83" s="260"/>
      <c r="E83" s="260"/>
      <c r="F83" s="260"/>
      <c r="G83" s="260"/>
      <c r="H83" s="164"/>
      <c r="I83" s="164"/>
      <c r="J83" s="164"/>
      <c r="K83" s="164"/>
      <c r="L83" s="164"/>
      <c r="M83" s="164"/>
      <c r="N83" s="163"/>
      <c r="O83" s="163"/>
      <c r="P83" s="163"/>
      <c r="Q83" s="163"/>
      <c r="R83" s="164"/>
      <c r="S83" s="164"/>
      <c r="T83" s="164"/>
      <c r="U83" s="164"/>
      <c r="V83" s="164"/>
      <c r="W83" s="164"/>
      <c r="X83" s="164"/>
      <c r="Y83" s="153"/>
      <c r="Z83" s="153"/>
      <c r="AA83" s="153"/>
      <c r="AB83" s="153"/>
      <c r="AC83" s="153"/>
      <c r="AD83" s="153"/>
      <c r="AE83" s="153"/>
      <c r="AF83" s="153"/>
      <c r="AG83" s="153" t="s">
        <v>147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x14ac:dyDescent="0.2">
      <c r="A84" s="169" t="s">
        <v>137</v>
      </c>
      <c r="B84" s="170" t="s">
        <v>106</v>
      </c>
      <c r="C84" s="192" t="s">
        <v>107</v>
      </c>
      <c r="D84" s="171"/>
      <c r="E84" s="172"/>
      <c r="F84" s="173"/>
      <c r="G84" s="173">
        <f>SUMIF(AG85:AG90,"&lt;&gt;NOR",G85:G90)</f>
        <v>0</v>
      </c>
      <c r="H84" s="173"/>
      <c r="I84" s="173">
        <f>SUM(I85:I90)</f>
        <v>0</v>
      </c>
      <c r="J84" s="173"/>
      <c r="K84" s="173">
        <f>SUM(K85:K90)</f>
        <v>0</v>
      </c>
      <c r="L84" s="173"/>
      <c r="M84" s="173">
        <f>SUM(M85:M90)</f>
        <v>0</v>
      </c>
      <c r="N84" s="172"/>
      <c r="O84" s="172">
        <f>SUM(O85:O90)</f>
        <v>0</v>
      </c>
      <c r="P84" s="172"/>
      <c r="Q84" s="172">
        <f>SUM(Q85:Q90)</f>
        <v>0</v>
      </c>
      <c r="R84" s="173"/>
      <c r="S84" s="173"/>
      <c r="T84" s="174"/>
      <c r="U84" s="168"/>
      <c r="V84" s="168">
        <f>SUM(V85:V90)</f>
        <v>100.19</v>
      </c>
      <c r="W84" s="168"/>
      <c r="X84" s="168"/>
      <c r="AG84" t="s">
        <v>138</v>
      </c>
    </row>
    <row r="85" spans="1:60" ht="22.5" outlineLevel="1" x14ac:dyDescent="0.2">
      <c r="A85" s="176">
        <v>31</v>
      </c>
      <c r="B85" s="177" t="s">
        <v>255</v>
      </c>
      <c r="C85" s="193" t="s">
        <v>256</v>
      </c>
      <c r="D85" s="178" t="s">
        <v>213</v>
      </c>
      <c r="E85" s="179">
        <v>50.107199999999999</v>
      </c>
      <c r="F85" s="180"/>
      <c r="G85" s="181">
        <f>ROUND(E85*F85,2)</f>
        <v>0</v>
      </c>
      <c r="H85" s="180"/>
      <c r="I85" s="181">
        <f>ROUND(E85*H85,2)</f>
        <v>0</v>
      </c>
      <c r="J85" s="180"/>
      <c r="K85" s="181">
        <f>ROUND(E85*J85,2)</f>
        <v>0</v>
      </c>
      <c r="L85" s="181">
        <v>21</v>
      </c>
      <c r="M85" s="181">
        <f>G85*(1+L85/100)</f>
        <v>0</v>
      </c>
      <c r="N85" s="179">
        <v>0</v>
      </c>
      <c r="O85" s="179">
        <f>ROUND(E85*N85,2)</f>
        <v>0</v>
      </c>
      <c r="P85" s="179">
        <v>0</v>
      </c>
      <c r="Q85" s="179">
        <f>ROUND(E85*P85,2)</f>
        <v>0</v>
      </c>
      <c r="R85" s="181" t="s">
        <v>232</v>
      </c>
      <c r="S85" s="181" t="s">
        <v>143</v>
      </c>
      <c r="T85" s="182" t="s">
        <v>214</v>
      </c>
      <c r="U85" s="164">
        <v>0</v>
      </c>
      <c r="V85" s="164">
        <f>ROUND(E85*U85,2)</f>
        <v>0</v>
      </c>
      <c r="W85" s="164"/>
      <c r="X85" s="164" t="s">
        <v>144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145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94" t="s">
        <v>257</v>
      </c>
      <c r="D86" s="166"/>
      <c r="E86" s="167">
        <v>50.107199999999999</v>
      </c>
      <c r="F86" s="164"/>
      <c r="G86" s="164"/>
      <c r="H86" s="164"/>
      <c r="I86" s="164"/>
      <c r="J86" s="164"/>
      <c r="K86" s="164"/>
      <c r="L86" s="164"/>
      <c r="M86" s="164"/>
      <c r="N86" s="163"/>
      <c r="O86" s="163"/>
      <c r="P86" s="163"/>
      <c r="Q86" s="163"/>
      <c r="R86" s="164"/>
      <c r="S86" s="164"/>
      <c r="T86" s="164"/>
      <c r="U86" s="164"/>
      <c r="V86" s="164"/>
      <c r="W86" s="164"/>
      <c r="X86" s="164"/>
      <c r="Y86" s="153"/>
      <c r="Z86" s="153"/>
      <c r="AA86" s="153"/>
      <c r="AB86" s="153"/>
      <c r="AC86" s="153"/>
      <c r="AD86" s="153"/>
      <c r="AE86" s="153"/>
      <c r="AF86" s="153"/>
      <c r="AG86" s="153" t="s">
        <v>149</v>
      </c>
      <c r="AH86" s="153">
        <v>0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76">
        <v>32</v>
      </c>
      <c r="B87" s="177" t="s">
        <v>258</v>
      </c>
      <c r="C87" s="193" t="s">
        <v>259</v>
      </c>
      <c r="D87" s="178" t="s">
        <v>213</v>
      </c>
      <c r="E87" s="179">
        <v>204.46109999999999</v>
      </c>
      <c r="F87" s="180"/>
      <c r="G87" s="181">
        <f>ROUND(E87*F87,2)</f>
        <v>0</v>
      </c>
      <c r="H87" s="180"/>
      <c r="I87" s="181">
        <f>ROUND(E87*H87,2)</f>
        <v>0</v>
      </c>
      <c r="J87" s="180"/>
      <c r="K87" s="181">
        <f>ROUND(E87*J87,2)</f>
        <v>0</v>
      </c>
      <c r="L87" s="181">
        <v>21</v>
      </c>
      <c r="M87" s="181">
        <f>G87*(1+L87/100)</f>
        <v>0</v>
      </c>
      <c r="N87" s="179">
        <v>0</v>
      </c>
      <c r="O87" s="179">
        <f>ROUND(E87*N87,2)</f>
        <v>0</v>
      </c>
      <c r="P87" s="179">
        <v>0</v>
      </c>
      <c r="Q87" s="179">
        <f>ROUND(E87*P87,2)</f>
        <v>0</v>
      </c>
      <c r="R87" s="181" t="s">
        <v>232</v>
      </c>
      <c r="S87" s="181" t="s">
        <v>143</v>
      </c>
      <c r="T87" s="182" t="s">
        <v>143</v>
      </c>
      <c r="U87" s="164">
        <v>0.49</v>
      </c>
      <c r="V87" s="164">
        <f>ROUND(E87*U87,2)</f>
        <v>100.19</v>
      </c>
      <c r="W87" s="164"/>
      <c r="X87" s="164" t="s">
        <v>260</v>
      </c>
      <c r="Y87" s="153"/>
      <c r="Z87" s="153"/>
      <c r="AA87" s="153"/>
      <c r="AB87" s="153"/>
      <c r="AC87" s="153"/>
      <c r="AD87" s="153"/>
      <c r="AE87" s="153"/>
      <c r="AF87" s="153"/>
      <c r="AG87" s="153" t="s">
        <v>261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255" t="s">
        <v>262</v>
      </c>
      <c r="D88" s="256"/>
      <c r="E88" s="256"/>
      <c r="F88" s="256"/>
      <c r="G88" s="256"/>
      <c r="H88" s="164"/>
      <c r="I88" s="164"/>
      <c r="J88" s="164"/>
      <c r="K88" s="164"/>
      <c r="L88" s="164"/>
      <c r="M88" s="164"/>
      <c r="N88" s="163"/>
      <c r="O88" s="163"/>
      <c r="P88" s="163"/>
      <c r="Q88" s="163"/>
      <c r="R88" s="164"/>
      <c r="S88" s="164"/>
      <c r="T88" s="164"/>
      <c r="U88" s="164"/>
      <c r="V88" s="164"/>
      <c r="W88" s="164"/>
      <c r="X88" s="164"/>
      <c r="Y88" s="153"/>
      <c r="Z88" s="153"/>
      <c r="AA88" s="153"/>
      <c r="AB88" s="153"/>
      <c r="AC88" s="153"/>
      <c r="AD88" s="153"/>
      <c r="AE88" s="153"/>
      <c r="AF88" s="153"/>
      <c r="AG88" s="153" t="s">
        <v>204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83">
        <v>33</v>
      </c>
      <c r="B89" s="184" t="s">
        <v>263</v>
      </c>
      <c r="C89" s="195" t="s">
        <v>264</v>
      </c>
      <c r="D89" s="185" t="s">
        <v>213</v>
      </c>
      <c r="E89" s="186">
        <v>817.84439999999995</v>
      </c>
      <c r="F89" s="187"/>
      <c r="G89" s="188">
        <f>ROUND(E89*F89,2)</f>
        <v>0</v>
      </c>
      <c r="H89" s="187"/>
      <c r="I89" s="188">
        <f>ROUND(E89*H89,2)</f>
        <v>0</v>
      </c>
      <c r="J89" s="187"/>
      <c r="K89" s="188">
        <f>ROUND(E89*J89,2)</f>
        <v>0</v>
      </c>
      <c r="L89" s="188">
        <v>21</v>
      </c>
      <c r="M89" s="188">
        <f>G89*(1+L89/100)</f>
        <v>0</v>
      </c>
      <c r="N89" s="186">
        <v>0</v>
      </c>
      <c r="O89" s="186">
        <f>ROUND(E89*N89,2)</f>
        <v>0</v>
      </c>
      <c r="P89" s="186">
        <v>0</v>
      </c>
      <c r="Q89" s="186">
        <f>ROUND(E89*P89,2)</f>
        <v>0</v>
      </c>
      <c r="R89" s="188" t="s">
        <v>232</v>
      </c>
      <c r="S89" s="188" t="s">
        <v>143</v>
      </c>
      <c r="T89" s="189" t="s">
        <v>143</v>
      </c>
      <c r="U89" s="164">
        <v>0</v>
      </c>
      <c r="V89" s="164">
        <f>ROUND(E89*U89,2)</f>
        <v>0</v>
      </c>
      <c r="W89" s="164"/>
      <c r="X89" s="164" t="s">
        <v>260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261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76">
        <v>34</v>
      </c>
      <c r="B90" s="177" t="s">
        <v>265</v>
      </c>
      <c r="C90" s="193" t="s">
        <v>266</v>
      </c>
      <c r="D90" s="178" t="s">
        <v>213</v>
      </c>
      <c r="E90" s="179">
        <v>204.46109999999999</v>
      </c>
      <c r="F90" s="180"/>
      <c r="G90" s="181">
        <f>ROUND(E90*F90,2)</f>
        <v>0</v>
      </c>
      <c r="H90" s="180"/>
      <c r="I90" s="181">
        <f>ROUND(E90*H90,2)</f>
        <v>0</v>
      </c>
      <c r="J90" s="180"/>
      <c r="K90" s="181">
        <f>ROUND(E90*J90,2)</f>
        <v>0</v>
      </c>
      <c r="L90" s="181">
        <v>21</v>
      </c>
      <c r="M90" s="181">
        <f>G90*(1+L90/100)</f>
        <v>0</v>
      </c>
      <c r="N90" s="179">
        <v>0</v>
      </c>
      <c r="O90" s="179">
        <f>ROUND(E90*N90,2)</f>
        <v>0</v>
      </c>
      <c r="P90" s="179">
        <v>0</v>
      </c>
      <c r="Q90" s="179">
        <f>ROUND(E90*P90,2)</f>
        <v>0</v>
      </c>
      <c r="R90" s="181"/>
      <c r="S90" s="181" t="s">
        <v>218</v>
      </c>
      <c r="T90" s="182" t="s">
        <v>214</v>
      </c>
      <c r="U90" s="164">
        <v>0</v>
      </c>
      <c r="V90" s="164">
        <f>ROUND(E90*U90,2)</f>
        <v>0</v>
      </c>
      <c r="W90" s="164"/>
      <c r="X90" s="164" t="s">
        <v>260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261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x14ac:dyDescent="0.2">
      <c r="A91" s="3"/>
      <c r="B91" s="4"/>
      <c r="C91" s="197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E91">
        <v>15</v>
      </c>
      <c r="AF91">
        <v>21</v>
      </c>
      <c r="AG91" t="s">
        <v>124</v>
      </c>
    </row>
    <row r="92" spans="1:60" x14ac:dyDescent="0.2">
      <c r="A92" s="156"/>
      <c r="B92" s="157" t="s">
        <v>29</v>
      </c>
      <c r="C92" s="198"/>
      <c r="D92" s="158"/>
      <c r="E92" s="159"/>
      <c r="F92" s="159"/>
      <c r="G92" s="175">
        <f>G8+G63+G66+G74+G77+G84</f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E92">
        <f>SUMIF(L7:L90,AE91,G7:G90)</f>
        <v>0</v>
      </c>
      <c r="AF92">
        <f>SUMIF(L7:L90,AF91,G7:G90)</f>
        <v>0</v>
      </c>
      <c r="AG92" t="s">
        <v>267</v>
      </c>
    </row>
    <row r="93" spans="1:60" x14ac:dyDescent="0.2">
      <c r="C93" s="199"/>
      <c r="D93" s="10"/>
      <c r="AG93" t="s">
        <v>268</v>
      </c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563" sheet="1"/>
  <mergeCells count="25">
    <mergeCell ref="C14:G14"/>
    <mergeCell ref="A1:G1"/>
    <mergeCell ref="C2:G2"/>
    <mergeCell ref="C3:G3"/>
    <mergeCell ref="C4:G4"/>
    <mergeCell ref="C10:G10"/>
    <mergeCell ref="C51:G51"/>
    <mergeCell ref="C23:G23"/>
    <mergeCell ref="C27:G27"/>
    <mergeCell ref="C30:G30"/>
    <mergeCell ref="C33:G33"/>
    <mergeCell ref="C35:G35"/>
    <mergeCell ref="C38:G38"/>
    <mergeCell ref="C41:G41"/>
    <mergeCell ref="C43:G43"/>
    <mergeCell ref="C46:G46"/>
    <mergeCell ref="C48:G48"/>
    <mergeCell ref="C50:G50"/>
    <mergeCell ref="C88:G88"/>
    <mergeCell ref="C53:G53"/>
    <mergeCell ref="C65:G65"/>
    <mergeCell ref="C70:G70"/>
    <mergeCell ref="C76:G76"/>
    <mergeCell ref="C79:G79"/>
    <mergeCell ref="C83:G83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7" customWidth="1"/>
    <col min="3" max="3" width="63.28515625" style="12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111</v>
      </c>
      <c r="B1" s="263"/>
      <c r="C1" s="263"/>
      <c r="D1" s="263"/>
      <c r="E1" s="263"/>
      <c r="F1" s="263"/>
      <c r="G1" s="263"/>
      <c r="AG1" t="s">
        <v>112</v>
      </c>
    </row>
    <row r="2" spans="1:60" ht="25.15" customHeight="1" x14ac:dyDescent="0.2">
      <c r="A2" s="145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113</v>
      </c>
    </row>
    <row r="3" spans="1:60" ht="25.15" customHeight="1" x14ac:dyDescent="0.2">
      <c r="A3" s="145" t="s">
        <v>8</v>
      </c>
      <c r="B3" s="49" t="s">
        <v>57</v>
      </c>
      <c r="C3" s="264" t="s">
        <v>58</v>
      </c>
      <c r="D3" s="265"/>
      <c r="E3" s="265"/>
      <c r="F3" s="265"/>
      <c r="G3" s="266"/>
      <c r="AC3" s="127" t="s">
        <v>113</v>
      </c>
      <c r="AG3" t="s">
        <v>114</v>
      </c>
    </row>
    <row r="4" spans="1:60" ht="25.15" customHeight="1" x14ac:dyDescent="0.2">
      <c r="A4" s="146" t="s">
        <v>9</v>
      </c>
      <c r="B4" s="147" t="s">
        <v>55</v>
      </c>
      <c r="C4" s="267" t="s">
        <v>56</v>
      </c>
      <c r="D4" s="268"/>
      <c r="E4" s="268"/>
      <c r="F4" s="268"/>
      <c r="G4" s="269"/>
      <c r="AG4" t="s">
        <v>115</v>
      </c>
    </row>
    <row r="5" spans="1:60" x14ac:dyDescent="0.2">
      <c r="D5" s="10"/>
    </row>
    <row r="6" spans="1:60" ht="38.25" x14ac:dyDescent="0.2">
      <c r="A6" s="149" t="s">
        <v>116</v>
      </c>
      <c r="B6" s="151" t="s">
        <v>117</v>
      </c>
      <c r="C6" s="151" t="s">
        <v>118</v>
      </c>
      <c r="D6" s="150" t="s">
        <v>119</v>
      </c>
      <c r="E6" s="149" t="s">
        <v>120</v>
      </c>
      <c r="F6" s="148" t="s">
        <v>121</v>
      </c>
      <c r="G6" s="149" t="s">
        <v>29</v>
      </c>
      <c r="H6" s="152" t="s">
        <v>30</v>
      </c>
      <c r="I6" s="152" t="s">
        <v>122</v>
      </c>
      <c r="J6" s="152" t="s">
        <v>31</v>
      </c>
      <c r="K6" s="152" t="s">
        <v>123</v>
      </c>
      <c r="L6" s="152" t="s">
        <v>124</v>
      </c>
      <c r="M6" s="152" t="s">
        <v>125</v>
      </c>
      <c r="N6" s="152" t="s">
        <v>126</v>
      </c>
      <c r="O6" s="152" t="s">
        <v>127</v>
      </c>
      <c r="P6" s="152" t="s">
        <v>128</v>
      </c>
      <c r="Q6" s="152" t="s">
        <v>129</v>
      </c>
      <c r="R6" s="152" t="s">
        <v>130</v>
      </c>
      <c r="S6" s="152" t="s">
        <v>131</v>
      </c>
      <c r="T6" s="152" t="s">
        <v>132</v>
      </c>
      <c r="U6" s="152" t="s">
        <v>133</v>
      </c>
      <c r="V6" s="152" t="s">
        <v>134</v>
      </c>
      <c r="W6" s="152" t="s">
        <v>135</v>
      </c>
      <c r="X6" s="152" t="s">
        <v>136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9" t="s">
        <v>137</v>
      </c>
      <c r="B8" s="170" t="s">
        <v>79</v>
      </c>
      <c r="C8" s="192" t="s">
        <v>80</v>
      </c>
      <c r="D8" s="171"/>
      <c r="E8" s="172"/>
      <c r="F8" s="173"/>
      <c r="G8" s="173">
        <f>SUMIF(AG9:AG64,"&lt;&gt;NOR",G9:G64)</f>
        <v>0</v>
      </c>
      <c r="H8" s="173"/>
      <c r="I8" s="173">
        <f>SUM(I9:I64)</f>
        <v>0</v>
      </c>
      <c r="J8" s="173"/>
      <c r="K8" s="173">
        <f>SUM(K9:K64)</f>
        <v>0</v>
      </c>
      <c r="L8" s="173"/>
      <c r="M8" s="173">
        <f>SUM(M9:M64)</f>
        <v>0</v>
      </c>
      <c r="N8" s="172"/>
      <c r="O8" s="172">
        <f>SUM(O9:O64)</f>
        <v>31.39</v>
      </c>
      <c r="P8" s="172"/>
      <c r="Q8" s="172">
        <f>SUM(Q9:Q64)</f>
        <v>0</v>
      </c>
      <c r="R8" s="173"/>
      <c r="S8" s="173"/>
      <c r="T8" s="174"/>
      <c r="U8" s="168"/>
      <c r="V8" s="168">
        <f>SUM(V9:V64)</f>
        <v>83.13000000000001</v>
      </c>
      <c r="W8" s="168"/>
      <c r="X8" s="168"/>
      <c r="AG8" t="s">
        <v>138</v>
      </c>
    </row>
    <row r="9" spans="1:60" outlineLevel="1" x14ac:dyDescent="0.2">
      <c r="A9" s="176">
        <v>1</v>
      </c>
      <c r="B9" s="177" t="s">
        <v>184</v>
      </c>
      <c r="C9" s="193" t="s">
        <v>185</v>
      </c>
      <c r="D9" s="178" t="s">
        <v>174</v>
      </c>
      <c r="E9" s="179">
        <v>14.88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81" t="s">
        <v>175</v>
      </c>
      <c r="S9" s="181" t="s">
        <v>143</v>
      </c>
      <c r="T9" s="182" t="s">
        <v>143</v>
      </c>
      <c r="U9" s="164">
        <v>0.37</v>
      </c>
      <c r="V9" s="164">
        <f>ROUND(E9*U9,2)</f>
        <v>5.51</v>
      </c>
      <c r="W9" s="164"/>
      <c r="X9" s="164" t="s">
        <v>144</v>
      </c>
      <c r="Y9" s="153"/>
      <c r="Z9" s="153"/>
      <c r="AA9" s="153"/>
      <c r="AB9" s="153"/>
      <c r="AC9" s="153"/>
      <c r="AD9" s="153"/>
      <c r="AE9" s="153"/>
      <c r="AF9" s="153"/>
      <c r="AG9" s="153" t="s">
        <v>145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60"/>
      <c r="B10" s="161"/>
      <c r="C10" s="257" t="s">
        <v>186</v>
      </c>
      <c r="D10" s="258"/>
      <c r="E10" s="258"/>
      <c r="F10" s="258"/>
      <c r="G10" s="258"/>
      <c r="H10" s="164"/>
      <c r="I10" s="164"/>
      <c r="J10" s="164"/>
      <c r="K10" s="164"/>
      <c r="L10" s="164"/>
      <c r="M10" s="164"/>
      <c r="N10" s="163"/>
      <c r="O10" s="163"/>
      <c r="P10" s="163"/>
      <c r="Q10" s="163"/>
      <c r="R10" s="164"/>
      <c r="S10" s="164"/>
      <c r="T10" s="164"/>
      <c r="U10" s="164"/>
      <c r="V10" s="164"/>
      <c r="W10" s="164"/>
      <c r="X10" s="164"/>
      <c r="Y10" s="153"/>
      <c r="Z10" s="153"/>
      <c r="AA10" s="153"/>
      <c r="AB10" s="153"/>
      <c r="AC10" s="153"/>
      <c r="AD10" s="153"/>
      <c r="AE10" s="153"/>
      <c r="AF10" s="153"/>
      <c r="AG10" s="153" t="s">
        <v>147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90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94" t="s">
        <v>269</v>
      </c>
      <c r="D11" s="166"/>
      <c r="E11" s="167">
        <v>8.48</v>
      </c>
      <c r="F11" s="164"/>
      <c r="G11" s="164"/>
      <c r="H11" s="164"/>
      <c r="I11" s="164"/>
      <c r="J11" s="164"/>
      <c r="K11" s="164"/>
      <c r="L11" s="164"/>
      <c r="M11" s="164"/>
      <c r="N11" s="163"/>
      <c r="O11" s="163"/>
      <c r="P11" s="163"/>
      <c r="Q11" s="163"/>
      <c r="R11" s="164"/>
      <c r="S11" s="164"/>
      <c r="T11" s="164"/>
      <c r="U11" s="164"/>
      <c r="V11" s="164"/>
      <c r="W11" s="164"/>
      <c r="X11" s="164"/>
      <c r="Y11" s="153"/>
      <c r="Z11" s="153"/>
      <c r="AA11" s="153"/>
      <c r="AB11" s="153"/>
      <c r="AC11" s="153"/>
      <c r="AD11" s="153"/>
      <c r="AE11" s="153"/>
      <c r="AF11" s="153"/>
      <c r="AG11" s="153" t="s">
        <v>149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94" t="s">
        <v>270</v>
      </c>
      <c r="D12" s="166"/>
      <c r="E12" s="167">
        <v>6.4</v>
      </c>
      <c r="F12" s="164"/>
      <c r="G12" s="164"/>
      <c r="H12" s="164"/>
      <c r="I12" s="164"/>
      <c r="J12" s="164"/>
      <c r="K12" s="164"/>
      <c r="L12" s="164"/>
      <c r="M12" s="164"/>
      <c r="N12" s="163"/>
      <c r="O12" s="163"/>
      <c r="P12" s="163"/>
      <c r="Q12" s="163"/>
      <c r="R12" s="164"/>
      <c r="S12" s="164"/>
      <c r="T12" s="164"/>
      <c r="U12" s="164"/>
      <c r="V12" s="164"/>
      <c r="W12" s="164"/>
      <c r="X12" s="164"/>
      <c r="Y12" s="153"/>
      <c r="Z12" s="153"/>
      <c r="AA12" s="153"/>
      <c r="AB12" s="153"/>
      <c r="AC12" s="153"/>
      <c r="AD12" s="153"/>
      <c r="AE12" s="153"/>
      <c r="AF12" s="153"/>
      <c r="AG12" s="153" t="s">
        <v>149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6">
        <v>2</v>
      </c>
      <c r="B13" s="177" t="s">
        <v>188</v>
      </c>
      <c r="C13" s="193" t="s">
        <v>189</v>
      </c>
      <c r="D13" s="178" t="s">
        <v>174</v>
      </c>
      <c r="E13" s="179">
        <v>14.88</v>
      </c>
      <c r="F13" s="180"/>
      <c r="G13" s="181">
        <f>ROUND(E13*F13,2)</f>
        <v>0</v>
      </c>
      <c r="H13" s="180"/>
      <c r="I13" s="181">
        <f>ROUND(E13*H13,2)</f>
        <v>0</v>
      </c>
      <c r="J13" s="180"/>
      <c r="K13" s="181">
        <f>ROUND(E13*J13,2)</f>
        <v>0</v>
      </c>
      <c r="L13" s="181">
        <v>21</v>
      </c>
      <c r="M13" s="181">
        <f>G13*(1+L13/100)</f>
        <v>0</v>
      </c>
      <c r="N13" s="179">
        <v>0</v>
      </c>
      <c r="O13" s="179">
        <f>ROUND(E13*N13,2)</f>
        <v>0</v>
      </c>
      <c r="P13" s="179">
        <v>0</v>
      </c>
      <c r="Q13" s="179">
        <f>ROUND(E13*P13,2)</f>
        <v>0</v>
      </c>
      <c r="R13" s="181" t="s">
        <v>175</v>
      </c>
      <c r="S13" s="181" t="s">
        <v>143</v>
      </c>
      <c r="T13" s="182" t="s">
        <v>143</v>
      </c>
      <c r="U13" s="164">
        <v>0.38979999999999998</v>
      </c>
      <c r="V13" s="164">
        <f>ROUND(E13*U13,2)</f>
        <v>5.8</v>
      </c>
      <c r="W13" s="164"/>
      <c r="X13" s="164" t="s">
        <v>144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145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60"/>
      <c r="B14" s="161"/>
      <c r="C14" s="257" t="s">
        <v>186</v>
      </c>
      <c r="D14" s="258"/>
      <c r="E14" s="258"/>
      <c r="F14" s="258"/>
      <c r="G14" s="258"/>
      <c r="H14" s="164"/>
      <c r="I14" s="164"/>
      <c r="J14" s="164"/>
      <c r="K14" s="164"/>
      <c r="L14" s="164"/>
      <c r="M14" s="164"/>
      <c r="N14" s="163"/>
      <c r="O14" s="163"/>
      <c r="P14" s="163"/>
      <c r="Q14" s="163"/>
      <c r="R14" s="164"/>
      <c r="S14" s="164"/>
      <c r="T14" s="164"/>
      <c r="U14" s="164"/>
      <c r="V14" s="164"/>
      <c r="W14" s="164"/>
      <c r="X14" s="164"/>
      <c r="Y14" s="153"/>
      <c r="Z14" s="153"/>
      <c r="AA14" s="153"/>
      <c r="AB14" s="153"/>
      <c r="AC14" s="153"/>
      <c r="AD14" s="153"/>
      <c r="AE14" s="153"/>
      <c r="AF14" s="153"/>
      <c r="AG14" s="153" t="s">
        <v>147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90" t="str">
        <f>C14</f>
        <v>zapažených i nezapažených s urovnáním dna do předepsaného profilu a spádu, s přehozením výkopku na přilehlém terénu na vzdálenost do 3 m od podélné osy rýhy nebo s naložením výkopku na dopravní prostředek.</v>
      </c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76">
        <v>3</v>
      </c>
      <c r="B15" s="177" t="s">
        <v>190</v>
      </c>
      <c r="C15" s="193" t="s">
        <v>191</v>
      </c>
      <c r="D15" s="178" t="s">
        <v>141</v>
      </c>
      <c r="E15" s="179">
        <v>16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79">
        <v>9.8999999999999999E-4</v>
      </c>
      <c r="O15" s="179">
        <f>ROUND(E15*N15,2)</f>
        <v>0.02</v>
      </c>
      <c r="P15" s="179">
        <v>0</v>
      </c>
      <c r="Q15" s="179">
        <f>ROUND(E15*P15,2)</f>
        <v>0</v>
      </c>
      <c r="R15" s="181" t="s">
        <v>175</v>
      </c>
      <c r="S15" s="181" t="s">
        <v>143</v>
      </c>
      <c r="T15" s="182" t="s">
        <v>143</v>
      </c>
      <c r="U15" s="164">
        <v>0.24</v>
      </c>
      <c r="V15" s="164">
        <f>ROUND(E15*U15,2)</f>
        <v>3.84</v>
      </c>
      <c r="W15" s="164"/>
      <c r="X15" s="164" t="s">
        <v>144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145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57" t="s">
        <v>192</v>
      </c>
      <c r="D16" s="258"/>
      <c r="E16" s="258"/>
      <c r="F16" s="258"/>
      <c r="G16" s="258"/>
      <c r="H16" s="164"/>
      <c r="I16" s="164"/>
      <c r="J16" s="164"/>
      <c r="K16" s="164"/>
      <c r="L16" s="164"/>
      <c r="M16" s="164"/>
      <c r="N16" s="163"/>
      <c r="O16" s="163"/>
      <c r="P16" s="163"/>
      <c r="Q16" s="163"/>
      <c r="R16" s="164"/>
      <c r="S16" s="164"/>
      <c r="T16" s="164"/>
      <c r="U16" s="164"/>
      <c r="V16" s="164"/>
      <c r="W16" s="164"/>
      <c r="X16" s="164"/>
      <c r="Y16" s="153"/>
      <c r="Z16" s="153"/>
      <c r="AA16" s="153"/>
      <c r="AB16" s="153"/>
      <c r="AC16" s="153"/>
      <c r="AD16" s="153"/>
      <c r="AE16" s="153"/>
      <c r="AF16" s="153"/>
      <c r="AG16" s="153" t="s">
        <v>147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94" t="s">
        <v>271</v>
      </c>
      <c r="D17" s="166"/>
      <c r="E17" s="167">
        <v>16</v>
      </c>
      <c r="F17" s="164"/>
      <c r="G17" s="164"/>
      <c r="H17" s="164"/>
      <c r="I17" s="164"/>
      <c r="J17" s="164"/>
      <c r="K17" s="164"/>
      <c r="L17" s="164"/>
      <c r="M17" s="164"/>
      <c r="N17" s="163"/>
      <c r="O17" s="163"/>
      <c r="P17" s="163"/>
      <c r="Q17" s="163"/>
      <c r="R17" s="164"/>
      <c r="S17" s="164"/>
      <c r="T17" s="164"/>
      <c r="U17" s="164"/>
      <c r="V17" s="164"/>
      <c r="W17" s="164"/>
      <c r="X17" s="164"/>
      <c r="Y17" s="153"/>
      <c r="Z17" s="153"/>
      <c r="AA17" s="153"/>
      <c r="AB17" s="153"/>
      <c r="AC17" s="153"/>
      <c r="AD17" s="153"/>
      <c r="AE17" s="153"/>
      <c r="AF17" s="153"/>
      <c r="AG17" s="153" t="s">
        <v>149</v>
      </c>
      <c r="AH17" s="153">
        <v>0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76">
        <v>4</v>
      </c>
      <c r="B18" s="177" t="s">
        <v>194</v>
      </c>
      <c r="C18" s="193" t="s">
        <v>195</v>
      </c>
      <c r="D18" s="178" t="s">
        <v>141</v>
      </c>
      <c r="E18" s="179">
        <v>16</v>
      </c>
      <c r="F18" s="180"/>
      <c r="G18" s="181">
        <f>ROUND(E18*F18,2)</f>
        <v>0</v>
      </c>
      <c r="H18" s="180"/>
      <c r="I18" s="181">
        <f>ROUND(E18*H18,2)</f>
        <v>0</v>
      </c>
      <c r="J18" s="180"/>
      <c r="K18" s="181">
        <f>ROUND(E18*J18,2)</f>
        <v>0</v>
      </c>
      <c r="L18" s="181">
        <v>21</v>
      </c>
      <c r="M18" s="181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81" t="s">
        <v>175</v>
      </c>
      <c r="S18" s="181" t="s">
        <v>143</v>
      </c>
      <c r="T18" s="182" t="s">
        <v>143</v>
      </c>
      <c r="U18" s="164">
        <v>7.0000000000000007E-2</v>
      </c>
      <c r="V18" s="164">
        <f>ROUND(E18*U18,2)</f>
        <v>1.1200000000000001</v>
      </c>
      <c r="W18" s="164"/>
      <c r="X18" s="164" t="s">
        <v>144</v>
      </c>
      <c r="Y18" s="153"/>
      <c r="Z18" s="153"/>
      <c r="AA18" s="153"/>
      <c r="AB18" s="153"/>
      <c r="AC18" s="153"/>
      <c r="AD18" s="153"/>
      <c r="AE18" s="153"/>
      <c r="AF18" s="153"/>
      <c r="AG18" s="153" t="s">
        <v>145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257" t="s">
        <v>196</v>
      </c>
      <c r="D19" s="258"/>
      <c r="E19" s="258"/>
      <c r="F19" s="258"/>
      <c r="G19" s="258"/>
      <c r="H19" s="164"/>
      <c r="I19" s="164"/>
      <c r="J19" s="164"/>
      <c r="K19" s="164"/>
      <c r="L19" s="164"/>
      <c r="M19" s="164"/>
      <c r="N19" s="163"/>
      <c r="O19" s="163"/>
      <c r="P19" s="163"/>
      <c r="Q19" s="163"/>
      <c r="R19" s="164"/>
      <c r="S19" s="164"/>
      <c r="T19" s="164"/>
      <c r="U19" s="164"/>
      <c r="V19" s="164"/>
      <c r="W19" s="164"/>
      <c r="X19" s="164"/>
      <c r="Y19" s="153"/>
      <c r="Z19" s="153"/>
      <c r="AA19" s="153"/>
      <c r="AB19" s="153"/>
      <c r="AC19" s="153"/>
      <c r="AD19" s="153"/>
      <c r="AE19" s="153"/>
      <c r="AF19" s="153"/>
      <c r="AG19" s="153" t="s">
        <v>147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76">
        <v>5</v>
      </c>
      <c r="B20" s="177" t="s">
        <v>272</v>
      </c>
      <c r="C20" s="193" t="s">
        <v>273</v>
      </c>
      <c r="D20" s="178" t="s">
        <v>174</v>
      </c>
      <c r="E20" s="179">
        <v>12.5</v>
      </c>
      <c r="F20" s="180"/>
      <c r="G20" s="181">
        <f>ROUND(E20*F20,2)</f>
        <v>0</v>
      </c>
      <c r="H20" s="180"/>
      <c r="I20" s="181">
        <f>ROUND(E20*H20,2)</f>
        <v>0</v>
      </c>
      <c r="J20" s="180"/>
      <c r="K20" s="181">
        <f>ROUND(E20*J20,2)</f>
        <v>0</v>
      </c>
      <c r="L20" s="181">
        <v>21</v>
      </c>
      <c r="M20" s="181">
        <f>G20*(1+L20/100)</f>
        <v>0</v>
      </c>
      <c r="N20" s="179">
        <v>0</v>
      </c>
      <c r="O20" s="179">
        <f>ROUND(E20*N20,2)</f>
        <v>0</v>
      </c>
      <c r="P20" s="179">
        <v>0</v>
      </c>
      <c r="Q20" s="179">
        <f>ROUND(E20*P20,2)</f>
        <v>0</v>
      </c>
      <c r="R20" s="181" t="s">
        <v>175</v>
      </c>
      <c r="S20" s="181" t="s">
        <v>143</v>
      </c>
      <c r="T20" s="182" t="s">
        <v>143</v>
      </c>
      <c r="U20" s="164">
        <v>7.3999999999999996E-2</v>
      </c>
      <c r="V20" s="164">
        <f>ROUND(E20*U20,2)</f>
        <v>0.93</v>
      </c>
      <c r="W20" s="164"/>
      <c r="X20" s="164" t="s">
        <v>144</v>
      </c>
      <c r="Y20" s="153"/>
      <c r="Z20" s="153"/>
      <c r="AA20" s="153"/>
      <c r="AB20" s="153"/>
      <c r="AC20" s="153"/>
      <c r="AD20" s="153"/>
      <c r="AE20" s="153"/>
      <c r="AF20" s="153"/>
      <c r="AG20" s="153" t="s">
        <v>145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257" t="s">
        <v>199</v>
      </c>
      <c r="D21" s="258"/>
      <c r="E21" s="258"/>
      <c r="F21" s="258"/>
      <c r="G21" s="258"/>
      <c r="H21" s="164"/>
      <c r="I21" s="164"/>
      <c r="J21" s="164"/>
      <c r="K21" s="164"/>
      <c r="L21" s="164"/>
      <c r="M21" s="164"/>
      <c r="N21" s="163"/>
      <c r="O21" s="163"/>
      <c r="P21" s="163"/>
      <c r="Q21" s="163"/>
      <c r="R21" s="164"/>
      <c r="S21" s="164"/>
      <c r="T21" s="164"/>
      <c r="U21" s="164"/>
      <c r="V21" s="164"/>
      <c r="W21" s="164"/>
      <c r="X21" s="164"/>
      <c r="Y21" s="153"/>
      <c r="Z21" s="153"/>
      <c r="AA21" s="153"/>
      <c r="AB21" s="153"/>
      <c r="AC21" s="153"/>
      <c r="AD21" s="153"/>
      <c r="AE21" s="153"/>
      <c r="AF21" s="153"/>
      <c r="AG21" s="153" t="s">
        <v>147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194" t="s">
        <v>274</v>
      </c>
      <c r="D22" s="166"/>
      <c r="E22" s="167">
        <v>12.5</v>
      </c>
      <c r="F22" s="164"/>
      <c r="G22" s="164"/>
      <c r="H22" s="164"/>
      <c r="I22" s="164"/>
      <c r="J22" s="164"/>
      <c r="K22" s="164"/>
      <c r="L22" s="164"/>
      <c r="M22" s="164"/>
      <c r="N22" s="163"/>
      <c r="O22" s="163"/>
      <c r="P22" s="163"/>
      <c r="Q22" s="163"/>
      <c r="R22" s="164"/>
      <c r="S22" s="164"/>
      <c r="T22" s="164"/>
      <c r="U22" s="164"/>
      <c r="V22" s="164"/>
      <c r="W22" s="164"/>
      <c r="X22" s="164"/>
      <c r="Y22" s="153"/>
      <c r="Z22" s="153"/>
      <c r="AA22" s="153"/>
      <c r="AB22" s="153"/>
      <c r="AC22" s="153"/>
      <c r="AD22" s="153"/>
      <c r="AE22" s="153"/>
      <c r="AF22" s="153"/>
      <c r="AG22" s="153" t="s">
        <v>149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6">
        <v>6</v>
      </c>
      <c r="B23" s="177" t="s">
        <v>197</v>
      </c>
      <c r="C23" s="193" t="s">
        <v>198</v>
      </c>
      <c r="D23" s="178" t="s">
        <v>174</v>
      </c>
      <c r="E23" s="179">
        <v>7.38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79">
        <v>0</v>
      </c>
      <c r="O23" s="179">
        <f>ROUND(E23*N23,2)</f>
        <v>0</v>
      </c>
      <c r="P23" s="179">
        <v>0</v>
      </c>
      <c r="Q23" s="179">
        <f>ROUND(E23*P23,2)</f>
        <v>0</v>
      </c>
      <c r="R23" s="181" t="s">
        <v>175</v>
      </c>
      <c r="S23" s="181" t="s">
        <v>143</v>
      </c>
      <c r="T23" s="182" t="s">
        <v>143</v>
      </c>
      <c r="U23" s="164">
        <v>1.0999999999999999E-2</v>
      </c>
      <c r="V23" s="164">
        <f>ROUND(E23*U23,2)</f>
        <v>0.08</v>
      </c>
      <c r="W23" s="164"/>
      <c r="X23" s="164" t="s">
        <v>144</v>
      </c>
      <c r="Y23" s="153"/>
      <c r="Z23" s="153"/>
      <c r="AA23" s="153"/>
      <c r="AB23" s="153"/>
      <c r="AC23" s="153"/>
      <c r="AD23" s="153"/>
      <c r="AE23" s="153"/>
      <c r="AF23" s="153"/>
      <c r="AG23" s="153" t="s">
        <v>145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257" t="s">
        <v>199</v>
      </c>
      <c r="D24" s="258"/>
      <c r="E24" s="258"/>
      <c r="F24" s="258"/>
      <c r="G24" s="258"/>
      <c r="H24" s="164"/>
      <c r="I24" s="164"/>
      <c r="J24" s="164"/>
      <c r="K24" s="164"/>
      <c r="L24" s="164"/>
      <c r="M24" s="164"/>
      <c r="N24" s="163"/>
      <c r="O24" s="163"/>
      <c r="P24" s="163"/>
      <c r="Q24" s="163"/>
      <c r="R24" s="164"/>
      <c r="S24" s="164"/>
      <c r="T24" s="164"/>
      <c r="U24" s="164"/>
      <c r="V24" s="164"/>
      <c r="W24" s="164"/>
      <c r="X24" s="164"/>
      <c r="Y24" s="153"/>
      <c r="Z24" s="153"/>
      <c r="AA24" s="153"/>
      <c r="AB24" s="153"/>
      <c r="AC24" s="153"/>
      <c r="AD24" s="153"/>
      <c r="AE24" s="153"/>
      <c r="AF24" s="153"/>
      <c r="AG24" s="153" t="s">
        <v>147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94" t="s">
        <v>275</v>
      </c>
      <c r="D25" s="166"/>
      <c r="E25" s="167">
        <v>2.38</v>
      </c>
      <c r="F25" s="164"/>
      <c r="G25" s="164"/>
      <c r="H25" s="164"/>
      <c r="I25" s="164"/>
      <c r="J25" s="164"/>
      <c r="K25" s="164"/>
      <c r="L25" s="164"/>
      <c r="M25" s="164"/>
      <c r="N25" s="163"/>
      <c r="O25" s="163"/>
      <c r="P25" s="163"/>
      <c r="Q25" s="163"/>
      <c r="R25" s="164"/>
      <c r="S25" s="164"/>
      <c r="T25" s="164"/>
      <c r="U25" s="164"/>
      <c r="V25" s="164"/>
      <c r="W25" s="164"/>
      <c r="X25" s="164"/>
      <c r="Y25" s="153"/>
      <c r="Z25" s="153"/>
      <c r="AA25" s="153"/>
      <c r="AB25" s="153"/>
      <c r="AC25" s="153"/>
      <c r="AD25" s="153"/>
      <c r="AE25" s="153"/>
      <c r="AF25" s="153"/>
      <c r="AG25" s="153" t="s">
        <v>149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194" t="s">
        <v>276</v>
      </c>
      <c r="D26" s="166"/>
      <c r="E26" s="167">
        <v>5</v>
      </c>
      <c r="F26" s="164"/>
      <c r="G26" s="164"/>
      <c r="H26" s="164"/>
      <c r="I26" s="164"/>
      <c r="J26" s="164"/>
      <c r="K26" s="164"/>
      <c r="L26" s="164"/>
      <c r="M26" s="164"/>
      <c r="N26" s="163"/>
      <c r="O26" s="163"/>
      <c r="P26" s="163"/>
      <c r="Q26" s="163"/>
      <c r="R26" s="164"/>
      <c r="S26" s="164"/>
      <c r="T26" s="164"/>
      <c r="U26" s="164"/>
      <c r="V26" s="164"/>
      <c r="W26" s="164"/>
      <c r="X26" s="164"/>
      <c r="Y26" s="153"/>
      <c r="Z26" s="153"/>
      <c r="AA26" s="153"/>
      <c r="AB26" s="153"/>
      <c r="AC26" s="153"/>
      <c r="AD26" s="153"/>
      <c r="AE26" s="153"/>
      <c r="AF26" s="153"/>
      <c r="AG26" s="153" t="s">
        <v>149</v>
      </c>
      <c r="AH26" s="153">
        <v>0</v>
      </c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22.5" outlineLevel="1" x14ac:dyDescent="0.2">
      <c r="A27" s="176">
        <v>7</v>
      </c>
      <c r="B27" s="177" t="s">
        <v>277</v>
      </c>
      <c r="C27" s="193" t="s">
        <v>278</v>
      </c>
      <c r="D27" s="178" t="s">
        <v>174</v>
      </c>
      <c r="E27" s="179">
        <v>17.5</v>
      </c>
      <c r="F27" s="180"/>
      <c r="G27" s="181">
        <f>ROUND(E27*F27,2)</f>
        <v>0</v>
      </c>
      <c r="H27" s="180"/>
      <c r="I27" s="181">
        <f>ROUND(E27*H27,2)</f>
        <v>0</v>
      </c>
      <c r="J27" s="180"/>
      <c r="K27" s="181">
        <f>ROUND(E27*J27,2)</f>
        <v>0</v>
      </c>
      <c r="L27" s="181">
        <v>21</v>
      </c>
      <c r="M27" s="181">
        <f>G27*(1+L27/100)</f>
        <v>0</v>
      </c>
      <c r="N27" s="179">
        <v>0</v>
      </c>
      <c r="O27" s="179">
        <f>ROUND(E27*N27,2)</f>
        <v>0</v>
      </c>
      <c r="P27" s="179">
        <v>0</v>
      </c>
      <c r="Q27" s="179">
        <f>ROUND(E27*P27,2)</f>
        <v>0</v>
      </c>
      <c r="R27" s="181" t="s">
        <v>175</v>
      </c>
      <c r="S27" s="181" t="s">
        <v>143</v>
      </c>
      <c r="T27" s="182" t="s">
        <v>143</v>
      </c>
      <c r="U27" s="164">
        <v>0.65</v>
      </c>
      <c r="V27" s="164">
        <f>ROUND(E27*U27,2)</f>
        <v>11.38</v>
      </c>
      <c r="W27" s="164"/>
      <c r="X27" s="164" t="s">
        <v>144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145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94" t="s">
        <v>274</v>
      </c>
      <c r="D28" s="166"/>
      <c r="E28" s="167">
        <v>12.5</v>
      </c>
      <c r="F28" s="164"/>
      <c r="G28" s="164"/>
      <c r="H28" s="164"/>
      <c r="I28" s="164"/>
      <c r="J28" s="164"/>
      <c r="K28" s="164"/>
      <c r="L28" s="164"/>
      <c r="M28" s="164"/>
      <c r="N28" s="163"/>
      <c r="O28" s="163"/>
      <c r="P28" s="163"/>
      <c r="Q28" s="163"/>
      <c r="R28" s="164"/>
      <c r="S28" s="164"/>
      <c r="T28" s="164"/>
      <c r="U28" s="164"/>
      <c r="V28" s="164"/>
      <c r="W28" s="164"/>
      <c r="X28" s="164"/>
      <c r="Y28" s="153"/>
      <c r="Z28" s="153"/>
      <c r="AA28" s="153"/>
      <c r="AB28" s="153"/>
      <c r="AC28" s="153"/>
      <c r="AD28" s="153"/>
      <c r="AE28" s="153"/>
      <c r="AF28" s="153"/>
      <c r="AG28" s="153" t="s">
        <v>149</v>
      </c>
      <c r="AH28" s="153">
        <v>0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94" t="s">
        <v>279</v>
      </c>
      <c r="D29" s="166"/>
      <c r="E29" s="167">
        <v>5</v>
      </c>
      <c r="F29" s="164"/>
      <c r="G29" s="164"/>
      <c r="H29" s="164"/>
      <c r="I29" s="164"/>
      <c r="J29" s="164"/>
      <c r="K29" s="164"/>
      <c r="L29" s="164"/>
      <c r="M29" s="164"/>
      <c r="N29" s="163"/>
      <c r="O29" s="163"/>
      <c r="P29" s="163"/>
      <c r="Q29" s="163"/>
      <c r="R29" s="164"/>
      <c r="S29" s="164"/>
      <c r="T29" s="164"/>
      <c r="U29" s="164"/>
      <c r="V29" s="164"/>
      <c r="W29" s="164"/>
      <c r="X29" s="164"/>
      <c r="Y29" s="153"/>
      <c r="Z29" s="153"/>
      <c r="AA29" s="153"/>
      <c r="AB29" s="153"/>
      <c r="AC29" s="153"/>
      <c r="AD29" s="153"/>
      <c r="AE29" s="153"/>
      <c r="AF29" s="153"/>
      <c r="AG29" s="153" t="s">
        <v>149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ht="22.5" outlineLevel="1" x14ac:dyDescent="0.2">
      <c r="A30" s="176">
        <v>8</v>
      </c>
      <c r="B30" s="177" t="s">
        <v>200</v>
      </c>
      <c r="C30" s="193" t="s">
        <v>201</v>
      </c>
      <c r="D30" s="178" t="s">
        <v>174</v>
      </c>
      <c r="E30" s="179">
        <v>27.38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79">
        <v>0</v>
      </c>
      <c r="O30" s="179">
        <f>ROUND(E30*N30,2)</f>
        <v>0</v>
      </c>
      <c r="P30" s="179">
        <v>0</v>
      </c>
      <c r="Q30" s="179">
        <f>ROUND(E30*P30,2)</f>
        <v>0</v>
      </c>
      <c r="R30" s="181" t="s">
        <v>175</v>
      </c>
      <c r="S30" s="181" t="s">
        <v>143</v>
      </c>
      <c r="T30" s="182" t="s">
        <v>143</v>
      </c>
      <c r="U30" s="164">
        <v>0.2</v>
      </c>
      <c r="V30" s="164">
        <f>ROUND(E30*U30,2)</f>
        <v>5.48</v>
      </c>
      <c r="W30" s="164"/>
      <c r="X30" s="164" t="s">
        <v>144</v>
      </c>
      <c r="Y30" s="153"/>
      <c r="Z30" s="153"/>
      <c r="AA30" s="153"/>
      <c r="AB30" s="153"/>
      <c r="AC30" s="153"/>
      <c r="AD30" s="153"/>
      <c r="AE30" s="153"/>
      <c r="AF30" s="153"/>
      <c r="AG30" s="153" t="s">
        <v>145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57" t="s">
        <v>202</v>
      </c>
      <c r="D31" s="258"/>
      <c r="E31" s="258"/>
      <c r="F31" s="258"/>
      <c r="G31" s="258"/>
      <c r="H31" s="164"/>
      <c r="I31" s="164"/>
      <c r="J31" s="164"/>
      <c r="K31" s="164"/>
      <c r="L31" s="164"/>
      <c r="M31" s="164"/>
      <c r="N31" s="163"/>
      <c r="O31" s="163"/>
      <c r="P31" s="163"/>
      <c r="Q31" s="163"/>
      <c r="R31" s="164"/>
      <c r="S31" s="164"/>
      <c r="T31" s="164"/>
      <c r="U31" s="164"/>
      <c r="V31" s="164"/>
      <c r="W31" s="164"/>
      <c r="X31" s="164"/>
      <c r="Y31" s="153"/>
      <c r="Z31" s="153"/>
      <c r="AA31" s="153"/>
      <c r="AB31" s="153"/>
      <c r="AC31" s="153"/>
      <c r="AD31" s="153"/>
      <c r="AE31" s="153"/>
      <c r="AF31" s="153"/>
      <c r="AG31" s="153" t="s">
        <v>147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261" t="s">
        <v>203</v>
      </c>
      <c r="D32" s="262"/>
      <c r="E32" s="262"/>
      <c r="F32" s="262"/>
      <c r="G32" s="262"/>
      <c r="H32" s="164"/>
      <c r="I32" s="164"/>
      <c r="J32" s="164"/>
      <c r="K32" s="164"/>
      <c r="L32" s="164"/>
      <c r="M32" s="164"/>
      <c r="N32" s="163"/>
      <c r="O32" s="163"/>
      <c r="P32" s="163"/>
      <c r="Q32" s="163"/>
      <c r="R32" s="164"/>
      <c r="S32" s="164"/>
      <c r="T32" s="164"/>
      <c r="U32" s="164"/>
      <c r="V32" s="164"/>
      <c r="W32" s="164"/>
      <c r="X32" s="164"/>
      <c r="Y32" s="153"/>
      <c r="Z32" s="153"/>
      <c r="AA32" s="153"/>
      <c r="AB32" s="153"/>
      <c r="AC32" s="153"/>
      <c r="AD32" s="153"/>
      <c r="AE32" s="153"/>
      <c r="AF32" s="153"/>
      <c r="AG32" s="153" t="s">
        <v>204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194" t="s">
        <v>280</v>
      </c>
      <c r="D33" s="166"/>
      <c r="E33" s="167">
        <v>14.88</v>
      </c>
      <c r="F33" s="164"/>
      <c r="G33" s="164"/>
      <c r="H33" s="164"/>
      <c r="I33" s="164"/>
      <c r="J33" s="164"/>
      <c r="K33" s="164"/>
      <c r="L33" s="164"/>
      <c r="M33" s="164"/>
      <c r="N33" s="163"/>
      <c r="O33" s="163"/>
      <c r="P33" s="163"/>
      <c r="Q33" s="163"/>
      <c r="R33" s="164"/>
      <c r="S33" s="164"/>
      <c r="T33" s="164"/>
      <c r="U33" s="164"/>
      <c r="V33" s="164"/>
      <c r="W33" s="164"/>
      <c r="X33" s="164"/>
      <c r="Y33" s="153"/>
      <c r="Z33" s="153"/>
      <c r="AA33" s="153"/>
      <c r="AB33" s="153"/>
      <c r="AC33" s="153"/>
      <c r="AD33" s="153"/>
      <c r="AE33" s="153"/>
      <c r="AF33" s="153"/>
      <c r="AG33" s="153" t="s">
        <v>149</v>
      </c>
      <c r="AH33" s="153">
        <v>0</v>
      </c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94" t="s">
        <v>274</v>
      </c>
      <c r="D34" s="166"/>
      <c r="E34" s="167">
        <v>12.5</v>
      </c>
      <c r="F34" s="164"/>
      <c r="G34" s="164"/>
      <c r="H34" s="164"/>
      <c r="I34" s="164"/>
      <c r="J34" s="164"/>
      <c r="K34" s="164"/>
      <c r="L34" s="164"/>
      <c r="M34" s="164"/>
      <c r="N34" s="163"/>
      <c r="O34" s="163"/>
      <c r="P34" s="163"/>
      <c r="Q34" s="163"/>
      <c r="R34" s="164"/>
      <c r="S34" s="164"/>
      <c r="T34" s="164"/>
      <c r="U34" s="164"/>
      <c r="V34" s="164"/>
      <c r="W34" s="164"/>
      <c r="X34" s="164"/>
      <c r="Y34" s="153"/>
      <c r="Z34" s="153"/>
      <c r="AA34" s="153"/>
      <c r="AB34" s="153"/>
      <c r="AC34" s="153"/>
      <c r="AD34" s="153"/>
      <c r="AE34" s="153"/>
      <c r="AF34" s="153"/>
      <c r="AG34" s="153" t="s">
        <v>149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76">
        <v>9</v>
      </c>
      <c r="B35" s="177" t="s">
        <v>281</v>
      </c>
      <c r="C35" s="193" t="s">
        <v>282</v>
      </c>
      <c r="D35" s="178" t="s">
        <v>141</v>
      </c>
      <c r="E35" s="179">
        <v>50</v>
      </c>
      <c r="F35" s="180"/>
      <c r="G35" s="181">
        <f>ROUND(E35*F35,2)</f>
        <v>0</v>
      </c>
      <c r="H35" s="180"/>
      <c r="I35" s="181">
        <f>ROUND(E35*H35,2)</f>
        <v>0</v>
      </c>
      <c r="J35" s="180"/>
      <c r="K35" s="181">
        <f>ROUND(E35*J35,2)</f>
        <v>0</v>
      </c>
      <c r="L35" s="181">
        <v>21</v>
      </c>
      <c r="M35" s="181">
        <f>G35*(1+L35/100)</f>
        <v>0</v>
      </c>
      <c r="N35" s="179">
        <v>0</v>
      </c>
      <c r="O35" s="179">
        <f>ROUND(E35*N35,2)</f>
        <v>0</v>
      </c>
      <c r="P35" s="179">
        <v>0</v>
      </c>
      <c r="Q35" s="179">
        <f>ROUND(E35*P35,2)</f>
        <v>0</v>
      </c>
      <c r="R35" s="181" t="s">
        <v>283</v>
      </c>
      <c r="S35" s="181" t="s">
        <v>143</v>
      </c>
      <c r="T35" s="182" t="s">
        <v>143</v>
      </c>
      <c r="U35" s="164">
        <v>0.06</v>
      </c>
      <c r="V35" s="164">
        <f>ROUND(E35*U35,2)</f>
        <v>3</v>
      </c>
      <c r="W35" s="164"/>
      <c r="X35" s="164" t="s">
        <v>144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145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257" t="s">
        <v>284</v>
      </c>
      <c r="D36" s="258"/>
      <c r="E36" s="258"/>
      <c r="F36" s="258"/>
      <c r="G36" s="258"/>
      <c r="H36" s="164"/>
      <c r="I36" s="164"/>
      <c r="J36" s="164"/>
      <c r="K36" s="164"/>
      <c r="L36" s="164"/>
      <c r="M36" s="164"/>
      <c r="N36" s="163"/>
      <c r="O36" s="163"/>
      <c r="P36" s="163"/>
      <c r="Q36" s="163"/>
      <c r="R36" s="164"/>
      <c r="S36" s="164"/>
      <c r="T36" s="164"/>
      <c r="U36" s="164"/>
      <c r="V36" s="164"/>
      <c r="W36" s="164"/>
      <c r="X36" s="164"/>
      <c r="Y36" s="153"/>
      <c r="Z36" s="153"/>
      <c r="AA36" s="153"/>
      <c r="AB36" s="153"/>
      <c r="AC36" s="153"/>
      <c r="AD36" s="153"/>
      <c r="AE36" s="153"/>
      <c r="AF36" s="153"/>
      <c r="AG36" s="153" t="s">
        <v>147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76">
        <v>10</v>
      </c>
      <c r="B37" s="177" t="s">
        <v>285</v>
      </c>
      <c r="C37" s="193" t="s">
        <v>286</v>
      </c>
      <c r="D37" s="178" t="s">
        <v>141</v>
      </c>
      <c r="E37" s="179">
        <v>50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79">
        <v>0</v>
      </c>
      <c r="O37" s="179">
        <f>ROUND(E37*N37,2)</f>
        <v>0</v>
      </c>
      <c r="P37" s="179">
        <v>0</v>
      </c>
      <c r="Q37" s="179">
        <f>ROUND(E37*P37,2)</f>
        <v>0</v>
      </c>
      <c r="R37" s="181" t="s">
        <v>287</v>
      </c>
      <c r="S37" s="181" t="s">
        <v>143</v>
      </c>
      <c r="T37" s="182" t="s">
        <v>143</v>
      </c>
      <c r="U37" s="164">
        <v>0.12</v>
      </c>
      <c r="V37" s="164">
        <f>ROUND(E37*U37,2)</f>
        <v>6</v>
      </c>
      <c r="W37" s="164"/>
      <c r="X37" s="164" t="s">
        <v>144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145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257" t="s">
        <v>288</v>
      </c>
      <c r="D38" s="258"/>
      <c r="E38" s="258"/>
      <c r="F38" s="258"/>
      <c r="G38" s="258"/>
      <c r="H38" s="164"/>
      <c r="I38" s="164"/>
      <c r="J38" s="164"/>
      <c r="K38" s="164"/>
      <c r="L38" s="164"/>
      <c r="M38" s="164"/>
      <c r="N38" s="163"/>
      <c r="O38" s="163"/>
      <c r="P38" s="163"/>
      <c r="Q38" s="163"/>
      <c r="R38" s="164"/>
      <c r="S38" s="164"/>
      <c r="T38" s="164"/>
      <c r="U38" s="164"/>
      <c r="V38" s="164"/>
      <c r="W38" s="164"/>
      <c r="X38" s="164"/>
      <c r="Y38" s="153"/>
      <c r="Z38" s="153"/>
      <c r="AA38" s="153"/>
      <c r="AB38" s="153"/>
      <c r="AC38" s="153"/>
      <c r="AD38" s="153"/>
      <c r="AE38" s="153"/>
      <c r="AF38" s="153"/>
      <c r="AG38" s="153" t="s">
        <v>147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59" t="s">
        <v>289</v>
      </c>
      <c r="D39" s="260"/>
      <c r="E39" s="260"/>
      <c r="F39" s="260"/>
      <c r="G39" s="260"/>
      <c r="H39" s="164"/>
      <c r="I39" s="164"/>
      <c r="J39" s="164"/>
      <c r="K39" s="164"/>
      <c r="L39" s="164"/>
      <c r="M39" s="164"/>
      <c r="N39" s="163"/>
      <c r="O39" s="163"/>
      <c r="P39" s="163"/>
      <c r="Q39" s="163"/>
      <c r="R39" s="164"/>
      <c r="S39" s="164"/>
      <c r="T39" s="164"/>
      <c r="U39" s="164"/>
      <c r="V39" s="164"/>
      <c r="W39" s="164"/>
      <c r="X39" s="164"/>
      <c r="Y39" s="153"/>
      <c r="Z39" s="153"/>
      <c r="AA39" s="153"/>
      <c r="AB39" s="153"/>
      <c r="AC39" s="153"/>
      <c r="AD39" s="153"/>
      <c r="AE39" s="153"/>
      <c r="AF39" s="153"/>
      <c r="AG39" s="153" t="s">
        <v>147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94" t="s">
        <v>290</v>
      </c>
      <c r="D40" s="166"/>
      <c r="E40" s="167">
        <v>50</v>
      </c>
      <c r="F40" s="164"/>
      <c r="G40" s="164"/>
      <c r="H40" s="164"/>
      <c r="I40" s="164"/>
      <c r="J40" s="164"/>
      <c r="K40" s="164"/>
      <c r="L40" s="164"/>
      <c r="M40" s="164"/>
      <c r="N40" s="163"/>
      <c r="O40" s="163"/>
      <c r="P40" s="163"/>
      <c r="Q40" s="163"/>
      <c r="R40" s="164"/>
      <c r="S40" s="164"/>
      <c r="T40" s="164"/>
      <c r="U40" s="164"/>
      <c r="V40" s="164"/>
      <c r="W40" s="164"/>
      <c r="X40" s="164"/>
      <c r="Y40" s="153"/>
      <c r="Z40" s="153"/>
      <c r="AA40" s="153"/>
      <c r="AB40" s="153"/>
      <c r="AC40" s="153"/>
      <c r="AD40" s="153"/>
      <c r="AE40" s="153"/>
      <c r="AF40" s="153"/>
      <c r="AG40" s="153" t="s">
        <v>149</v>
      </c>
      <c r="AH40" s="153">
        <v>0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76">
        <v>11</v>
      </c>
      <c r="B41" s="177" t="s">
        <v>291</v>
      </c>
      <c r="C41" s="193" t="s">
        <v>292</v>
      </c>
      <c r="D41" s="178" t="s">
        <v>141</v>
      </c>
      <c r="E41" s="179">
        <v>50</v>
      </c>
      <c r="F41" s="180"/>
      <c r="G41" s="181">
        <f>ROUND(E41*F41,2)</f>
        <v>0</v>
      </c>
      <c r="H41" s="180"/>
      <c r="I41" s="181">
        <f>ROUND(E41*H41,2)</f>
        <v>0</v>
      </c>
      <c r="J41" s="180"/>
      <c r="K41" s="181">
        <f>ROUND(E41*J41,2)</f>
        <v>0</v>
      </c>
      <c r="L41" s="181">
        <v>21</v>
      </c>
      <c r="M41" s="181">
        <f>G41*(1+L41/100)</f>
        <v>0</v>
      </c>
      <c r="N41" s="179">
        <v>0</v>
      </c>
      <c r="O41" s="179">
        <f>ROUND(E41*N41,2)</f>
        <v>0</v>
      </c>
      <c r="P41" s="179">
        <v>0</v>
      </c>
      <c r="Q41" s="179">
        <f>ROUND(E41*P41,2)</f>
        <v>0</v>
      </c>
      <c r="R41" s="181" t="s">
        <v>175</v>
      </c>
      <c r="S41" s="181" t="s">
        <v>143</v>
      </c>
      <c r="T41" s="182" t="s">
        <v>143</v>
      </c>
      <c r="U41" s="164">
        <v>0.128</v>
      </c>
      <c r="V41" s="164">
        <f>ROUND(E41*U41,2)</f>
        <v>6.4</v>
      </c>
      <c r="W41" s="164"/>
      <c r="X41" s="164" t="s">
        <v>144</v>
      </c>
      <c r="Y41" s="153"/>
      <c r="Z41" s="153"/>
      <c r="AA41" s="153"/>
      <c r="AB41" s="153"/>
      <c r="AC41" s="153"/>
      <c r="AD41" s="153"/>
      <c r="AE41" s="153"/>
      <c r="AF41" s="153"/>
      <c r="AG41" s="153" t="s">
        <v>145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257" t="s">
        <v>293</v>
      </c>
      <c r="D42" s="258"/>
      <c r="E42" s="258"/>
      <c r="F42" s="258"/>
      <c r="G42" s="258"/>
      <c r="H42" s="164"/>
      <c r="I42" s="164"/>
      <c r="J42" s="164"/>
      <c r="K42" s="164"/>
      <c r="L42" s="164"/>
      <c r="M42" s="164"/>
      <c r="N42" s="163"/>
      <c r="O42" s="163"/>
      <c r="P42" s="163"/>
      <c r="Q42" s="163"/>
      <c r="R42" s="164"/>
      <c r="S42" s="164"/>
      <c r="T42" s="164"/>
      <c r="U42" s="164"/>
      <c r="V42" s="164"/>
      <c r="W42" s="164"/>
      <c r="X42" s="164"/>
      <c r="Y42" s="153"/>
      <c r="Z42" s="153"/>
      <c r="AA42" s="153"/>
      <c r="AB42" s="153"/>
      <c r="AC42" s="153"/>
      <c r="AD42" s="153"/>
      <c r="AE42" s="153"/>
      <c r="AF42" s="153"/>
      <c r="AG42" s="153" t="s">
        <v>147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83">
        <v>12</v>
      </c>
      <c r="B43" s="184" t="s">
        <v>294</v>
      </c>
      <c r="C43" s="195" t="s">
        <v>295</v>
      </c>
      <c r="D43" s="185" t="s">
        <v>141</v>
      </c>
      <c r="E43" s="186">
        <v>50</v>
      </c>
      <c r="F43" s="187"/>
      <c r="G43" s="188">
        <f>ROUND(E43*F43,2)</f>
        <v>0</v>
      </c>
      <c r="H43" s="187"/>
      <c r="I43" s="188">
        <f>ROUND(E43*H43,2)</f>
        <v>0</v>
      </c>
      <c r="J43" s="187"/>
      <c r="K43" s="188">
        <f>ROUND(E43*J43,2)</f>
        <v>0</v>
      </c>
      <c r="L43" s="188">
        <v>21</v>
      </c>
      <c r="M43" s="188">
        <f>G43*(1+L43/100)</f>
        <v>0</v>
      </c>
      <c r="N43" s="186">
        <v>0</v>
      </c>
      <c r="O43" s="186">
        <f>ROUND(E43*N43,2)</f>
        <v>0</v>
      </c>
      <c r="P43" s="186">
        <v>0</v>
      </c>
      <c r="Q43" s="186">
        <f>ROUND(E43*P43,2)</f>
        <v>0</v>
      </c>
      <c r="R43" s="188" t="s">
        <v>283</v>
      </c>
      <c r="S43" s="188" t="s">
        <v>143</v>
      </c>
      <c r="T43" s="189" t="s">
        <v>143</v>
      </c>
      <c r="U43" s="164">
        <v>1.4999999999999999E-2</v>
      </c>
      <c r="V43" s="164">
        <f>ROUND(E43*U43,2)</f>
        <v>0.75</v>
      </c>
      <c r="W43" s="164"/>
      <c r="X43" s="164" t="s">
        <v>144</v>
      </c>
      <c r="Y43" s="153"/>
      <c r="Z43" s="153"/>
      <c r="AA43" s="153"/>
      <c r="AB43" s="153"/>
      <c r="AC43" s="153"/>
      <c r="AD43" s="153"/>
      <c r="AE43" s="153"/>
      <c r="AF43" s="153"/>
      <c r="AG43" s="153" t="s">
        <v>145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76">
        <v>13</v>
      </c>
      <c r="B44" s="177" t="s">
        <v>296</v>
      </c>
      <c r="C44" s="193" t="s">
        <v>297</v>
      </c>
      <c r="D44" s="178" t="s">
        <v>141</v>
      </c>
      <c r="E44" s="179">
        <v>18</v>
      </c>
      <c r="F44" s="180"/>
      <c r="G44" s="181">
        <f>ROUND(E44*F44,2)</f>
        <v>0</v>
      </c>
      <c r="H44" s="180"/>
      <c r="I44" s="181">
        <f>ROUND(E44*H44,2)</f>
        <v>0</v>
      </c>
      <c r="J44" s="180"/>
      <c r="K44" s="181">
        <f>ROUND(E44*J44,2)</f>
        <v>0</v>
      </c>
      <c r="L44" s="181">
        <v>21</v>
      </c>
      <c r="M44" s="181">
        <f>G44*(1+L44/100)</f>
        <v>0</v>
      </c>
      <c r="N44" s="179">
        <v>9.4000000000000004E-3</v>
      </c>
      <c r="O44" s="179">
        <f>ROUND(E44*N44,2)</f>
        <v>0.17</v>
      </c>
      <c r="P44" s="179">
        <v>0</v>
      </c>
      <c r="Q44" s="179">
        <f>ROUND(E44*P44,2)</f>
        <v>0</v>
      </c>
      <c r="R44" s="181" t="s">
        <v>283</v>
      </c>
      <c r="S44" s="181" t="s">
        <v>143</v>
      </c>
      <c r="T44" s="182" t="s">
        <v>143</v>
      </c>
      <c r="U44" s="164">
        <v>0.86399999999999999</v>
      </c>
      <c r="V44" s="164">
        <f>ROUND(E44*U44,2)</f>
        <v>15.55</v>
      </c>
      <c r="W44" s="164"/>
      <c r="X44" s="164" t="s">
        <v>144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145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57" t="s">
        <v>298</v>
      </c>
      <c r="D45" s="258"/>
      <c r="E45" s="258"/>
      <c r="F45" s="258"/>
      <c r="G45" s="258"/>
      <c r="H45" s="164"/>
      <c r="I45" s="164"/>
      <c r="J45" s="164"/>
      <c r="K45" s="164"/>
      <c r="L45" s="164"/>
      <c r="M45" s="164"/>
      <c r="N45" s="163"/>
      <c r="O45" s="163"/>
      <c r="P45" s="163"/>
      <c r="Q45" s="163"/>
      <c r="R45" s="164"/>
      <c r="S45" s="164"/>
      <c r="T45" s="164"/>
      <c r="U45" s="164"/>
      <c r="V45" s="164"/>
      <c r="W45" s="164"/>
      <c r="X45" s="164"/>
      <c r="Y45" s="153"/>
      <c r="Z45" s="153"/>
      <c r="AA45" s="153"/>
      <c r="AB45" s="153"/>
      <c r="AC45" s="153"/>
      <c r="AD45" s="153"/>
      <c r="AE45" s="153"/>
      <c r="AF45" s="153"/>
      <c r="AG45" s="153" t="s">
        <v>147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61" t="s">
        <v>299</v>
      </c>
      <c r="D46" s="262"/>
      <c r="E46" s="262"/>
      <c r="F46" s="262"/>
      <c r="G46" s="262"/>
      <c r="H46" s="164"/>
      <c r="I46" s="164"/>
      <c r="J46" s="164"/>
      <c r="K46" s="164"/>
      <c r="L46" s="164"/>
      <c r="M46" s="164"/>
      <c r="N46" s="163"/>
      <c r="O46" s="163"/>
      <c r="P46" s="163"/>
      <c r="Q46" s="163"/>
      <c r="R46" s="164"/>
      <c r="S46" s="164"/>
      <c r="T46" s="164"/>
      <c r="U46" s="164"/>
      <c r="V46" s="164"/>
      <c r="W46" s="164"/>
      <c r="X46" s="164"/>
      <c r="Y46" s="153"/>
      <c r="Z46" s="153"/>
      <c r="AA46" s="153"/>
      <c r="AB46" s="153"/>
      <c r="AC46" s="153"/>
      <c r="AD46" s="153"/>
      <c r="AE46" s="153"/>
      <c r="AF46" s="153"/>
      <c r="AG46" s="153" t="s">
        <v>204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194" t="s">
        <v>300</v>
      </c>
      <c r="D47" s="166"/>
      <c r="E47" s="167">
        <v>18</v>
      </c>
      <c r="F47" s="164"/>
      <c r="G47" s="164"/>
      <c r="H47" s="164"/>
      <c r="I47" s="164"/>
      <c r="J47" s="164"/>
      <c r="K47" s="164"/>
      <c r="L47" s="164"/>
      <c r="M47" s="164"/>
      <c r="N47" s="163"/>
      <c r="O47" s="163"/>
      <c r="P47" s="163"/>
      <c r="Q47" s="163"/>
      <c r="R47" s="164"/>
      <c r="S47" s="164"/>
      <c r="T47" s="164"/>
      <c r="U47" s="164"/>
      <c r="V47" s="164"/>
      <c r="W47" s="164"/>
      <c r="X47" s="164"/>
      <c r="Y47" s="153"/>
      <c r="Z47" s="153"/>
      <c r="AA47" s="153"/>
      <c r="AB47" s="153"/>
      <c r="AC47" s="153"/>
      <c r="AD47" s="153"/>
      <c r="AE47" s="153"/>
      <c r="AF47" s="153"/>
      <c r="AG47" s="153" t="s">
        <v>149</v>
      </c>
      <c r="AH47" s="153">
        <v>0</v>
      </c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76">
        <v>14</v>
      </c>
      <c r="B48" s="177" t="s">
        <v>301</v>
      </c>
      <c r="C48" s="193" t="s">
        <v>302</v>
      </c>
      <c r="D48" s="178" t="s">
        <v>141</v>
      </c>
      <c r="E48" s="179">
        <v>18</v>
      </c>
      <c r="F48" s="180"/>
      <c r="G48" s="181">
        <f>ROUND(E48*F48,2)</f>
        <v>0</v>
      </c>
      <c r="H48" s="180"/>
      <c r="I48" s="181">
        <f>ROUND(E48*H48,2)</f>
        <v>0</v>
      </c>
      <c r="J48" s="180"/>
      <c r="K48" s="181">
        <f>ROUND(E48*J48,2)</f>
        <v>0</v>
      </c>
      <c r="L48" s="181">
        <v>21</v>
      </c>
      <c r="M48" s="181">
        <f>G48*(1+L48/100)</f>
        <v>0</v>
      </c>
      <c r="N48" s="179">
        <v>0</v>
      </c>
      <c r="O48" s="179">
        <f>ROUND(E48*N48,2)</f>
        <v>0</v>
      </c>
      <c r="P48" s="179">
        <v>0</v>
      </c>
      <c r="Q48" s="179">
        <f>ROUND(E48*P48,2)</f>
        <v>0</v>
      </c>
      <c r="R48" s="181" t="s">
        <v>283</v>
      </c>
      <c r="S48" s="181" t="s">
        <v>143</v>
      </c>
      <c r="T48" s="182" t="s">
        <v>143</v>
      </c>
      <c r="U48" s="164">
        <v>0.371</v>
      </c>
      <c r="V48" s="164">
        <f>ROUND(E48*U48,2)</f>
        <v>6.68</v>
      </c>
      <c r="W48" s="164"/>
      <c r="X48" s="164" t="s">
        <v>144</v>
      </c>
      <c r="Y48" s="153"/>
      <c r="Z48" s="153"/>
      <c r="AA48" s="153"/>
      <c r="AB48" s="153"/>
      <c r="AC48" s="153"/>
      <c r="AD48" s="153"/>
      <c r="AE48" s="153"/>
      <c r="AF48" s="153"/>
      <c r="AG48" s="153" t="s">
        <v>145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257" t="s">
        <v>298</v>
      </c>
      <c r="D49" s="258"/>
      <c r="E49" s="258"/>
      <c r="F49" s="258"/>
      <c r="G49" s="258"/>
      <c r="H49" s="164"/>
      <c r="I49" s="164"/>
      <c r="J49" s="164"/>
      <c r="K49" s="164"/>
      <c r="L49" s="164"/>
      <c r="M49" s="164"/>
      <c r="N49" s="163"/>
      <c r="O49" s="163"/>
      <c r="P49" s="163"/>
      <c r="Q49" s="163"/>
      <c r="R49" s="164"/>
      <c r="S49" s="164"/>
      <c r="T49" s="164"/>
      <c r="U49" s="164"/>
      <c r="V49" s="164"/>
      <c r="W49" s="164"/>
      <c r="X49" s="164"/>
      <c r="Y49" s="153"/>
      <c r="Z49" s="153"/>
      <c r="AA49" s="153"/>
      <c r="AB49" s="153"/>
      <c r="AC49" s="153"/>
      <c r="AD49" s="153"/>
      <c r="AE49" s="153"/>
      <c r="AF49" s="153"/>
      <c r="AG49" s="153" t="s">
        <v>147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61" t="s">
        <v>299</v>
      </c>
      <c r="D50" s="262"/>
      <c r="E50" s="262"/>
      <c r="F50" s="262"/>
      <c r="G50" s="262"/>
      <c r="H50" s="164"/>
      <c r="I50" s="164"/>
      <c r="J50" s="164"/>
      <c r="K50" s="164"/>
      <c r="L50" s="164"/>
      <c r="M50" s="164"/>
      <c r="N50" s="163"/>
      <c r="O50" s="163"/>
      <c r="P50" s="163"/>
      <c r="Q50" s="163"/>
      <c r="R50" s="164"/>
      <c r="S50" s="164"/>
      <c r="T50" s="164"/>
      <c r="U50" s="164"/>
      <c r="V50" s="164"/>
      <c r="W50" s="164"/>
      <c r="X50" s="164"/>
      <c r="Y50" s="153"/>
      <c r="Z50" s="153"/>
      <c r="AA50" s="153"/>
      <c r="AB50" s="153"/>
      <c r="AC50" s="153"/>
      <c r="AD50" s="153"/>
      <c r="AE50" s="153"/>
      <c r="AF50" s="153"/>
      <c r="AG50" s="153" t="s">
        <v>204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76">
        <v>15</v>
      </c>
      <c r="B51" s="177" t="s">
        <v>303</v>
      </c>
      <c r="C51" s="193" t="s">
        <v>304</v>
      </c>
      <c r="D51" s="178" t="s">
        <v>141</v>
      </c>
      <c r="E51" s="179">
        <v>20</v>
      </c>
      <c r="F51" s="180"/>
      <c r="G51" s="181">
        <f>ROUND(E51*F51,2)</f>
        <v>0</v>
      </c>
      <c r="H51" s="180"/>
      <c r="I51" s="181">
        <f>ROUND(E51*H51,2)</f>
        <v>0</v>
      </c>
      <c r="J51" s="180"/>
      <c r="K51" s="181">
        <f>ROUND(E51*J51,2)</f>
        <v>0</v>
      </c>
      <c r="L51" s="181">
        <v>21</v>
      </c>
      <c r="M51" s="181">
        <f>G51*(1+L51/100)</f>
        <v>0</v>
      </c>
      <c r="N51" s="179">
        <v>0</v>
      </c>
      <c r="O51" s="179">
        <f>ROUND(E51*N51,2)</f>
        <v>0</v>
      </c>
      <c r="P51" s="179">
        <v>0</v>
      </c>
      <c r="Q51" s="179">
        <f>ROUND(E51*P51,2)</f>
        <v>0</v>
      </c>
      <c r="R51" s="181" t="s">
        <v>283</v>
      </c>
      <c r="S51" s="181" t="s">
        <v>143</v>
      </c>
      <c r="T51" s="182" t="s">
        <v>143</v>
      </c>
      <c r="U51" s="164">
        <v>0.16</v>
      </c>
      <c r="V51" s="164">
        <f>ROUND(E51*U51,2)</f>
        <v>3.2</v>
      </c>
      <c r="W51" s="164"/>
      <c r="X51" s="164" t="s">
        <v>144</v>
      </c>
      <c r="Y51" s="153"/>
      <c r="Z51" s="153"/>
      <c r="AA51" s="153"/>
      <c r="AB51" s="153"/>
      <c r="AC51" s="153"/>
      <c r="AD51" s="153"/>
      <c r="AE51" s="153"/>
      <c r="AF51" s="153"/>
      <c r="AG51" s="153" t="s">
        <v>145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257" t="s">
        <v>305</v>
      </c>
      <c r="D52" s="258"/>
      <c r="E52" s="258"/>
      <c r="F52" s="258"/>
      <c r="G52" s="258"/>
      <c r="H52" s="164"/>
      <c r="I52" s="164"/>
      <c r="J52" s="164"/>
      <c r="K52" s="164"/>
      <c r="L52" s="164"/>
      <c r="M52" s="164"/>
      <c r="N52" s="163"/>
      <c r="O52" s="163"/>
      <c r="P52" s="163"/>
      <c r="Q52" s="163"/>
      <c r="R52" s="164"/>
      <c r="S52" s="164"/>
      <c r="T52" s="164"/>
      <c r="U52" s="164"/>
      <c r="V52" s="164"/>
      <c r="W52" s="164"/>
      <c r="X52" s="164"/>
      <c r="Y52" s="153"/>
      <c r="Z52" s="153"/>
      <c r="AA52" s="153"/>
      <c r="AB52" s="153"/>
      <c r="AC52" s="153"/>
      <c r="AD52" s="153"/>
      <c r="AE52" s="153"/>
      <c r="AF52" s="153"/>
      <c r="AG52" s="153" t="s">
        <v>147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90" t="str">
        <f>C52</f>
        <v>vysazených rostlin s případným naložením odpadu na dopravní prostředek, s odvezením do 20 km a se složením,</v>
      </c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94" t="s">
        <v>219</v>
      </c>
      <c r="D53" s="166"/>
      <c r="E53" s="167">
        <v>20</v>
      </c>
      <c r="F53" s="164"/>
      <c r="G53" s="164"/>
      <c r="H53" s="164"/>
      <c r="I53" s="164"/>
      <c r="J53" s="164"/>
      <c r="K53" s="164"/>
      <c r="L53" s="164"/>
      <c r="M53" s="164"/>
      <c r="N53" s="163"/>
      <c r="O53" s="163"/>
      <c r="P53" s="163"/>
      <c r="Q53" s="163"/>
      <c r="R53" s="164"/>
      <c r="S53" s="164"/>
      <c r="T53" s="164"/>
      <c r="U53" s="164"/>
      <c r="V53" s="164"/>
      <c r="W53" s="164"/>
      <c r="X53" s="164"/>
      <c r="Y53" s="153"/>
      <c r="Z53" s="153"/>
      <c r="AA53" s="153"/>
      <c r="AB53" s="153"/>
      <c r="AC53" s="153"/>
      <c r="AD53" s="153"/>
      <c r="AE53" s="153"/>
      <c r="AF53" s="153"/>
      <c r="AG53" s="153" t="s">
        <v>149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76">
        <v>16</v>
      </c>
      <c r="B54" s="177" t="s">
        <v>211</v>
      </c>
      <c r="C54" s="193" t="s">
        <v>212</v>
      </c>
      <c r="D54" s="178" t="s">
        <v>213</v>
      </c>
      <c r="E54" s="179">
        <v>4.2839999999999998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21</v>
      </c>
      <c r="M54" s="181">
        <f>G54*(1+L54/100)</f>
        <v>0</v>
      </c>
      <c r="N54" s="179">
        <v>0</v>
      </c>
      <c r="O54" s="179">
        <f>ROUND(E54*N54,2)</f>
        <v>0</v>
      </c>
      <c r="P54" s="179">
        <v>0</v>
      </c>
      <c r="Q54" s="179">
        <f>ROUND(E54*P54,2)</f>
        <v>0</v>
      </c>
      <c r="R54" s="181" t="s">
        <v>175</v>
      </c>
      <c r="S54" s="181" t="s">
        <v>143</v>
      </c>
      <c r="T54" s="182" t="s">
        <v>214</v>
      </c>
      <c r="U54" s="164">
        <v>0</v>
      </c>
      <c r="V54" s="164">
        <f>ROUND(E54*U54,2)</f>
        <v>0</v>
      </c>
      <c r="W54" s="164"/>
      <c r="X54" s="164" t="s">
        <v>144</v>
      </c>
      <c r="Y54" s="153"/>
      <c r="Z54" s="153"/>
      <c r="AA54" s="153"/>
      <c r="AB54" s="153"/>
      <c r="AC54" s="153"/>
      <c r="AD54" s="153"/>
      <c r="AE54" s="153"/>
      <c r="AF54" s="153"/>
      <c r="AG54" s="153" t="s">
        <v>145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194" t="s">
        <v>306</v>
      </c>
      <c r="D55" s="166"/>
      <c r="E55" s="167">
        <v>4.2839999999999998</v>
      </c>
      <c r="F55" s="164"/>
      <c r="G55" s="164"/>
      <c r="H55" s="164"/>
      <c r="I55" s="164"/>
      <c r="J55" s="164"/>
      <c r="K55" s="164"/>
      <c r="L55" s="164"/>
      <c r="M55" s="164"/>
      <c r="N55" s="163"/>
      <c r="O55" s="163"/>
      <c r="P55" s="163"/>
      <c r="Q55" s="163"/>
      <c r="R55" s="164"/>
      <c r="S55" s="164"/>
      <c r="T55" s="164"/>
      <c r="U55" s="164"/>
      <c r="V55" s="164"/>
      <c r="W55" s="164"/>
      <c r="X55" s="164"/>
      <c r="Y55" s="153"/>
      <c r="Z55" s="153"/>
      <c r="AA55" s="153"/>
      <c r="AB55" s="153"/>
      <c r="AC55" s="153"/>
      <c r="AD55" s="153"/>
      <c r="AE55" s="153"/>
      <c r="AF55" s="153"/>
      <c r="AG55" s="153" t="s">
        <v>149</v>
      </c>
      <c r="AH55" s="153">
        <v>0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76">
        <v>17</v>
      </c>
      <c r="B56" s="177" t="s">
        <v>205</v>
      </c>
      <c r="C56" s="193" t="s">
        <v>307</v>
      </c>
      <c r="D56" s="178" t="s">
        <v>141</v>
      </c>
      <c r="E56" s="179">
        <v>370.71100000000001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79">
        <v>0</v>
      </c>
      <c r="O56" s="179">
        <f>ROUND(E56*N56,2)</f>
        <v>0</v>
      </c>
      <c r="P56" s="179">
        <v>0</v>
      </c>
      <c r="Q56" s="179">
        <f>ROUND(E56*P56,2)</f>
        <v>0</v>
      </c>
      <c r="R56" s="181"/>
      <c r="S56" s="181" t="s">
        <v>143</v>
      </c>
      <c r="T56" s="182" t="s">
        <v>207</v>
      </c>
      <c r="U56" s="164">
        <v>0.02</v>
      </c>
      <c r="V56" s="164">
        <f>ROUND(E56*U56,2)</f>
        <v>7.41</v>
      </c>
      <c r="W56" s="164"/>
      <c r="X56" s="164" t="s">
        <v>144</v>
      </c>
      <c r="Y56" s="153"/>
      <c r="Z56" s="153"/>
      <c r="AA56" s="153"/>
      <c r="AB56" s="153"/>
      <c r="AC56" s="153"/>
      <c r="AD56" s="153"/>
      <c r="AE56" s="153"/>
      <c r="AF56" s="153"/>
      <c r="AG56" s="153" t="s">
        <v>208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94" t="s">
        <v>308</v>
      </c>
      <c r="D57" s="166"/>
      <c r="E57" s="167">
        <v>370.71100000000001</v>
      </c>
      <c r="F57" s="164"/>
      <c r="G57" s="164"/>
      <c r="H57" s="164"/>
      <c r="I57" s="164"/>
      <c r="J57" s="164"/>
      <c r="K57" s="164"/>
      <c r="L57" s="164"/>
      <c r="M57" s="164"/>
      <c r="N57" s="163"/>
      <c r="O57" s="163"/>
      <c r="P57" s="163"/>
      <c r="Q57" s="163"/>
      <c r="R57" s="164"/>
      <c r="S57" s="164"/>
      <c r="T57" s="164"/>
      <c r="U57" s="164"/>
      <c r="V57" s="164"/>
      <c r="W57" s="164"/>
      <c r="X57" s="164"/>
      <c r="Y57" s="153"/>
      <c r="Z57" s="153"/>
      <c r="AA57" s="153"/>
      <c r="AB57" s="153"/>
      <c r="AC57" s="153"/>
      <c r="AD57" s="153"/>
      <c r="AE57" s="153"/>
      <c r="AF57" s="153"/>
      <c r="AG57" s="153" t="s">
        <v>149</v>
      </c>
      <c r="AH57" s="153">
        <v>0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83">
        <v>18</v>
      </c>
      <c r="B58" s="184" t="s">
        <v>309</v>
      </c>
      <c r="C58" s="195" t="s">
        <v>310</v>
      </c>
      <c r="D58" s="185" t="s">
        <v>311</v>
      </c>
      <c r="E58" s="186">
        <v>3</v>
      </c>
      <c r="F58" s="187"/>
      <c r="G58" s="188">
        <f>ROUND(E58*F58,2)</f>
        <v>0</v>
      </c>
      <c r="H58" s="187"/>
      <c r="I58" s="188">
        <f>ROUND(E58*H58,2)</f>
        <v>0</v>
      </c>
      <c r="J58" s="187"/>
      <c r="K58" s="188">
        <f>ROUND(E58*J58,2)</f>
        <v>0</v>
      </c>
      <c r="L58" s="188">
        <v>21</v>
      </c>
      <c r="M58" s="188">
        <f>G58*(1+L58/100)</f>
        <v>0</v>
      </c>
      <c r="N58" s="186">
        <v>1E-3</v>
      </c>
      <c r="O58" s="186">
        <f>ROUND(E58*N58,2)</f>
        <v>0</v>
      </c>
      <c r="P58" s="186">
        <v>0</v>
      </c>
      <c r="Q58" s="186">
        <f>ROUND(E58*P58,2)</f>
        <v>0</v>
      </c>
      <c r="R58" s="188" t="s">
        <v>312</v>
      </c>
      <c r="S58" s="188" t="s">
        <v>143</v>
      </c>
      <c r="T58" s="189" t="s">
        <v>143</v>
      </c>
      <c r="U58" s="164">
        <v>0</v>
      </c>
      <c r="V58" s="164">
        <f>ROUND(E58*U58,2)</f>
        <v>0</v>
      </c>
      <c r="W58" s="164"/>
      <c r="X58" s="164" t="s">
        <v>313</v>
      </c>
      <c r="Y58" s="153"/>
      <c r="Z58" s="153"/>
      <c r="AA58" s="153"/>
      <c r="AB58" s="153"/>
      <c r="AC58" s="153"/>
      <c r="AD58" s="153"/>
      <c r="AE58" s="153"/>
      <c r="AF58" s="153"/>
      <c r="AG58" s="153" t="s">
        <v>314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76">
        <v>19</v>
      </c>
      <c r="B59" s="177" t="s">
        <v>315</v>
      </c>
      <c r="C59" s="193" t="s">
        <v>316</v>
      </c>
      <c r="D59" s="178" t="s">
        <v>174</v>
      </c>
      <c r="E59" s="179">
        <v>2.4</v>
      </c>
      <c r="F59" s="180"/>
      <c r="G59" s="181">
        <f>ROUND(E59*F59,2)</f>
        <v>0</v>
      </c>
      <c r="H59" s="180"/>
      <c r="I59" s="181">
        <f>ROUND(E59*H59,2)</f>
        <v>0</v>
      </c>
      <c r="J59" s="180"/>
      <c r="K59" s="181">
        <f>ROUND(E59*J59,2)</f>
        <v>0</v>
      </c>
      <c r="L59" s="181">
        <v>21</v>
      </c>
      <c r="M59" s="181">
        <f>G59*(1+L59/100)</f>
        <v>0</v>
      </c>
      <c r="N59" s="179">
        <v>0.6</v>
      </c>
      <c r="O59" s="179">
        <f>ROUND(E59*N59,2)</f>
        <v>1.44</v>
      </c>
      <c r="P59" s="179">
        <v>0</v>
      </c>
      <c r="Q59" s="179">
        <f>ROUND(E59*P59,2)</f>
        <v>0</v>
      </c>
      <c r="R59" s="181" t="s">
        <v>312</v>
      </c>
      <c r="S59" s="181" t="s">
        <v>143</v>
      </c>
      <c r="T59" s="182" t="s">
        <v>143</v>
      </c>
      <c r="U59" s="164">
        <v>0</v>
      </c>
      <c r="V59" s="164">
        <f>ROUND(E59*U59,2)</f>
        <v>0</v>
      </c>
      <c r="W59" s="164"/>
      <c r="X59" s="164" t="s">
        <v>313</v>
      </c>
      <c r="Y59" s="153"/>
      <c r="Z59" s="153"/>
      <c r="AA59" s="153"/>
      <c r="AB59" s="153"/>
      <c r="AC59" s="153"/>
      <c r="AD59" s="153"/>
      <c r="AE59" s="153"/>
      <c r="AF59" s="153"/>
      <c r="AG59" s="153" t="s">
        <v>314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194" t="s">
        <v>317</v>
      </c>
      <c r="D60" s="166"/>
      <c r="E60" s="167">
        <v>2.4</v>
      </c>
      <c r="F60" s="164"/>
      <c r="G60" s="164"/>
      <c r="H60" s="164"/>
      <c r="I60" s="164"/>
      <c r="J60" s="164"/>
      <c r="K60" s="164"/>
      <c r="L60" s="164"/>
      <c r="M60" s="164"/>
      <c r="N60" s="163"/>
      <c r="O60" s="163"/>
      <c r="P60" s="163"/>
      <c r="Q60" s="163"/>
      <c r="R60" s="164"/>
      <c r="S60" s="164"/>
      <c r="T60" s="164"/>
      <c r="U60" s="164"/>
      <c r="V60" s="164"/>
      <c r="W60" s="164"/>
      <c r="X60" s="164"/>
      <c r="Y60" s="153"/>
      <c r="Z60" s="153"/>
      <c r="AA60" s="153"/>
      <c r="AB60" s="153"/>
      <c r="AC60" s="153"/>
      <c r="AD60" s="153"/>
      <c r="AE60" s="153"/>
      <c r="AF60" s="153"/>
      <c r="AG60" s="153" t="s">
        <v>149</v>
      </c>
      <c r="AH60" s="153">
        <v>0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76">
        <v>20</v>
      </c>
      <c r="B61" s="177" t="s">
        <v>318</v>
      </c>
      <c r="C61" s="193" t="s">
        <v>319</v>
      </c>
      <c r="D61" s="178" t="s">
        <v>213</v>
      </c>
      <c r="E61" s="179">
        <v>16.96</v>
      </c>
      <c r="F61" s="180"/>
      <c r="G61" s="181">
        <f>ROUND(E61*F61,2)</f>
        <v>0</v>
      </c>
      <c r="H61" s="180"/>
      <c r="I61" s="181">
        <f>ROUND(E61*H61,2)</f>
        <v>0</v>
      </c>
      <c r="J61" s="180"/>
      <c r="K61" s="181">
        <f>ROUND(E61*J61,2)</f>
        <v>0</v>
      </c>
      <c r="L61" s="181">
        <v>21</v>
      </c>
      <c r="M61" s="181">
        <f>G61*(1+L61/100)</f>
        <v>0</v>
      </c>
      <c r="N61" s="179">
        <v>1</v>
      </c>
      <c r="O61" s="179">
        <f>ROUND(E61*N61,2)</f>
        <v>16.96</v>
      </c>
      <c r="P61" s="179">
        <v>0</v>
      </c>
      <c r="Q61" s="179">
        <f>ROUND(E61*P61,2)</f>
        <v>0</v>
      </c>
      <c r="R61" s="181" t="s">
        <v>312</v>
      </c>
      <c r="S61" s="181" t="s">
        <v>143</v>
      </c>
      <c r="T61" s="182" t="s">
        <v>143</v>
      </c>
      <c r="U61" s="164">
        <v>0</v>
      </c>
      <c r="V61" s="164">
        <f>ROUND(E61*U61,2)</f>
        <v>0</v>
      </c>
      <c r="W61" s="164"/>
      <c r="X61" s="164" t="s">
        <v>313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314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194" t="s">
        <v>320</v>
      </c>
      <c r="D62" s="166"/>
      <c r="E62" s="167">
        <v>16.96</v>
      </c>
      <c r="F62" s="164"/>
      <c r="G62" s="164"/>
      <c r="H62" s="164"/>
      <c r="I62" s="164"/>
      <c r="J62" s="164"/>
      <c r="K62" s="164"/>
      <c r="L62" s="164"/>
      <c r="M62" s="164"/>
      <c r="N62" s="163"/>
      <c r="O62" s="163"/>
      <c r="P62" s="163"/>
      <c r="Q62" s="163"/>
      <c r="R62" s="164"/>
      <c r="S62" s="164"/>
      <c r="T62" s="164"/>
      <c r="U62" s="164"/>
      <c r="V62" s="164"/>
      <c r="W62" s="164"/>
      <c r="X62" s="164"/>
      <c r="Y62" s="153"/>
      <c r="Z62" s="153"/>
      <c r="AA62" s="153"/>
      <c r="AB62" s="153"/>
      <c r="AC62" s="153"/>
      <c r="AD62" s="153"/>
      <c r="AE62" s="153"/>
      <c r="AF62" s="153"/>
      <c r="AG62" s="153" t="s">
        <v>149</v>
      </c>
      <c r="AH62" s="153">
        <v>0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76">
        <v>21</v>
      </c>
      <c r="B63" s="177" t="s">
        <v>321</v>
      </c>
      <c r="C63" s="193" t="s">
        <v>322</v>
      </c>
      <c r="D63" s="178" t="s">
        <v>213</v>
      </c>
      <c r="E63" s="179">
        <v>12.8</v>
      </c>
      <c r="F63" s="180"/>
      <c r="G63" s="181">
        <f>ROUND(E63*F63,2)</f>
        <v>0</v>
      </c>
      <c r="H63" s="180"/>
      <c r="I63" s="181">
        <f>ROUND(E63*H63,2)</f>
        <v>0</v>
      </c>
      <c r="J63" s="180"/>
      <c r="K63" s="181">
        <f>ROUND(E63*J63,2)</f>
        <v>0</v>
      </c>
      <c r="L63" s="181">
        <v>21</v>
      </c>
      <c r="M63" s="181">
        <f>G63*(1+L63/100)</f>
        <v>0</v>
      </c>
      <c r="N63" s="179">
        <v>1</v>
      </c>
      <c r="O63" s="179">
        <f>ROUND(E63*N63,2)</f>
        <v>12.8</v>
      </c>
      <c r="P63" s="179">
        <v>0</v>
      </c>
      <c r="Q63" s="179">
        <f>ROUND(E63*P63,2)</f>
        <v>0</v>
      </c>
      <c r="R63" s="181" t="s">
        <v>312</v>
      </c>
      <c r="S63" s="181" t="s">
        <v>143</v>
      </c>
      <c r="T63" s="182" t="s">
        <v>143</v>
      </c>
      <c r="U63" s="164">
        <v>0</v>
      </c>
      <c r="V63" s="164">
        <f>ROUND(E63*U63,2)</f>
        <v>0</v>
      </c>
      <c r="W63" s="164"/>
      <c r="X63" s="164" t="s">
        <v>313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314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194" t="s">
        <v>323</v>
      </c>
      <c r="D64" s="166"/>
      <c r="E64" s="167">
        <v>12.8</v>
      </c>
      <c r="F64" s="164"/>
      <c r="G64" s="164"/>
      <c r="H64" s="164"/>
      <c r="I64" s="164"/>
      <c r="J64" s="164"/>
      <c r="K64" s="164"/>
      <c r="L64" s="164"/>
      <c r="M64" s="164"/>
      <c r="N64" s="163"/>
      <c r="O64" s="163"/>
      <c r="P64" s="163"/>
      <c r="Q64" s="163"/>
      <c r="R64" s="164"/>
      <c r="S64" s="164"/>
      <c r="T64" s="164"/>
      <c r="U64" s="164"/>
      <c r="V64" s="164"/>
      <c r="W64" s="164"/>
      <c r="X64" s="164"/>
      <c r="Y64" s="153"/>
      <c r="Z64" s="153"/>
      <c r="AA64" s="153"/>
      <c r="AB64" s="153"/>
      <c r="AC64" s="153"/>
      <c r="AD64" s="153"/>
      <c r="AE64" s="153"/>
      <c r="AF64" s="153"/>
      <c r="AG64" s="153" t="s">
        <v>149</v>
      </c>
      <c r="AH64" s="153">
        <v>0</v>
      </c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x14ac:dyDescent="0.2">
      <c r="A65" s="169" t="s">
        <v>137</v>
      </c>
      <c r="B65" s="170" t="s">
        <v>81</v>
      </c>
      <c r="C65" s="192" t="s">
        <v>82</v>
      </c>
      <c r="D65" s="171"/>
      <c r="E65" s="172"/>
      <c r="F65" s="173"/>
      <c r="G65" s="173">
        <f>SUMIF(AG66:AG75,"&lt;&gt;NOR",G66:G75)</f>
        <v>0</v>
      </c>
      <c r="H65" s="173"/>
      <c r="I65" s="173">
        <f>SUM(I66:I75)</f>
        <v>0</v>
      </c>
      <c r="J65" s="173"/>
      <c r="K65" s="173">
        <f>SUM(K66:K75)</f>
        <v>0</v>
      </c>
      <c r="L65" s="173"/>
      <c r="M65" s="173">
        <f>SUM(M66:M75)</f>
        <v>0</v>
      </c>
      <c r="N65" s="172"/>
      <c r="O65" s="172">
        <f>SUM(O66:O75)</f>
        <v>0.31</v>
      </c>
      <c r="P65" s="172"/>
      <c r="Q65" s="172">
        <f>SUM(Q66:Q75)</f>
        <v>0</v>
      </c>
      <c r="R65" s="173"/>
      <c r="S65" s="173"/>
      <c r="T65" s="174"/>
      <c r="U65" s="168"/>
      <c r="V65" s="168">
        <f>SUM(V66:V75)</f>
        <v>21.23</v>
      </c>
      <c r="W65" s="168"/>
      <c r="X65" s="168"/>
      <c r="AG65" t="s">
        <v>138</v>
      </c>
    </row>
    <row r="66" spans="1:60" outlineLevel="1" x14ac:dyDescent="0.2">
      <c r="A66" s="176">
        <v>22</v>
      </c>
      <c r="B66" s="177" t="s">
        <v>324</v>
      </c>
      <c r="C66" s="193" t="s">
        <v>325</v>
      </c>
      <c r="D66" s="178" t="s">
        <v>141</v>
      </c>
      <c r="E66" s="179">
        <v>93.28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1">
        <f>G66*(1+L66/100)</f>
        <v>0</v>
      </c>
      <c r="N66" s="179">
        <v>4.0000000000000003E-5</v>
      </c>
      <c r="O66" s="179">
        <f>ROUND(E66*N66,2)</f>
        <v>0</v>
      </c>
      <c r="P66" s="179">
        <v>0</v>
      </c>
      <c r="Q66" s="179">
        <f>ROUND(E66*P66,2)</f>
        <v>0</v>
      </c>
      <c r="R66" s="181" t="s">
        <v>326</v>
      </c>
      <c r="S66" s="181" t="s">
        <v>143</v>
      </c>
      <c r="T66" s="182" t="s">
        <v>143</v>
      </c>
      <c r="U66" s="164">
        <v>0.06</v>
      </c>
      <c r="V66" s="164">
        <f>ROUND(E66*U66,2)</f>
        <v>5.6</v>
      </c>
      <c r="W66" s="164"/>
      <c r="X66" s="164" t="s">
        <v>144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145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194" t="s">
        <v>327</v>
      </c>
      <c r="D67" s="166"/>
      <c r="E67" s="167">
        <v>93.28</v>
      </c>
      <c r="F67" s="164"/>
      <c r="G67" s="164"/>
      <c r="H67" s="164"/>
      <c r="I67" s="164"/>
      <c r="J67" s="164"/>
      <c r="K67" s="164"/>
      <c r="L67" s="164"/>
      <c r="M67" s="164"/>
      <c r="N67" s="163"/>
      <c r="O67" s="163"/>
      <c r="P67" s="163"/>
      <c r="Q67" s="163"/>
      <c r="R67" s="164"/>
      <c r="S67" s="164"/>
      <c r="T67" s="164"/>
      <c r="U67" s="164"/>
      <c r="V67" s="164"/>
      <c r="W67" s="164"/>
      <c r="X67" s="164"/>
      <c r="Y67" s="153"/>
      <c r="Z67" s="153"/>
      <c r="AA67" s="153"/>
      <c r="AB67" s="153"/>
      <c r="AC67" s="153"/>
      <c r="AD67" s="153"/>
      <c r="AE67" s="153"/>
      <c r="AF67" s="153"/>
      <c r="AG67" s="153" t="s">
        <v>149</v>
      </c>
      <c r="AH67" s="153">
        <v>0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76">
        <v>23</v>
      </c>
      <c r="B68" s="177" t="s">
        <v>328</v>
      </c>
      <c r="C68" s="193" t="s">
        <v>329</v>
      </c>
      <c r="D68" s="178" t="s">
        <v>141</v>
      </c>
      <c r="E68" s="179">
        <v>390.71100000000001</v>
      </c>
      <c r="F68" s="180"/>
      <c r="G68" s="181">
        <f>ROUND(E68*F68,2)</f>
        <v>0</v>
      </c>
      <c r="H68" s="180"/>
      <c r="I68" s="181">
        <f>ROUND(E68*H68,2)</f>
        <v>0</v>
      </c>
      <c r="J68" s="180"/>
      <c r="K68" s="181">
        <f>ROUND(E68*J68,2)</f>
        <v>0</v>
      </c>
      <c r="L68" s="181">
        <v>21</v>
      </c>
      <c r="M68" s="181">
        <f>G68*(1+L68/100)</f>
        <v>0</v>
      </c>
      <c r="N68" s="179">
        <v>3.0000000000000001E-5</v>
      </c>
      <c r="O68" s="179">
        <f>ROUND(E68*N68,2)</f>
        <v>0.01</v>
      </c>
      <c r="P68" s="179">
        <v>0</v>
      </c>
      <c r="Q68" s="179">
        <f>ROUND(E68*P68,2)</f>
        <v>0</v>
      </c>
      <c r="R68" s="181" t="s">
        <v>330</v>
      </c>
      <c r="S68" s="181" t="s">
        <v>143</v>
      </c>
      <c r="T68" s="182" t="s">
        <v>143</v>
      </c>
      <c r="U68" s="164">
        <v>0.04</v>
      </c>
      <c r="V68" s="164">
        <f>ROUND(E68*U68,2)</f>
        <v>15.63</v>
      </c>
      <c r="W68" s="164"/>
      <c r="X68" s="164" t="s">
        <v>144</v>
      </c>
      <c r="Y68" s="153"/>
      <c r="Z68" s="153"/>
      <c r="AA68" s="153"/>
      <c r="AB68" s="153"/>
      <c r="AC68" s="153"/>
      <c r="AD68" s="153"/>
      <c r="AE68" s="153"/>
      <c r="AF68" s="153"/>
      <c r="AG68" s="153" t="s">
        <v>145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194" t="s">
        <v>308</v>
      </c>
      <c r="D69" s="166"/>
      <c r="E69" s="167">
        <v>370.71100000000001</v>
      </c>
      <c r="F69" s="164"/>
      <c r="G69" s="164"/>
      <c r="H69" s="164"/>
      <c r="I69" s="164"/>
      <c r="J69" s="164"/>
      <c r="K69" s="164"/>
      <c r="L69" s="164"/>
      <c r="M69" s="164"/>
      <c r="N69" s="163"/>
      <c r="O69" s="163"/>
      <c r="P69" s="163"/>
      <c r="Q69" s="163"/>
      <c r="R69" s="164"/>
      <c r="S69" s="164"/>
      <c r="T69" s="164"/>
      <c r="U69" s="164"/>
      <c r="V69" s="164"/>
      <c r="W69" s="164"/>
      <c r="X69" s="164"/>
      <c r="Y69" s="153"/>
      <c r="Z69" s="153"/>
      <c r="AA69" s="153"/>
      <c r="AB69" s="153"/>
      <c r="AC69" s="153"/>
      <c r="AD69" s="153"/>
      <c r="AE69" s="153"/>
      <c r="AF69" s="153"/>
      <c r="AG69" s="153" t="s">
        <v>149</v>
      </c>
      <c r="AH69" s="153">
        <v>0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194" t="s">
        <v>331</v>
      </c>
      <c r="D70" s="166"/>
      <c r="E70" s="167">
        <v>20</v>
      </c>
      <c r="F70" s="164"/>
      <c r="G70" s="164"/>
      <c r="H70" s="164"/>
      <c r="I70" s="164"/>
      <c r="J70" s="164"/>
      <c r="K70" s="164"/>
      <c r="L70" s="164"/>
      <c r="M70" s="164"/>
      <c r="N70" s="163"/>
      <c r="O70" s="163"/>
      <c r="P70" s="163"/>
      <c r="Q70" s="163"/>
      <c r="R70" s="164"/>
      <c r="S70" s="164"/>
      <c r="T70" s="164"/>
      <c r="U70" s="164"/>
      <c r="V70" s="164"/>
      <c r="W70" s="164"/>
      <c r="X70" s="164"/>
      <c r="Y70" s="153"/>
      <c r="Z70" s="153"/>
      <c r="AA70" s="153"/>
      <c r="AB70" s="153"/>
      <c r="AC70" s="153"/>
      <c r="AD70" s="153"/>
      <c r="AE70" s="153"/>
      <c r="AF70" s="153"/>
      <c r="AG70" s="153" t="s">
        <v>149</v>
      </c>
      <c r="AH70" s="153">
        <v>0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2.5" outlineLevel="1" x14ac:dyDescent="0.2">
      <c r="A71" s="176">
        <v>24</v>
      </c>
      <c r="B71" s="177" t="s">
        <v>332</v>
      </c>
      <c r="C71" s="193" t="s">
        <v>333</v>
      </c>
      <c r="D71" s="178" t="s">
        <v>141</v>
      </c>
      <c r="E71" s="179">
        <v>444.85320000000002</v>
      </c>
      <c r="F71" s="180"/>
      <c r="G71" s="181">
        <f>ROUND(E71*F71,2)</f>
        <v>0</v>
      </c>
      <c r="H71" s="180"/>
      <c r="I71" s="181">
        <f>ROUND(E71*H71,2)</f>
        <v>0</v>
      </c>
      <c r="J71" s="180"/>
      <c r="K71" s="181">
        <f>ROUND(E71*J71,2)</f>
        <v>0</v>
      </c>
      <c r="L71" s="181">
        <v>21</v>
      </c>
      <c r="M71" s="181">
        <f>G71*(1+L71/100)</f>
        <v>0</v>
      </c>
      <c r="N71" s="179">
        <v>5.0000000000000001E-4</v>
      </c>
      <c r="O71" s="179">
        <f>ROUND(E71*N71,2)</f>
        <v>0.22</v>
      </c>
      <c r="P71" s="179">
        <v>0</v>
      </c>
      <c r="Q71" s="179">
        <f>ROUND(E71*P71,2)</f>
        <v>0</v>
      </c>
      <c r="R71" s="181" t="s">
        <v>312</v>
      </c>
      <c r="S71" s="181" t="s">
        <v>143</v>
      </c>
      <c r="T71" s="182" t="s">
        <v>143</v>
      </c>
      <c r="U71" s="164">
        <v>0</v>
      </c>
      <c r="V71" s="164">
        <f>ROUND(E71*U71,2)</f>
        <v>0</v>
      </c>
      <c r="W71" s="164"/>
      <c r="X71" s="164" t="s">
        <v>313</v>
      </c>
      <c r="Y71" s="153"/>
      <c r="Z71" s="153"/>
      <c r="AA71" s="153"/>
      <c r="AB71" s="153"/>
      <c r="AC71" s="153"/>
      <c r="AD71" s="153"/>
      <c r="AE71" s="153"/>
      <c r="AF71" s="153"/>
      <c r="AG71" s="153" t="s">
        <v>314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194" t="s">
        <v>334</v>
      </c>
      <c r="D72" s="166"/>
      <c r="E72" s="167">
        <v>444.85320000000002</v>
      </c>
      <c r="F72" s="164"/>
      <c r="G72" s="164"/>
      <c r="H72" s="164"/>
      <c r="I72" s="164"/>
      <c r="J72" s="164"/>
      <c r="K72" s="164"/>
      <c r="L72" s="164"/>
      <c r="M72" s="164"/>
      <c r="N72" s="163"/>
      <c r="O72" s="163"/>
      <c r="P72" s="163"/>
      <c r="Q72" s="163"/>
      <c r="R72" s="164"/>
      <c r="S72" s="164"/>
      <c r="T72" s="164"/>
      <c r="U72" s="164"/>
      <c r="V72" s="164"/>
      <c r="W72" s="164"/>
      <c r="X72" s="164"/>
      <c r="Y72" s="153"/>
      <c r="Z72" s="153"/>
      <c r="AA72" s="153"/>
      <c r="AB72" s="153"/>
      <c r="AC72" s="153"/>
      <c r="AD72" s="153"/>
      <c r="AE72" s="153"/>
      <c r="AF72" s="153"/>
      <c r="AG72" s="153" t="s">
        <v>149</v>
      </c>
      <c r="AH72" s="153">
        <v>0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76">
        <v>25</v>
      </c>
      <c r="B73" s="177" t="s">
        <v>335</v>
      </c>
      <c r="C73" s="193" t="s">
        <v>336</v>
      </c>
      <c r="D73" s="178" t="s">
        <v>165</v>
      </c>
      <c r="E73" s="179">
        <v>135.93600000000001</v>
      </c>
      <c r="F73" s="180"/>
      <c r="G73" s="181">
        <f>ROUND(E73*F73,2)</f>
        <v>0</v>
      </c>
      <c r="H73" s="180"/>
      <c r="I73" s="181">
        <f>ROUND(E73*H73,2)</f>
        <v>0</v>
      </c>
      <c r="J73" s="180"/>
      <c r="K73" s="181">
        <f>ROUND(E73*J73,2)</f>
        <v>0</v>
      </c>
      <c r="L73" s="181">
        <v>21</v>
      </c>
      <c r="M73" s="181">
        <f>G73*(1+L73/100)</f>
        <v>0</v>
      </c>
      <c r="N73" s="179">
        <v>5.9999999999999995E-4</v>
      </c>
      <c r="O73" s="179">
        <f>ROUND(E73*N73,2)</f>
        <v>0.08</v>
      </c>
      <c r="P73" s="179">
        <v>0</v>
      </c>
      <c r="Q73" s="179">
        <f>ROUND(E73*P73,2)</f>
        <v>0</v>
      </c>
      <c r="R73" s="181"/>
      <c r="S73" s="181" t="s">
        <v>218</v>
      </c>
      <c r="T73" s="182" t="s">
        <v>143</v>
      </c>
      <c r="U73" s="164">
        <v>0</v>
      </c>
      <c r="V73" s="164">
        <f>ROUND(E73*U73,2)</f>
        <v>0</v>
      </c>
      <c r="W73" s="164"/>
      <c r="X73" s="164" t="s">
        <v>313</v>
      </c>
      <c r="Y73" s="153"/>
      <c r="Z73" s="153"/>
      <c r="AA73" s="153"/>
      <c r="AB73" s="153"/>
      <c r="AC73" s="153"/>
      <c r="AD73" s="153"/>
      <c r="AE73" s="153"/>
      <c r="AF73" s="153"/>
      <c r="AG73" s="153" t="s">
        <v>314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94" t="s">
        <v>337</v>
      </c>
      <c r="D74" s="166"/>
      <c r="E74" s="167">
        <v>111.93600000000001</v>
      </c>
      <c r="F74" s="164"/>
      <c r="G74" s="164"/>
      <c r="H74" s="164"/>
      <c r="I74" s="164"/>
      <c r="J74" s="164"/>
      <c r="K74" s="164"/>
      <c r="L74" s="164"/>
      <c r="M74" s="164"/>
      <c r="N74" s="163"/>
      <c r="O74" s="163"/>
      <c r="P74" s="163"/>
      <c r="Q74" s="163"/>
      <c r="R74" s="164"/>
      <c r="S74" s="164"/>
      <c r="T74" s="164"/>
      <c r="U74" s="164"/>
      <c r="V74" s="164"/>
      <c r="W74" s="164"/>
      <c r="X74" s="164"/>
      <c r="Y74" s="153"/>
      <c r="Z74" s="153"/>
      <c r="AA74" s="153"/>
      <c r="AB74" s="153"/>
      <c r="AC74" s="153"/>
      <c r="AD74" s="153"/>
      <c r="AE74" s="153"/>
      <c r="AF74" s="153"/>
      <c r="AG74" s="153" t="s">
        <v>149</v>
      </c>
      <c r="AH74" s="153">
        <v>0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194" t="s">
        <v>338</v>
      </c>
      <c r="D75" s="166"/>
      <c r="E75" s="167">
        <v>24</v>
      </c>
      <c r="F75" s="164"/>
      <c r="G75" s="164"/>
      <c r="H75" s="164"/>
      <c r="I75" s="164"/>
      <c r="J75" s="164"/>
      <c r="K75" s="164"/>
      <c r="L75" s="164"/>
      <c r="M75" s="164"/>
      <c r="N75" s="163"/>
      <c r="O75" s="163"/>
      <c r="P75" s="163"/>
      <c r="Q75" s="163"/>
      <c r="R75" s="164"/>
      <c r="S75" s="164"/>
      <c r="T75" s="164"/>
      <c r="U75" s="164"/>
      <c r="V75" s="164"/>
      <c r="W75" s="164"/>
      <c r="X75" s="164"/>
      <c r="Y75" s="153"/>
      <c r="Z75" s="153"/>
      <c r="AA75" s="153"/>
      <c r="AB75" s="153"/>
      <c r="AC75" s="153"/>
      <c r="AD75" s="153"/>
      <c r="AE75" s="153"/>
      <c r="AF75" s="153"/>
      <c r="AG75" s="153" t="s">
        <v>149</v>
      </c>
      <c r="AH75" s="153">
        <v>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69" t="s">
        <v>137</v>
      </c>
      <c r="B76" s="170" t="s">
        <v>85</v>
      </c>
      <c r="C76" s="192" t="s">
        <v>86</v>
      </c>
      <c r="D76" s="171"/>
      <c r="E76" s="172"/>
      <c r="F76" s="173"/>
      <c r="G76" s="173">
        <f>SUMIF(AG77:AG100,"&lt;&gt;NOR",G77:G100)</f>
        <v>0</v>
      </c>
      <c r="H76" s="173"/>
      <c r="I76" s="173">
        <f>SUM(I77:I100)</f>
        <v>0</v>
      </c>
      <c r="J76" s="173"/>
      <c r="K76" s="173">
        <f>SUM(K77:K100)</f>
        <v>0</v>
      </c>
      <c r="L76" s="173"/>
      <c r="M76" s="173">
        <f>SUM(M77:M100)</f>
        <v>0</v>
      </c>
      <c r="N76" s="172"/>
      <c r="O76" s="172">
        <f>SUM(O77:O100)</f>
        <v>338.40999999999997</v>
      </c>
      <c r="P76" s="172"/>
      <c r="Q76" s="172">
        <f>SUM(Q77:Q100)</f>
        <v>0</v>
      </c>
      <c r="R76" s="173"/>
      <c r="S76" s="173"/>
      <c r="T76" s="174"/>
      <c r="U76" s="168"/>
      <c r="V76" s="168">
        <f>SUM(V77:V100)</f>
        <v>219.9</v>
      </c>
      <c r="W76" s="168"/>
      <c r="X76" s="168"/>
      <c r="AG76" t="s">
        <v>138</v>
      </c>
    </row>
    <row r="77" spans="1:60" ht="22.5" outlineLevel="1" x14ac:dyDescent="0.2">
      <c r="A77" s="176">
        <v>26</v>
      </c>
      <c r="B77" s="177" t="s">
        <v>339</v>
      </c>
      <c r="C77" s="193" t="s">
        <v>340</v>
      </c>
      <c r="D77" s="178" t="s">
        <v>141</v>
      </c>
      <c r="E77" s="179">
        <v>699.36099999999999</v>
      </c>
      <c r="F77" s="180"/>
      <c r="G77" s="181">
        <f>ROUND(E77*F77,2)</f>
        <v>0</v>
      </c>
      <c r="H77" s="180"/>
      <c r="I77" s="181">
        <f>ROUND(E77*H77,2)</f>
        <v>0</v>
      </c>
      <c r="J77" s="180"/>
      <c r="K77" s="181">
        <f>ROUND(E77*J77,2)</f>
        <v>0</v>
      </c>
      <c r="L77" s="181">
        <v>21</v>
      </c>
      <c r="M77" s="181">
        <f>G77*(1+L77/100)</f>
        <v>0</v>
      </c>
      <c r="N77" s="179">
        <v>0.378</v>
      </c>
      <c r="O77" s="179">
        <f>ROUND(E77*N77,2)</f>
        <v>264.36</v>
      </c>
      <c r="P77" s="179">
        <v>0</v>
      </c>
      <c r="Q77" s="179">
        <f>ROUND(E77*P77,2)</f>
        <v>0</v>
      </c>
      <c r="R77" s="181" t="s">
        <v>142</v>
      </c>
      <c r="S77" s="181" t="s">
        <v>143</v>
      </c>
      <c r="T77" s="182" t="s">
        <v>143</v>
      </c>
      <c r="U77" s="164">
        <v>2.5999999999999999E-2</v>
      </c>
      <c r="V77" s="164">
        <f>ROUND(E77*U77,2)</f>
        <v>18.18</v>
      </c>
      <c r="W77" s="164"/>
      <c r="X77" s="164" t="s">
        <v>144</v>
      </c>
      <c r="Y77" s="153"/>
      <c r="Z77" s="153"/>
      <c r="AA77" s="153"/>
      <c r="AB77" s="153"/>
      <c r="AC77" s="153"/>
      <c r="AD77" s="153"/>
      <c r="AE77" s="153"/>
      <c r="AF77" s="153"/>
      <c r="AG77" s="153" t="s">
        <v>145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194" t="s">
        <v>341</v>
      </c>
      <c r="D78" s="166"/>
      <c r="E78" s="167">
        <v>370.71100000000001</v>
      </c>
      <c r="F78" s="164"/>
      <c r="G78" s="164"/>
      <c r="H78" s="164"/>
      <c r="I78" s="164"/>
      <c r="J78" s="164"/>
      <c r="K78" s="164"/>
      <c r="L78" s="164"/>
      <c r="M78" s="164"/>
      <c r="N78" s="163"/>
      <c r="O78" s="163"/>
      <c r="P78" s="163"/>
      <c r="Q78" s="163"/>
      <c r="R78" s="164"/>
      <c r="S78" s="164"/>
      <c r="T78" s="164"/>
      <c r="U78" s="164"/>
      <c r="V78" s="164"/>
      <c r="W78" s="164"/>
      <c r="X78" s="164"/>
      <c r="Y78" s="153"/>
      <c r="Z78" s="153"/>
      <c r="AA78" s="153"/>
      <c r="AB78" s="153"/>
      <c r="AC78" s="153"/>
      <c r="AD78" s="153"/>
      <c r="AE78" s="153"/>
      <c r="AF78" s="153"/>
      <c r="AG78" s="153" t="s">
        <v>149</v>
      </c>
      <c r="AH78" s="153">
        <v>0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194" t="s">
        <v>342</v>
      </c>
      <c r="D79" s="166"/>
      <c r="E79" s="167">
        <v>328.65</v>
      </c>
      <c r="F79" s="164"/>
      <c r="G79" s="164"/>
      <c r="H79" s="164"/>
      <c r="I79" s="164"/>
      <c r="J79" s="164"/>
      <c r="K79" s="164"/>
      <c r="L79" s="164"/>
      <c r="M79" s="164"/>
      <c r="N79" s="163"/>
      <c r="O79" s="163"/>
      <c r="P79" s="163"/>
      <c r="Q79" s="163"/>
      <c r="R79" s="164"/>
      <c r="S79" s="164"/>
      <c r="T79" s="164"/>
      <c r="U79" s="164"/>
      <c r="V79" s="164"/>
      <c r="W79" s="164"/>
      <c r="X79" s="164"/>
      <c r="Y79" s="153"/>
      <c r="Z79" s="153"/>
      <c r="AA79" s="153"/>
      <c r="AB79" s="153"/>
      <c r="AC79" s="153"/>
      <c r="AD79" s="153"/>
      <c r="AE79" s="153"/>
      <c r="AF79" s="153"/>
      <c r="AG79" s="153" t="s">
        <v>149</v>
      </c>
      <c r="AH79" s="153">
        <v>0</v>
      </c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76">
        <v>27</v>
      </c>
      <c r="B80" s="177" t="s">
        <v>343</v>
      </c>
      <c r="C80" s="193" t="s">
        <v>344</v>
      </c>
      <c r="D80" s="178" t="s">
        <v>141</v>
      </c>
      <c r="E80" s="179">
        <v>131.38999999999999</v>
      </c>
      <c r="F80" s="180"/>
      <c r="G80" s="181">
        <f>ROUND(E80*F80,2)</f>
        <v>0</v>
      </c>
      <c r="H80" s="180"/>
      <c r="I80" s="181">
        <f>ROUND(E80*H80,2)</f>
        <v>0</v>
      </c>
      <c r="J80" s="180"/>
      <c r="K80" s="181">
        <f>ROUND(E80*J80,2)</f>
        <v>0</v>
      </c>
      <c r="L80" s="181">
        <v>21</v>
      </c>
      <c r="M80" s="181">
        <f>G80*(1+L80/100)</f>
        <v>0</v>
      </c>
      <c r="N80" s="179">
        <v>7.3899999999999993E-2</v>
      </c>
      <c r="O80" s="179">
        <f>ROUND(E80*N80,2)</f>
        <v>9.7100000000000009</v>
      </c>
      <c r="P80" s="179">
        <v>0</v>
      </c>
      <c r="Q80" s="179">
        <f>ROUND(E80*P80,2)</f>
        <v>0</v>
      </c>
      <c r="R80" s="181" t="s">
        <v>142</v>
      </c>
      <c r="S80" s="181" t="s">
        <v>143</v>
      </c>
      <c r="T80" s="182" t="s">
        <v>143</v>
      </c>
      <c r="U80" s="164">
        <v>0.45</v>
      </c>
      <c r="V80" s="164">
        <f>ROUND(E80*U80,2)</f>
        <v>59.13</v>
      </c>
      <c r="W80" s="164"/>
      <c r="X80" s="164" t="s">
        <v>144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145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ht="22.5" outlineLevel="1" x14ac:dyDescent="0.2">
      <c r="A81" s="160"/>
      <c r="B81" s="161"/>
      <c r="C81" s="257" t="s">
        <v>345</v>
      </c>
      <c r="D81" s="258"/>
      <c r="E81" s="258"/>
      <c r="F81" s="258"/>
      <c r="G81" s="258"/>
      <c r="H81" s="164"/>
      <c r="I81" s="164"/>
      <c r="J81" s="164"/>
      <c r="K81" s="164"/>
      <c r="L81" s="164"/>
      <c r="M81" s="164"/>
      <c r="N81" s="163"/>
      <c r="O81" s="163"/>
      <c r="P81" s="163"/>
      <c r="Q81" s="163"/>
      <c r="R81" s="164"/>
      <c r="S81" s="164"/>
      <c r="T81" s="164"/>
      <c r="U81" s="164"/>
      <c r="V81" s="164"/>
      <c r="W81" s="164"/>
      <c r="X81" s="164"/>
      <c r="Y81" s="153"/>
      <c r="Z81" s="153"/>
      <c r="AA81" s="153"/>
      <c r="AB81" s="153"/>
      <c r="AC81" s="153"/>
      <c r="AD81" s="153"/>
      <c r="AE81" s="153"/>
      <c r="AF81" s="153"/>
      <c r="AG81" s="153" t="s">
        <v>147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90" t="str">
        <f>C81</f>
        <v>s provedením lože z kameniva drceného, s vyplněním spár, s dvojitým hutněním a se smetením přebytečného materiálu na krajnici. S dodáním hmot pro lože a výplň spár.</v>
      </c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194" t="s">
        <v>346</v>
      </c>
      <c r="D82" s="166"/>
      <c r="E82" s="167">
        <v>129.38999999999999</v>
      </c>
      <c r="F82" s="164"/>
      <c r="G82" s="164"/>
      <c r="H82" s="164"/>
      <c r="I82" s="164"/>
      <c r="J82" s="164"/>
      <c r="K82" s="164"/>
      <c r="L82" s="164"/>
      <c r="M82" s="164"/>
      <c r="N82" s="163"/>
      <c r="O82" s="163"/>
      <c r="P82" s="163"/>
      <c r="Q82" s="163"/>
      <c r="R82" s="164"/>
      <c r="S82" s="164"/>
      <c r="T82" s="164"/>
      <c r="U82" s="164"/>
      <c r="V82" s="164"/>
      <c r="W82" s="164"/>
      <c r="X82" s="164"/>
      <c r="Y82" s="153"/>
      <c r="Z82" s="153"/>
      <c r="AA82" s="153"/>
      <c r="AB82" s="153"/>
      <c r="AC82" s="153"/>
      <c r="AD82" s="153"/>
      <c r="AE82" s="153"/>
      <c r="AF82" s="153"/>
      <c r="AG82" s="153" t="s">
        <v>149</v>
      </c>
      <c r="AH82" s="153">
        <v>0</v>
      </c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194" t="s">
        <v>347</v>
      </c>
      <c r="D83" s="166"/>
      <c r="E83" s="167">
        <v>2</v>
      </c>
      <c r="F83" s="164"/>
      <c r="G83" s="164"/>
      <c r="H83" s="164"/>
      <c r="I83" s="164"/>
      <c r="J83" s="164"/>
      <c r="K83" s="164"/>
      <c r="L83" s="164"/>
      <c r="M83" s="164"/>
      <c r="N83" s="163"/>
      <c r="O83" s="163"/>
      <c r="P83" s="163"/>
      <c r="Q83" s="163"/>
      <c r="R83" s="164"/>
      <c r="S83" s="164"/>
      <c r="T83" s="164"/>
      <c r="U83" s="164"/>
      <c r="V83" s="164"/>
      <c r="W83" s="164"/>
      <c r="X83" s="164"/>
      <c r="Y83" s="153"/>
      <c r="Z83" s="153"/>
      <c r="AA83" s="153"/>
      <c r="AB83" s="153"/>
      <c r="AC83" s="153"/>
      <c r="AD83" s="153"/>
      <c r="AE83" s="153"/>
      <c r="AF83" s="153"/>
      <c r="AG83" s="153" t="s">
        <v>149</v>
      </c>
      <c r="AH83" s="153">
        <v>0</v>
      </c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76">
        <v>28</v>
      </c>
      <c r="B84" s="177" t="s">
        <v>348</v>
      </c>
      <c r="C84" s="193" t="s">
        <v>349</v>
      </c>
      <c r="D84" s="178" t="s">
        <v>141</v>
      </c>
      <c r="E84" s="179">
        <v>186.16</v>
      </c>
      <c r="F84" s="180"/>
      <c r="G84" s="181">
        <f>ROUND(E84*F84,2)</f>
        <v>0</v>
      </c>
      <c r="H84" s="180"/>
      <c r="I84" s="181">
        <f>ROUND(E84*H84,2)</f>
        <v>0</v>
      </c>
      <c r="J84" s="180"/>
      <c r="K84" s="181">
        <f>ROUND(E84*J84,2)</f>
        <v>0</v>
      </c>
      <c r="L84" s="181">
        <v>21</v>
      </c>
      <c r="M84" s="181">
        <f>G84*(1+L84/100)</f>
        <v>0</v>
      </c>
      <c r="N84" s="179">
        <v>7.3899999999999993E-2</v>
      </c>
      <c r="O84" s="179">
        <f>ROUND(E84*N84,2)</f>
        <v>13.76</v>
      </c>
      <c r="P84" s="179">
        <v>0</v>
      </c>
      <c r="Q84" s="179">
        <f>ROUND(E84*P84,2)</f>
        <v>0</v>
      </c>
      <c r="R84" s="181" t="s">
        <v>142</v>
      </c>
      <c r="S84" s="181" t="s">
        <v>143</v>
      </c>
      <c r="T84" s="182" t="s">
        <v>143</v>
      </c>
      <c r="U84" s="164">
        <v>0.48</v>
      </c>
      <c r="V84" s="164">
        <f>ROUND(E84*U84,2)</f>
        <v>89.36</v>
      </c>
      <c r="W84" s="164"/>
      <c r="X84" s="164" t="s">
        <v>144</v>
      </c>
      <c r="Y84" s="153"/>
      <c r="Z84" s="153"/>
      <c r="AA84" s="153"/>
      <c r="AB84" s="153"/>
      <c r="AC84" s="153"/>
      <c r="AD84" s="153"/>
      <c r="AE84" s="153"/>
      <c r="AF84" s="153"/>
      <c r="AG84" s="153" t="s">
        <v>145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2.5" outlineLevel="1" x14ac:dyDescent="0.2">
      <c r="A85" s="160"/>
      <c r="B85" s="161"/>
      <c r="C85" s="257" t="s">
        <v>345</v>
      </c>
      <c r="D85" s="258"/>
      <c r="E85" s="258"/>
      <c r="F85" s="258"/>
      <c r="G85" s="258"/>
      <c r="H85" s="164"/>
      <c r="I85" s="164"/>
      <c r="J85" s="164"/>
      <c r="K85" s="164"/>
      <c r="L85" s="164"/>
      <c r="M85" s="164"/>
      <c r="N85" s="163"/>
      <c r="O85" s="163"/>
      <c r="P85" s="163"/>
      <c r="Q85" s="163"/>
      <c r="R85" s="164"/>
      <c r="S85" s="164"/>
      <c r="T85" s="164"/>
      <c r="U85" s="164"/>
      <c r="V85" s="164"/>
      <c r="W85" s="164"/>
      <c r="X85" s="164"/>
      <c r="Y85" s="153"/>
      <c r="Z85" s="153"/>
      <c r="AA85" s="153"/>
      <c r="AB85" s="153"/>
      <c r="AC85" s="153"/>
      <c r="AD85" s="153"/>
      <c r="AE85" s="153"/>
      <c r="AF85" s="153"/>
      <c r="AG85" s="153" t="s">
        <v>147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90" t="str">
        <f>C85</f>
        <v>s provedením lože z kameniva drceného, s vyplněním spár, s dvojitým hutněním a se smetením přebytečného materiálu na krajnici. S dodáním hmot pro lože a výplň spár.</v>
      </c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94" t="s">
        <v>350</v>
      </c>
      <c r="D86" s="166"/>
      <c r="E86" s="167">
        <v>178.51</v>
      </c>
      <c r="F86" s="164"/>
      <c r="G86" s="164"/>
      <c r="H86" s="164"/>
      <c r="I86" s="164"/>
      <c r="J86" s="164"/>
      <c r="K86" s="164"/>
      <c r="L86" s="164"/>
      <c r="M86" s="164"/>
      <c r="N86" s="163"/>
      <c r="O86" s="163"/>
      <c r="P86" s="163"/>
      <c r="Q86" s="163"/>
      <c r="R86" s="164"/>
      <c r="S86" s="164"/>
      <c r="T86" s="164"/>
      <c r="U86" s="164"/>
      <c r="V86" s="164"/>
      <c r="W86" s="164"/>
      <c r="X86" s="164"/>
      <c r="Y86" s="153"/>
      <c r="Z86" s="153"/>
      <c r="AA86" s="153"/>
      <c r="AB86" s="153"/>
      <c r="AC86" s="153"/>
      <c r="AD86" s="153"/>
      <c r="AE86" s="153"/>
      <c r="AF86" s="153"/>
      <c r="AG86" s="153" t="s">
        <v>149</v>
      </c>
      <c r="AH86" s="153">
        <v>0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94" t="s">
        <v>351</v>
      </c>
      <c r="D87" s="166"/>
      <c r="E87" s="167">
        <v>7.65</v>
      </c>
      <c r="F87" s="164"/>
      <c r="G87" s="164"/>
      <c r="H87" s="164"/>
      <c r="I87" s="164"/>
      <c r="J87" s="164"/>
      <c r="K87" s="164"/>
      <c r="L87" s="164"/>
      <c r="M87" s="164"/>
      <c r="N87" s="163"/>
      <c r="O87" s="163"/>
      <c r="P87" s="163"/>
      <c r="Q87" s="163"/>
      <c r="R87" s="164"/>
      <c r="S87" s="164"/>
      <c r="T87" s="164"/>
      <c r="U87" s="164"/>
      <c r="V87" s="164"/>
      <c r="W87" s="164"/>
      <c r="X87" s="164"/>
      <c r="Y87" s="153"/>
      <c r="Z87" s="153"/>
      <c r="AA87" s="153"/>
      <c r="AB87" s="153"/>
      <c r="AC87" s="153"/>
      <c r="AD87" s="153"/>
      <c r="AE87" s="153"/>
      <c r="AF87" s="153"/>
      <c r="AG87" s="153" t="s">
        <v>149</v>
      </c>
      <c r="AH87" s="153">
        <v>0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76">
        <v>29</v>
      </c>
      <c r="B88" s="177" t="s">
        <v>352</v>
      </c>
      <c r="C88" s="193" t="s">
        <v>353</v>
      </c>
      <c r="D88" s="178" t="s">
        <v>165</v>
      </c>
      <c r="E88" s="179">
        <v>60</v>
      </c>
      <c r="F88" s="180"/>
      <c r="G88" s="181">
        <f>ROUND(E88*F88,2)</f>
        <v>0</v>
      </c>
      <c r="H88" s="180"/>
      <c r="I88" s="181">
        <f>ROUND(E88*H88,2)</f>
        <v>0</v>
      </c>
      <c r="J88" s="180"/>
      <c r="K88" s="181">
        <f>ROUND(E88*J88,2)</f>
        <v>0</v>
      </c>
      <c r="L88" s="181">
        <v>21</v>
      </c>
      <c r="M88" s="181">
        <f>G88*(1+L88/100)</f>
        <v>0</v>
      </c>
      <c r="N88" s="179">
        <v>3.3E-4</v>
      </c>
      <c r="O88" s="179">
        <f>ROUND(E88*N88,2)</f>
        <v>0.02</v>
      </c>
      <c r="P88" s="179">
        <v>0</v>
      </c>
      <c r="Q88" s="179">
        <f>ROUND(E88*P88,2)</f>
        <v>0</v>
      </c>
      <c r="R88" s="181" t="s">
        <v>142</v>
      </c>
      <c r="S88" s="181" t="s">
        <v>143</v>
      </c>
      <c r="T88" s="182" t="s">
        <v>143</v>
      </c>
      <c r="U88" s="164">
        <v>0.41</v>
      </c>
      <c r="V88" s="164">
        <f>ROUND(E88*U88,2)</f>
        <v>24.6</v>
      </c>
      <c r="W88" s="164"/>
      <c r="X88" s="164" t="s">
        <v>144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145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194" t="s">
        <v>354</v>
      </c>
      <c r="D89" s="166"/>
      <c r="E89" s="167">
        <v>60</v>
      </c>
      <c r="F89" s="164"/>
      <c r="G89" s="164"/>
      <c r="H89" s="164"/>
      <c r="I89" s="164"/>
      <c r="J89" s="164"/>
      <c r="K89" s="164"/>
      <c r="L89" s="164"/>
      <c r="M89" s="164"/>
      <c r="N89" s="163"/>
      <c r="O89" s="163"/>
      <c r="P89" s="163"/>
      <c r="Q89" s="163"/>
      <c r="R89" s="164"/>
      <c r="S89" s="164"/>
      <c r="T89" s="164"/>
      <c r="U89" s="164"/>
      <c r="V89" s="164"/>
      <c r="W89" s="164"/>
      <c r="X89" s="164"/>
      <c r="Y89" s="153"/>
      <c r="Z89" s="153"/>
      <c r="AA89" s="153"/>
      <c r="AB89" s="153"/>
      <c r="AC89" s="153"/>
      <c r="AD89" s="153"/>
      <c r="AE89" s="153"/>
      <c r="AF89" s="153"/>
      <c r="AG89" s="153" t="s">
        <v>149</v>
      </c>
      <c r="AH89" s="153">
        <v>0</v>
      </c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83">
        <v>30</v>
      </c>
      <c r="B90" s="184" t="s">
        <v>355</v>
      </c>
      <c r="C90" s="195" t="s">
        <v>356</v>
      </c>
      <c r="D90" s="185" t="s">
        <v>165</v>
      </c>
      <c r="E90" s="186">
        <v>60</v>
      </c>
      <c r="F90" s="187"/>
      <c r="G90" s="188">
        <f>ROUND(E90*F90,2)</f>
        <v>0</v>
      </c>
      <c r="H90" s="187"/>
      <c r="I90" s="188">
        <f>ROUND(E90*H90,2)</f>
        <v>0</v>
      </c>
      <c r="J90" s="187"/>
      <c r="K90" s="188">
        <f>ROUND(E90*J90,2)</f>
        <v>0</v>
      </c>
      <c r="L90" s="188">
        <v>21</v>
      </c>
      <c r="M90" s="188">
        <f>G90*(1+L90/100)</f>
        <v>0</v>
      </c>
      <c r="N90" s="186">
        <v>3.6000000000000002E-4</v>
      </c>
      <c r="O90" s="186">
        <f>ROUND(E90*N90,2)</f>
        <v>0.02</v>
      </c>
      <c r="P90" s="186">
        <v>0</v>
      </c>
      <c r="Q90" s="186">
        <f>ROUND(E90*P90,2)</f>
        <v>0</v>
      </c>
      <c r="R90" s="188" t="s">
        <v>142</v>
      </c>
      <c r="S90" s="188" t="s">
        <v>143</v>
      </c>
      <c r="T90" s="189" t="s">
        <v>143</v>
      </c>
      <c r="U90" s="164">
        <v>0.43</v>
      </c>
      <c r="V90" s="164">
        <f>ROUND(E90*U90,2)</f>
        <v>25.8</v>
      </c>
      <c r="W90" s="164"/>
      <c r="X90" s="164" t="s">
        <v>144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145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2.5" outlineLevel="1" x14ac:dyDescent="0.2">
      <c r="A91" s="176">
        <v>31</v>
      </c>
      <c r="B91" s="177" t="s">
        <v>357</v>
      </c>
      <c r="C91" s="193" t="s">
        <v>358</v>
      </c>
      <c r="D91" s="178" t="s">
        <v>141</v>
      </c>
      <c r="E91" s="179">
        <v>5.6</v>
      </c>
      <c r="F91" s="180"/>
      <c r="G91" s="181">
        <f>ROUND(E91*F91,2)</f>
        <v>0</v>
      </c>
      <c r="H91" s="180"/>
      <c r="I91" s="181">
        <f>ROUND(E91*H91,2)</f>
        <v>0</v>
      </c>
      <c r="J91" s="180"/>
      <c r="K91" s="181">
        <f>ROUND(E91*J91,2)</f>
        <v>0</v>
      </c>
      <c r="L91" s="181">
        <v>21</v>
      </c>
      <c r="M91" s="181">
        <f>G91*(1+L91/100)</f>
        <v>0</v>
      </c>
      <c r="N91" s="179">
        <v>0.22506999999999999</v>
      </c>
      <c r="O91" s="179">
        <f>ROUND(E91*N91,2)</f>
        <v>1.26</v>
      </c>
      <c r="P91" s="179">
        <v>0</v>
      </c>
      <c r="Q91" s="179">
        <f>ROUND(E91*P91,2)</f>
        <v>0</v>
      </c>
      <c r="R91" s="181" t="s">
        <v>142</v>
      </c>
      <c r="S91" s="181" t="s">
        <v>143</v>
      </c>
      <c r="T91" s="182" t="s">
        <v>143</v>
      </c>
      <c r="U91" s="164">
        <v>0.38800000000000001</v>
      </c>
      <c r="V91" s="164">
        <f>ROUND(E91*U91,2)</f>
        <v>2.17</v>
      </c>
      <c r="W91" s="164"/>
      <c r="X91" s="164" t="s">
        <v>144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145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60"/>
      <c r="B92" s="161"/>
      <c r="C92" s="257" t="s">
        <v>359</v>
      </c>
      <c r="D92" s="258"/>
      <c r="E92" s="258"/>
      <c r="F92" s="258"/>
      <c r="G92" s="258"/>
      <c r="H92" s="164"/>
      <c r="I92" s="164"/>
      <c r="J92" s="164"/>
      <c r="K92" s="164"/>
      <c r="L92" s="164"/>
      <c r="M92" s="164"/>
      <c r="N92" s="163"/>
      <c r="O92" s="163"/>
      <c r="P92" s="163"/>
      <c r="Q92" s="163"/>
      <c r="R92" s="164"/>
      <c r="S92" s="164"/>
      <c r="T92" s="164"/>
      <c r="U92" s="164"/>
      <c r="V92" s="164"/>
      <c r="W92" s="164"/>
      <c r="X92" s="164"/>
      <c r="Y92" s="153"/>
      <c r="Z92" s="153"/>
      <c r="AA92" s="153"/>
      <c r="AB92" s="153"/>
      <c r="AC92" s="153"/>
      <c r="AD92" s="153"/>
      <c r="AE92" s="153"/>
      <c r="AF92" s="153"/>
      <c r="AG92" s="153" t="s">
        <v>147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90" t="str">
        <f>C92</f>
        <v>komunikací pro pěší do velikosti dlaždic 0,25 m2 s provedením lože do tl. 30 mm, s vyplněním spár a se smetením přebytečného materiálu na vzdálenost do 3 m</v>
      </c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194" t="s">
        <v>360</v>
      </c>
      <c r="D93" s="166"/>
      <c r="E93" s="167">
        <v>4</v>
      </c>
      <c r="F93" s="164"/>
      <c r="G93" s="164"/>
      <c r="H93" s="164"/>
      <c r="I93" s="164"/>
      <c r="J93" s="164"/>
      <c r="K93" s="164"/>
      <c r="L93" s="164"/>
      <c r="M93" s="164"/>
      <c r="N93" s="163"/>
      <c r="O93" s="163"/>
      <c r="P93" s="163"/>
      <c r="Q93" s="163"/>
      <c r="R93" s="164"/>
      <c r="S93" s="164"/>
      <c r="T93" s="164"/>
      <c r="U93" s="164"/>
      <c r="V93" s="164"/>
      <c r="W93" s="164"/>
      <c r="X93" s="164"/>
      <c r="Y93" s="153"/>
      <c r="Z93" s="153"/>
      <c r="AA93" s="153"/>
      <c r="AB93" s="153"/>
      <c r="AC93" s="153"/>
      <c r="AD93" s="153"/>
      <c r="AE93" s="153"/>
      <c r="AF93" s="153"/>
      <c r="AG93" s="153" t="s">
        <v>149</v>
      </c>
      <c r="AH93" s="153">
        <v>0</v>
      </c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194" t="s">
        <v>361</v>
      </c>
      <c r="D94" s="166"/>
      <c r="E94" s="167">
        <v>1.6</v>
      </c>
      <c r="F94" s="164"/>
      <c r="G94" s="164"/>
      <c r="H94" s="164"/>
      <c r="I94" s="164"/>
      <c r="J94" s="164"/>
      <c r="K94" s="164"/>
      <c r="L94" s="164"/>
      <c r="M94" s="164"/>
      <c r="N94" s="163"/>
      <c r="O94" s="163"/>
      <c r="P94" s="163"/>
      <c r="Q94" s="163"/>
      <c r="R94" s="164"/>
      <c r="S94" s="164"/>
      <c r="T94" s="164"/>
      <c r="U94" s="164"/>
      <c r="V94" s="164"/>
      <c r="W94" s="164"/>
      <c r="X94" s="164"/>
      <c r="Y94" s="153"/>
      <c r="Z94" s="153"/>
      <c r="AA94" s="153"/>
      <c r="AB94" s="153"/>
      <c r="AC94" s="153"/>
      <c r="AD94" s="153"/>
      <c r="AE94" s="153"/>
      <c r="AF94" s="153"/>
      <c r="AG94" s="153" t="s">
        <v>149</v>
      </c>
      <c r="AH94" s="153">
        <v>0</v>
      </c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76">
        <v>32</v>
      </c>
      <c r="B95" s="177" t="s">
        <v>362</v>
      </c>
      <c r="C95" s="193" t="s">
        <v>363</v>
      </c>
      <c r="D95" s="178" t="s">
        <v>141</v>
      </c>
      <c r="E95" s="179">
        <v>5.5</v>
      </c>
      <c r="F95" s="180"/>
      <c r="G95" s="181">
        <f>ROUND(E95*F95,2)</f>
        <v>0</v>
      </c>
      <c r="H95" s="180"/>
      <c r="I95" s="181">
        <f>ROUND(E95*H95,2)</f>
        <v>0</v>
      </c>
      <c r="J95" s="180"/>
      <c r="K95" s="181">
        <f>ROUND(E95*J95,2)</f>
        <v>0</v>
      </c>
      <c r="L95" s="181">
        <v>21</v>
      </c>
      <c r="M95" s="181">
        <f>G95*(1+L95/100)</f>
        <v>0</v>
      </c>
      <c r="N95" s="179">
        <v>0.15382000000000001</v>
      </c>
      <c r="O95" s="179">
        <f>ROUND(E95*N95,2)</f>
        <v>0.85</v>
      </c>
      <c r="P95" s="179">
        <v>0</v>
      </c>
      <c r="Q95" s="179">
        <f>ROUND(E95*P95,2)</f>
        <v>0</v>
      </c>
      <c r="R95" s="181"/>
      <c r="S95" s="181" t="s">
        <v>218</v>
      </c>
      <c r="T95" s="182" t="s">
        <v>214</v>
      </c>
      <c r="U95" s="164">
        <v>0.12</v>
      </c>
      <c r="V95" s="164">
        <f>ROUND(E95*U95,2)</f>
        <v>0.66</v>
      </c>
      <c r="W95" s="164"/>
      <c r="X95" s="164" t="s">
        <v>144</v>
      </c>
      <c r="Y95" s="153"/>
      <c r="Z95" s="153"/>
      <c r="AA95" s="153"/>
      <c r="AB95" s="153"/>
      <c r="AC95" s="153"/>
      <c r="AD95" s="153"/>
      <c r="AE95" s="153"/>
      <c r="AF95" s="153"/>
      <c r="AG95" s="153" t="s">
        <v>145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194" t="s">
        <v>364</v>
      </c>
      <c r="D96" s="166"/>
      <c r="E96" s="167">
        <v>5.5</v>
      </c>
      <c r="F96" s="164"/>
      <c r="G96" s="164"/>
      <c r="H96" s="164"/>
      <c r="I96" s="164"/>
      <c r="J96" s="164"/>
      <c r="K96" s="164"/>
      <c r="L96" s="164"/>
      <c r="M96" s="164"/>
      <c r="N96" s="163"/>
      <c r="O96" s="163"/>
      <c r="P96" s="163"/>
      <c r="Q96" s="163"/>
      <c r="R96" s="164"/>
      <c r="S96" s="164"/>
      <c r="T96" s="164"/>
      <c r="U96" s="164"/>
      <c r="V96" s="164"/>
      <c r="W96" s="164"/>
      <c r="X96" s="164"/>
      <c r="Y96" s="153"/>
      <c r="Z96" s="153"/>
      <c r="AA96" s="153"/>
      <c r="AB96" s="153"/>
      <c r="AC96" s="153"/>
      <c r="AD96" s="153"/>
      <c r="AE96" s="153"/>
      <c r="AF96" s="153"/>
      <c r="AG96" s="153" t="s">
        <v>149</v>
      </c>
      <c r="AH96" s="153">
        <v>0</v>
      </c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ht="22.5" outlineLevel="1" x14ac:dyDescent="0.2">
      <c r="A97" s="176">
        <v>33</v>
      </c>
      <c r="B97" s="177" t="s">
        <v>365</v>
      </c>
      <c r="C97" s="193" t="s">
        <v>366</v>
      </c>
      <c r="D97" s="178" t="s">
        <v>141</v>
      </c>
      <c r="E97" s="179">
        <v>131.9778</v>
      </c>
      <c r="F97" s="180"/>
      <c r="G97" s="181">
        <f>ROUND(E97*F97,2)</f>
        <v>0</v>
      </c>
      <c r="H97" s="180"/>
      <c r="I97" s="181">
        <f>ROUND(E97*H97,2)</f>
        <v>0</v>
      </c>
      <c r="J97" s="180"/>
      <c r="K97" s="181">
        <f>ROUND(E97*J97,2)</f>
        <v>0</v>
      </c>
      <c r="L97" s="181">
        <v>21</v>
      </c>
      <c r="M97" s="181">
        <f>G97*(1+L97/100)</f>
        <v>0</v>
      </c>
      <c r="N97" s="179">
        <v>0.129</v>
      </c>
      <c r="O97" s="179">
        <f>ROUND(E97*N97,2)</f>
        <v>17.03</v>
      </c>
      <c r="P97" s="179">
        <v>0</v>
      </c>
      <c r="Q97" s="179">
        <f>ROUND(E97*P97,2)</f>
        <v>0</v>
      </c>
      <c r="R97" s="181" t="s">
        <v>312</v>
      </c>
      <c r="S97" s="181" t="s">
        <v>143</v>
      </c>
      <c r="T97" s="182" t="s">
        <v>143</v>
      </c>
      <c r="U97" s="164">
        <v>0</v>
      </c>
      <c r="V97" s="164">
        <f>ROUND(E97*U97,2)</f>
        <v>0</v>
      </c>
      <c r="W97" s="164"/>
      <c r="X97" s="164" t="s">
        <v>313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314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194" t="s">
        <v>367</v>
      </c>
      <c r="D98" s="166"/>
      <c r="E98" s="167">
        <v>131.9778</v>
      </c>
      <c r="F98" s="164"/>
      <c r="G98" s="164"/>
      <c r="H98" s="164"/>
      <c r="I98" s="164"/>
      <c r="J98" s="164"/>
      <c r="K98" s="164"/>
      <c r="L98" s="164"/>
      <c r="M98" s="164"/>
      <c r="N98" s="163"/>
      <c r="O98" s="163"/>
      <c r="P98" s="163"/>
      <c r="Q98" s="163"/>
      <c r="R98" s="164"/>
      <c r="S98" s="164"/>
      <c r="T98" s="164"/>
      <c r="U98" s="164"/>
      <c r="V98" s="164"/>
      <c r="W98" s="164"/>
      <c r="X98" s="164"/>
      <c r="Y98" s="153"/>
      <c r="Z98" s="153"/>
      <c r="AA98" s="153"/>
      <c r="AB98" s="153"/>
      <c r="AC98" s="153"/>
      <c r="AD98" s="153"/>
      <c r="AE98" s="153"/>
      <c r="AF98" s="153"/>
      <c r="AG98" s="153" t="s">
        <v>149</v>
      </c>
      <c r="AH98" s="153">
        <v>0</v>
      </c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76">
        <v>34</v>
      </c>
      <c r="B99" s="177" t="s">
        <v>368</v>
      </c>
      <c r="C99" s="193" t="s">
        <v>369</v>
      </c>
      <c r="D99" s="178" t="s">
        <v>141</v>
      </c>
      <c r="E99" s="179">
        <v>182.08019999999999</v>
      </c>
      <c r="F99" s="180"/>
      <c r="G99" s="181">
        <f>ROUND(E99*F99,2)</f>
        <v>0</v>
      </c>
      <c r="H99" s="180"/>
      <c r="I99" s="181">
        <f>ROUND(E99*H99,2)</f>
        <v>0</v>
      </c>
      <c r="J99" s="180"/>
      <c r="K99" s="181">
        <f>ROUND(E99*J99,2)</f>
        <v>0</v>
      </c>
      <c r="L99" s="181">
        <v>21</v>
      </c>
      <c r="M99" s="181">
        <f>G99*(1+L99/100)</f>
        <v>0</v>
      </c>
      <c r="N99" s="179">
        <v>0.17244999999999999</v>
      </c>
      <c r="O99" s="179">
        <f>ROUND(E99*N99,2)</f>
        <v>31.4</v>
      </c>
      <c r="P99" s="179">
        <v>0</v>
      </c>
      <c r="Q99" s="179">
        <f>ROUND(E99*P99,2)</f>
        <v>0</v>
      </c>
      <c r="R99" s="181" t="s">
        <v>312</v>
      </c>
      <c r="S99" s="181" t="s">
        <v>143</v>
      </c>
      <c r="T99" s="182" t="s">
        <v>143</v>
      </c>
      <c r="U99" s="164">
        <v>0</v>
      </c>
      <c r="V99" s="164">
        <f>ROUND(E99*U99,2)</f>
        <v>0</v>
      </c>
      <c r="W99" s="164"/>
      <c r="X99" s="164" t="s">
        <v>313</v>
      </c>
      <c r="Y99" s="153"/>
      <c r="Z99" s="153"/>
      <c r="AA99" s="153"/>
      <c r="AB99" s="153"/>
      <c r="AC99" s="153"/>
      <c r="AD99" s="153"/>
      <c r="AE99" s="153"/>
      <c r="AF99" s="153"/>
      <c r="AG99" s="153" t="s">
        <v>314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194" t="s">
        <v>370</v>
      </c>
      <c r="D100" s="166"/>
      <c r="E100" s="167">
        <v>182.08019999999999</v>
      </c>
      <c r="F100" s="164"/>
      <c r="G100" s="164"/>
      <c r="H100" s="164"/>
      <c r="I100" s="164"/>
      <c r="J100" s="164"/>
      <c r="K100" s="164"/>
      <c r="L100" s="164"/>
      <c r="M100" s="164"/>
      <c r="N100" s="163"/>
      <c r="O100" s="163"/>
      <c r="P100" s="163"/>
      <c r="Q100" s="163"/>
      <c r="R100" s="164"/>
      <c r="S100" s="164"/>
      <c r="T100" s="164"/>
      <c r="U100" s="164"/>
      <c r="V100" s="164"/>
      <c r="W100" s="164"/>
      <c r="X100" s="164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149</v>
      </c>
      <c r="AH100" s="153">
        <v>0</v>
      </c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x14ac:dyDescent="0.2">
      <c r="A101" s="169" t="s">
        <v>137</v>
      </c>
      <c r="B101" s="170" t="s">
        <v>89</v>
      </c>
      <c r="C101" s="192" t="s">
        <v>90</v>
      </c>
      <c r="D101" s="171"/>
      <c r="E101" s="172"/>
      <c r="F101" s="173"/>
      <c r="G101" s="173">
        <f>SUMIF(AG102:AG110,"&lt;&gt;NOR",G102:G110)</f>
        <v>0</v>
      </c>
      <c r="H101" s="173"/>
      <c r="I101" s="173">
        <f>SUM(I102:I110)</f>
        <v>0</v>
      </c>
      <c r="J101" s="173"/>
      <c r="K101" s="173">
        <f>SUM(K102:K110)</f>
        <v>0</v>
      </c>
      <c r="L101" s="173"/>
      <c r="M101" s="173">
        <f>SUM(M102:M110)</f>
        <v>0</v>
      </c>
      <c r="N101" s="172"/>
      <c r="O101" s="172">
        <f>SUM(O102:O110)</f>
        <v>1.45</v>
      </c>
      <c r="P101" s="172"/>
      <c r="Q101" s="172">
        <f>SUM(Q102:Q110)</f>
        <v>0</v>
      </c>
      <c r="R101" s="173"/>
      <c r="S101" s="173"/>
      <c r="T101" s="174"/>
      <c r="U101" s="168"/>
      <c r="V101" s="168">
        <f>SUM(V102:V110)</f>
        <v>15.049999999999999</v>
      </c>
      <c r="W101" s="168"/>
      <c r="X101" s="168"/>
      <c r="AG101" t="s">
        <v>138</v>
      </c>
    </row>
    <row r="102" spans="1:60" outlineLevel="1" x14ac:dyDescent="0.2">
      <c r="A102" s="176">
        <v>35</v>
      </c>
      <c r="B102" s="177" t="s">
        <v>371</v>
      </c>
      <c r="C102" s="193" t="s">
        <v>372</v>
      </c>
      <c r="D102" s="178" t="s">
        <v>165</v>
      </c>
      <c r="E102" s="179">
        <v>53</v>
      </c>
      <c r="F102" s="180"/>
      <c r="G102" s="181">
        <f>ROUND(E102*F102,2)</f>
        <v>0</v>
      </c>
      <c r="H102" s="180"/>
      <c r="I102" s="181">
        <f>ROUND(E102*H102,2)</f>
        <v>0</v>
      </c>
      <c r="J102" s="180"/>
      <c r="K102" s="181">
        <f>ROUND(E102*J102,2)</f>
        <v>0</v>
      </c>
      <c r="L102" s="181">
        <v>21</v>
      </c>
      <c r="M102" s="181">
        <f>G102*(1+L102/100)</f>
        <v>0</v>
      </c>
      <c r="N102" s="179">
        <v>0</v>
      </c>
      <c r="O102" s="179">
        <f>ROUND(E102*N102,2)</f>
        <v>0</v>
      </c>
      <c r="P102" s="179">
        <v>0</v>
      </c>
      <c r="Q102" s="179">
        <f>ROUND(E102*P102,2)</f>
        <v>0</v>
      </c>
      <c r="R102" s="181"/>
      <c r="S102" s="181" t="s">
        <v>143</v>
      </c>
      <c r="T102" s="182" t="s">
        <v>143</v>
      </c>
      <c r="U102" s="164">
        <v>0.05</v>
      </c>
      <c r="V102" s="164">
        <f>ROUND(E102*U102,2)</f>
        <v>2.65</v>
      </c>
      <c r="W102" s="164"/>
      <c r="X102" s="164" t="s">
        <v>144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145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194" t="s">
        <v>373</v>
      </c>
      <c r="D103" s="166"/>
      <c r="E103" s="167">
        <v>53</v>
      </c>
      <c r="F103" s="164"/>
      <c r="G103" s="164"/>
      <c r="H103" s="164"/>
      <c r="I103" s="164"/>
      <c r="J103" s="164"/>
      <c r="K103" s="164"/>
      <c r="L103" s="164"/>
      <c r="M103" s="164"/>
      <c r="N103" s="163"/>
      <c r="O103" s="163"/>
      <c r="P103" s="163"/>
      <c r="Q103" s="163"/>
      <c r="R103" s="164"/>
      <c r="S103" s="164"/>
      <c r="T103" s="164"/>
      <c r="U103" s="164"/>
      <c r="V103" s="164"/>
      <c r="W103" s="164"/>
      <c r="X103" s="164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149</v>
      </c>
      <c r="AH103" s="153">
        <v>0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33.75" outlineLevel="1" x14ac:dyDescent="0.2">
      <c r="A104" s="176">
        <v>36</v>
      </c>
      <c r="B104" s="177" t="s">
        <v>374</v>
      </c>
      <c r="C104" s="193" t="s">
        <v>375</v>
      </c>
      <c r="D104" s="178" t="s">
        <v>249</v>
      </c>
      <c r="E104" s="179">
        <v>1</v>
      </c>
      <c r="F104" s="180"/>
      <c r="G104" s="181">
        <f>ROUND(E104*F104,2)</f>
        <v>0</v>
      </c>
      <c r="H104" s="180"/>
      <c r="I104" s="181">
        <f>ROUND(E104*H104,2)</f>
        <v>0</v>
      </c>
      <c r="J104" s="180"/>
      <c r="K104" s="181">
        <f>ROUND(E104*J104,2)</f>
        <v>0</v>
      </c>
      <c r="L104" s="181">
        <v>21</v>
      </c>
      <c r="M104" s="181">
        <f>G104*(1+L104/100)</f>
        <v>0</v>
      </c>
      <c r="N104" s="179">
        <v>1.2800000000000001E-3</v>
      </c>
      <c r="O104" s="179">
        <f>ROUND(E104*N104,2)</f>
        <v>0</v>
      </c>
      <c r="P104" s="179">
        <v>0</v>
      </c>
      <c r="Q104" s="179">
        <f>ROUND(E104*P104,2)</f>
        <v>0</v>
      </c>
      <c r="R104" s="181" t="s">
        <v>326</v>
      </c>
      <c r="S104" s="181" t="s">
        <v>143</v>
      </c>
      <c r="T104" s="182" t="s">
        <v>143</v>
      </c>
      <c r="U104" s="164">
        <v>0.33</v>
      </c>
      <c r="V104" s="164">
        <f>ROUND(E104*U104,2)</f>
        <v>0.33</v>
      </c>
      <c r="W104" s="164"/>
      <c r="X104" s="164" t="s">
        <v>144</v>
      </c>
      <c r="Y104" s="153"/>
      <c r="Z104" s="153"/>
      <c r="AA104" s="153"/>
      <c r="AB104" s="153"/>
      <c r="AC104" s="153"/>
      <c r="AD104" s="153"/>
      <c r="AE104" s="153"/>
      <c r="AF104" s="153"/>
      <c r="AG104" s="153" t="s">
        <v>145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60"/>
      <c r="B105" s="161"/>
      <c r="C105" s="257" t="s">
        <v>376</v>
      </c>
      <c r="D105" s="258"/>
      <c r="E105" s="258"/>
      <c r="F105" s="258"/>
      <c r="G105" s="258"/>
      <c r="H105" s="164"/>
      <c r="I105" s="164"/>
      <c r="J105" s="164"/>
      <c r="K105" s="164"/>
      <c r="L105" s="164"/>
      <c r="M105" s="164"/>
      <c r="N105" s="163"/>
      <c r="O105" s="163"/>
      <c r="P105" s="163"/>
      <c r="Q105" s="163"/>
      <c r="R105" s="164"/>
      <c r="S105" s="164"/>
      <c r="T105" s="164"/>
      <c r="U105" s="164"/>
      <c r="V105" s="164"/>
      <c r="W105" s="164"/>
      <c r="X105" s="164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147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76">
        <v>37</v>
      </c>
      <c r="B106" s="177" t="s">
        <v>377</v>
      </c>
      <c r="C106" s="193" t="s">
        <v>378</v>
      </c>
      <c r="D106" s="178" t="s">
        <v>249</v>
      </c>
      <c r="E106" s="179">
        <v>3</v>
      </c>
      <c r="F106" s="180"/>
      <c r="G106" s="181">
        <f>ROUND(E106*F106,2)</f>
        <v>0</v>
      </c>
      <c r="H106" s="180"/>
      <c r="I106" s="181">
        <f>ROUND(E106*H106,2)</f>
        <v>0</v>
      </c>
      <c r="J106" s="180"/>
      <c r="K106" s="181">
        <f>ROUND(E106*J106,2)</f>
        <v>0</v>
      </c>
      <c r="L106" s="181">
        <v>21</v>
      </c>
      <c r="M106" s="181">
        <f>G106*(1+L106/100)</f>
        <v>0</v>
      </c>
      <c r="N106" s="179">
        <v>0.43093999999999999</v>
      </c>
      <c r="O106" s="179">
        <f>ROUND(E106*N106,2)</f>
        <v>1.29</v>
      </c>
      <c r="P106" s="179">
        <v>0</v>
      </c>
      <c r="Q106" s="179">
        <f>ROUND(E106*P106,2)</f>
        <v>0</v>
      </c>
      <c r="R106" s="181" t="s">
        <v>142</v>
      </c>
      <c r="S106" s="181" t="s">
        <v>143</v>
      </c>
      <c r="T106" s="182" t="s">
        <v>143</v>
      </c>
      <c r="U106" s="164">
        <v>3.8170000000000002</v>
      </c>
      <c r="V106" s="164">
        <f>ROUND(E106*U106,2)</f>
        <v>11.45</v>
      </c>
      <c r="W106" s="164"/>
      <c r="X106" s="164" t="s">
        <v>144</v>
      </c>
      <c r="Y106" s="153"/>
      <c r="Z106" s="153"/>
      <c r="AA106" s="153"/>
      <c r="AB106" s="153"/>
      <c r="AC106" s="153"/>
      <c r="AD106" s="153"/>
      <c r="AE106" s="153"/>
      <c r="AF106" s="153"/>
      <c r="AG106" s="153" t="s">
        <v>145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33.75" outlineLevel="1" x14ac:dyDescent="0.2">
      <c r="A107" s="160"/>
      <c r="B107" s="161"/>
      <c r="C107" s="257" t="s">
        <v>379</v>
      </c>
      <c r="D107" s="258"/>
      <c r="E107" s="258"/>
      <c r="F107" s="258"/>
      <c r="G107" s="258"/>
      <c r="H107" s="164"/>
      <c r="I107" s="164"/>
      <c r="J107" s="164"/>
      <c r="K107" s="164"/>
      <c r="L107" s="164"/>
      <c r="M107" s="164"/>
      <c r="N107" s="163"/>
      <c r="O107" s="163"/>
      <c r="P107" s="163"/>
      <c r="Q107" s="163"/>
      <c r="R107" s="164"/>
      <c r="S107" s="164"/>
      <c r="T107" s="164"/>
      <c r="U107" s="164"/>
      <c r="V107" s="164"/>
      <c r="W107" s="164"/>
      <c r="X107" s="164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147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90" t="str">
        <f>C107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83">
        <v>38</v>
      </c>
      <c r="B108" s="184" t="s">
        <v>380</v>
      </c>
      <c r="C108" s="195" t="s">
        <v>381</v>
      </c>
      <c r="D108" s="185" t="s">
        <v>249</v>
      </c>
      <c r="E108" s="186">
        <v>1</v>
      </c>
      <c r="F108" s="187"/>
      <c r="G108" s="188">
        <f>ROUND(E108*F108,2)</f>
        <v>0</v>
      </c>
      <c r="H108" s="187"/>
      <c r="I108" s="188">
        <f>ROUND(E108*H108,2)</f>
        <v>0</v>
      </c>
      <c r="J108" s="187"/>
      <c r="K108" s="188">
        <f>ROUND(E108*J108,2)</f>
        <v>0</v>
      </c>
      <c r="L108" s="188">
        <v>21</v>
      </c>
      <c r="M108" s="188">
        <f>G108*(1+L108/100)</f>
        <v>0</v>
      </c>
      <c r="N108" s="186">
        <v>0.12723000000000001</v>
      </c>
      <c r="O108" s="186">
        <f>ROUND(E108*N108,2)</f>
        <v>0.13</v>
      </c>
      <c r="P108" s="186">
        <v>0</v>
      </c>
      <c r="Q108" s="186">
        <f>ROUND(E108*P108,2)</f>
        <v>0</v>
      </c>
      <c r="R108" s="188"/>
      <c r="S108" s="188" t="s">
        <v>218</v>
      </c>
      <c r="T108" s="189" t="s">
        <v>214</v>
      </c>
      <c r="U108" s="164">
        <v>0.62</v>
      </c>
      <c r="V108" s="164">
        <f>ROUND(E108*U108,2)</f>
        <v>0.62</v>
      </c>
      <c r="W108" s="164"/>
      <c r="X108" s="164" t="s">
        <v>144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145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76">
        <v>39</v>
      </c>
      <c r="B109" s="177" t="s">
        <v>382</v>
      </c>
      <c r="C109" s="193" t="s">
        <v>383</v>
      </c>
      <c r="D109" s="178" t="s">
        <v>165</v>
      </c>
      <c r="E109" s="179">
        <v>58.3</v>
      </c>
      <c r="F109" s="180"/>
      <c r="G109" s="181">
        <f>ROUND(E109*F109,2)</f>
        <v>0</v>
      </c>
      <c r="H109" s="180"/>
      <c r="I109" s="181">
        <f>ROUND(E109*H109,2)</f>
        <v>0</v>
      </c>
      <c r="J109" s="180"/>
      <c r="K109" s="181">
        <f>ROUND(E109*J109,2)</f>
        <v>0</v>
      </c>
      <c r="L109" s="181">
        <v>21</v>
      </c>
      <c r="M109" s="181">
        <f>G109*(1+L109/100)</f>
        <v>0</v>
      </c>
      <c r="N109" s="179">
        <v>4.8000000000000001E-4</v>
      </c>
      <c r="O109" s="179">
        <f>ROUND(E109*N109,2)</f>
        <v>0.03</v>
      </c>
      <c r="P109" s="179">
        <v>0</v>
      </c>
      <c r="Q109" s="179">
        <f>ROUND(E109*P109,2)</f>
        <v>0</v>
      </c>
      <c r="R109" s="181" t="s">
        <v>312</v>
      </c>
      <c r="S109" s="181" t="s">
        <v>143</v>
      </c>
      <c r="T109" s="182" t="s">
        <v>143</v>
      </c>
      <c r="U109" s="164">
        <v>0</v>
      </c>
      <c r="V109" s="164">
        <f>ROUND(E109*U109,2)</f>
        <v>0</v>
      </c>
      <c r="W109" s="164"/>
      <c r="X109" s="164" t="s">
        <v>313</v>
      </c>
      <c r="Y109" s="153"/>
      <c r="Z109" s="153"/>
      <c r="AA109" s="153"/>
      <c r="AB109" s="153"/>
      <c r="AC109" s="153"/>
      <c r="AD109" s="153"/>
      <c r="AE109" s="153"/>
      <c r="AF109" s="153"/>
      <c r="AG109" s="153" t="s">
        <v>314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194" t="s">
        <v>384</v>
      </c>
      <c r="D110" s="166"/>
      <c r="E110" s="167">
        <v>58.3</v>
      </c>
      <c r="F110" s="164"/>
      <c r="G110" s="164"/>
      <c r="H110" s="164"/>
      <c r="I110" s="164"/>
      <c r="J110" s="164"/>
      <c r="K110" s="164"/>
      <c r="L110" s="164"/>
      <c r="M110" s="164"/>
      <c r="N110" s="163"/>
      <c r="O110" s="163"/>
      <c r="P110" s="163"/>
      <c r="Q110" s="163"/>
      <c r="R110" s="164"/>
      <c r="S110" s="164"/>
      <c r="T110" s="164"/>
      <c r="U110" s="164"/>
      <c r="V110" s="164"/>
      <c r="W110" s="164"/>
      <c r="X110" s="164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149</v>
      </c>
      <c r="AH110" s="153">
        <v>0</v>
      </c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x14ac:dyDescent="0.2">
      <c r="A111" s="169" t="s">
        <v>137</v>
      </c>
      <c r="B111" s="170" t="s">
        <v>91</v>
      </c>
      <c r="C111" s="192" t="s">
        <v>92</v>
      </c>
      <c r="D111" s="171"/>
      <c r="E111" s="172"/>
      <c r="F111" s="173"/>
      <c r="G111" s="173">
        <f>SUMIF(AG112:AG131,"&lt;&gt;NOR",G112:G131)</f>
        <v>0</v>
      </c>
      <c r="H111" s="173"/>
      <c r="I111" s="173">
        <f>SUM(I112:I131)</f>
        <v>0</v>
      </c>
      <c r="J111" s="173"/>
      <c r="K111" s="173">
        <f>SUM(K112:K131)</f>
        <v>0</v>
      </c>
      <c r="L111" s="173"/>
      <c r="M111" s="173">
        <f>SUM(M112:M131)</f>
        <v>0</v>
      </c>
      <c r="N111" s="172"/>
      <c r="O111" s="172">
        <f>SUM(O112:O131)</f>
        <v>29.62</v>
      </c>
      <c r="P111" s="172"/>
      <c r="Q111" s="172">
        <f>SUM(Q112:Q131)</f>
        <v>0</v>
      </c>
      <c r="R111" s="173"/>
      <c r="S111" s="173"/>
      <c r="T111" s="174"/>
      <c r="U111" s="168"/>
      <c r="V111" s="168">
        <f>SUM(V112:V131)</f>
        <v>34.550000000000004</v>
      </c>
      <c r="W111" s="168"/>
      <c r="X111" s="168"/>
      <c r="AG111" t="s">
        <v>138</v>
      </c>
    </row>
    <row r="112" spans="1:60" ht="33.75" outlineLevel="1" x14ac:dyDescent="0.2">
      <c r="A112" s="176">
        <v>40</v>
      </c>
      <c r="B112" s="177" t="s">
        <v>385</v>
      </c>
      <c r="C112" s="193" t="s">
        <v>386</v>
      </c>
      <c r="D112" s="178" t="s">
        <v>165</v>
      </c>
      <c r="E112" s="179">
        <v>9.9</v>
      </c>
      <c r="F112" s="180"/>
      <c r="G112" s="181">
        <f>ROUND(E112*F112,2)</f>
        <v>0</v>
      </c>
      <c r="H112" s="180"/>
      <c r="I112" s="181">
        <f>ROUND(E112*H112,2)</f>
        <v>0</v>
      </c>
      <c r="J112" s="180"/>
      <c r="K112" s="181">
        <f>ROUND(E112*J112,2)</f>
        <v>0</v>
      </c>
      <c r="L112" s="181">
        <v>21</v>
      </c>
      <c r="M112" s="181">
        <f>G112*(1+L112/100)</f>
        <v>0</v>
      </c>
      <c r="N112" s="179">
        <v>0.19020999999999999</v>
      </c>
      <c r="O112" s="179">
        <f>ROUND(E112*N112,2)</f>
        <v>1.88</v>
      </c>
      <c r="P112" s="179">
        <v>0</v>
      </c>
      <c r="Q112" s="179">
        <f>ROUND(E112*P112,2)</f>
        <v>0</v>
      </c>
      <c r="R112" s="181" t="s">
        <v>142</v>
      </c>
      <c r="S112" s="181" t="s">
        <v>143</v>
      </c>
      <c r="T112" s="182" t="s">
        <v>143</v>
      </c>
      <c r="U112" s="164">
        <v>0.15</v>
      </c>
      <c r="V112" s="164">
        <f>ROUND(E112*U112,2)</f>
        <v>1.49</v>
      </c>
      <c r="W112" s="164"/>
      <c r="X112" s="164" t="s">
        <v>144</v>
      </c>
      <c r="Y112" s="153"/>
      <c r="Z112" s="153"/>
      <c r="AA112" s="153"/>
      <c r="AB112" s="153"/>
      <c r="AC112" s="153"/>
      <c r="AD112" s="153"/>
      <c r="AE112" s="153"/>
      <c r="AF112" s="153"/>
      <c r="AG112" s="153" t="s">
        <v>145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257" t="s">
        <v>387</v>
      </c>
      <c r="D113" s="258"/>
      <c r="E113" s="258"/>
      <c r="F113" s="258"/>
      <c r="G113" s="258"/>
      <c r="H113" s="164"/>
      <c r="I113" s="164"/>
      <c r="J113" s="164"/>
      <c r="K113" s="164"/>
      <c r="L113" s="164"/>
      <c r="M113" s="164"/>
      <c r="N113" s="163"/>
      <c r="O113" s="163"/>
      <c r="P113" s="163"/>
      <c r="Q113" s="163"/>
      <c r="R113" s="164"/>
      <c r="S113" s="164"/>
      <c r="T113" s="164"/>
      <c r="U113" s="164"/>
      <c r="V113" s="164"/>
      <c r="W113" s="164"/>
      <c r="X113" s="164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147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194" t="s">
        <v>388</v>
      </c>
      <c r="D114" s="166"/>
      <c r="E114" s="167">
        <v>9.9</v>
      </c>
      <c r="F114" s="164"/>
      <c r="G114" s="164"/>
      <c r="H114" s="164"/>
      <c r="I114" s="164"/>
      <c r="J114" s="164"/>
      <c r="K114" s="164"/>
      <c r="L114" s="164"/>
      <c r="M114" s="164"/>
      <c r="N114" s="163"/>
      <c r="O114" s="163"/>
      <c r="P114" s="163"/>
      <c r="Q114" s="163"/>
      <c r="R114" s="164"/>
      <c r="S114" s="164"/>
      <c r="T114" s="164"/>
      <c r="U114" s="164"/>
      <c r="V114" s="164"/>
      <c r="W114" s="164"/>
      <c r="X114" s="164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149</v>
      </c>
      <c r="AH114" s="153">
        <v>0</v>
      </c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ht="22.5" outlineLevel="1" x14ac:dyDescent="0.2">
      <c r="A115" s="176">
        <v>41</v>
      </c>
      <c r="B115" s="177" t="s">
        <v>389</v>
      </c>
      <c r="C115" s="193" t="s">
        <v>390</v>
      </c>
      <c r="D115" s="178" t="s">
        <v>165</v>
      </c>
      <c r="E115" s="179">
        <v>47.2</v>
      </c>
      <c r="F115" s="180"/>
      <c r="G115" s="181">
        <f>ROUND(E115*F115,2)</f>
        <v>0</v>
      </c>
      <c r="H115" s="180"/>
      <c r="I115" s="181">
        <f>ROUND(E115*H115,2)</f>
        <v>0</v>
      </c>
      <c r="J115" s="180"/>
      <c r="K115" s="181">
        <f>ROUND(E115*J115,2)</f>
        <v>0</v>
      </c>
      <c r="L115" s="181">
        <v>21</v>
      </c>
      <c r="M115" s="181">
        <f>G115*(1+L115/100)</f>
        <v>0</v>
      </c>
      <c r="N115" s="179">
        <v>0.19189000000000001</v>
      </c>
      <c r="O115" s="179">
        <f>ROUND(E115*N115,2)</f>
        <v>9.06</v>
      </c>
      <c r="P115" s="179">
        <v>0</v>
      </c>
      <c r="Q115" s="179">
        <f>ROUND(E115*P115,2)</f>
        <v>0</v>
      </c>
      <c r="R115" s="181" t="s">
        <v>142</v>
      </c>
      <c r="S115" s="181" t="s">
        <v>143</v>
      </c>
      <c r="T115" s="182" t="s">
        <v>143</v>
      </c>
      <c r="U115" s="164">
        <v>0.16200000000000001</v>
      </c>
      <c r="V115" s="164">
        <f>ROUND(E115*U115,2)</f>
        <v>7.65</v>
      </c>
      <c r="W115" s="164"/>
      <c r="X115" s="164" t="s">
        <v>144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145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257" t="s">
        <v>391</v>
      </c>
      <c r="D116" s="258"/>
      <c r="E116" s="258"/>
      <c r="F116" s="258"/>
      <c r="G116" s="258"/>
      <c r="H116" s="164"/>
      <c r="I116" s="164"/>
      <c r="J116" s="164"/>
      <c r="K116" s="164"/>
      <c r="L116" s="164"/>
      <c r="M116" s="164"/>
      <c r="N116" s="163"/>
      <c r="O116" s="163"/>
      <c r="P116" s="163"/>
      <c r="Q116" s="163"/>
      <c r="R116" s="164"/>
      <c r="S116" s="164"/>
      <c r="T116" s="164"/>
      <c r="U116" s="164"/>
      <c r="V116" s="164"/>
      <c r="W116" s="164"/>
      <c r="X116" s="164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147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ht="22.5" outlineLevel="1" x14ac:dyDescent="0.2">
      <c r="A117" s="176">
        <v>42</v>
      </c>
      <c r="B117" s="177" t="s">
        <v>392</v>
      </c>
      <c r="C117" s="193" t="s">
        <v>393</v>
      </c>
      <c r="D117" s="178" t="s">
        <v>165</v>
      </c>
      <c r="E117" s="179">
        <v>109.4</v>
      </c>
      <c r="F117" s="180"/>
      <c r="G117" s="181">
        <f>ROUND(E117*F117,2)</f>
        <v>0</v>
      </c>
      <c r="H117" s="180"/>
      <c r="I117" s="181">
        <f>ROUND(E117*H117,2)</f>
        <v>0</v>
      </c>
      <c r="J117" s="180"/>
      <c r="K117" s="181">
        <f>ROUND(E117*J117,2)</f>
        <v>0</v>
      </c>
      <c r="L117" s="181">
        <v>21</v>
      </c>
      <c r="M117" s="181">
        <f>G117*(1+L117/100)</f>
        <v>0</v>
      </c>
      <c r="N117" s="179">
        <v>0.10249999999999999</v>
      </c>
      <c r="O117" s="179">
        <f>ROUND(E117*N117,2)</f>
        <v>11.21</v>
      </c>
      <c r="P117" s="179">
        <v>0</v>
      </c>
      <c r="Q117" s="179">
        <f>ROUND(E117*P117,2)</f>
        <v>0</v>
      </c>
      <c r="R117" s="181" t="s">
        <v>142</v>
      </c>
      <c r="S117" s="181" t="s">
        <v>143</v>
      </c>
      <c r="T117" s="182" t="s">
        <v>143</v>
      </c>
      <c r="U117" s="164">
        <v>0.22503999999999999</v>
      </c>
      <c r="V117" s="164">
        <f>ROUND(E117*U117,2)</f>
        <v>24.62</v>
      </c>
      <c r="W117" s="164"/>
      <c r="X117" s="164" t="s">
        <v>144</v>
      </c>
      <c r="Y117" s="153"/>
      <c r="Z117" s="153"/>
      <c r="AA117" s="153"/>
      <c r="AB117" s="153"/>
      <c r="AC117" s="153"/>
      <c r="AD117" s="153"/>
      <c r="AE117" s="153"/>
      <c r="AF117" s="153"/>
      <c r="AG117" s="153" t="s">
        <v>145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257" t="s">
        <v>394</v>
      </c>
      <c r="D118" s="258"/>
      <c r="E118" s="258"/>
      <c r="F118" s="258"/>
      <c r="G118" s="258"/>
      <c r="H118" s="164"/>
      <c r="I118" s="164"/>
      <c r="J118" s="164"/>
      <c r="K118" s="164"/>
      <c r="L118" s="164"/>
      <c r="M118" s="164"/>
      <c r="N118" s="163"/>
      <c r="O118" s="163"/>
      <c r="P118" s="163"/>
      <c r="Q118" s="163"/>
      <c r="R118" s="164"/>
      <c r="S118" s="164"/>
      <c r="T118" s="164"/>
      <c r="U118" s="164"/>
      <c r="V118" s="164"/>
      <c r="W118" s="164"/>
      <c r="X118" s="164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147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94" t="s">
        <v>395</v>
      </c>
      <c r="D119" s="166"/>
      <c r="E119" s="167">
        <v>109.4</v>
      </c>
      <c r="F119" s="164"/>
      <c r="G119" s="164"/>
      <c r="H119" s="164"/>
      <c r="I119" s="164"/>
      <c r="J119" s="164"/>
      <c r="K119" s="164"/>
      <c r="L119" s="164"/>
      <c r="M119" s="164"/>
      <c r="N119" s="163"/>
      <c r="O119" s="163"/>
      <c r="P119" s="163"/>
      <c r="Q119" s="163"/>
      <c r="R119" s="164"/>
      <c r="S119" s="164"/>
      <c r="T119" s="164"/>
      <c r="U119" s="164"/>
      <c r="V119" s="164"/>
      <c r="W119" s="164"/>
      <c r="X119" s="164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149</v>
      </c>
      <c r="AH119" s="153">
        <v>0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76">
        <v>43</v>
      </c>
      <c r="B120" s="177" t="s">
        <v>396</v>
      </c>
      <c r="C120" s="193" t="s">
        <v>397</v>
      </c>
      <c r="D120" s="178" t="s">
        <v>165</v>
      </c>
      <c r="E120" s="179">
        <v>3.8</v>
      </c>
      <c r="F120" s="180"/>
      <c r="G120" s="181">
        <f>ROUND(E120*F120,2)</f>
        <v>0</v>
      </c>
      <c r="H120" s="180"/>
      <c r="I120" s="181">
        <f>ROUND(E120*H120,2)</f>
        <v>0</v>
      </c>
      <c r="J120" s="180"/>
      <c r="K120" s="181">
        <f>ROUND(E120*J120,2)</f>
        <v>0</v>
      </c>
      <c r="L120" s="181">
        <v>21</v>
      </c>
      <c r="M120" s="181">
        <f>G120*(1+L120/100)</f>
        <v>0</v>
      </c>
      <c r="N120" s="179">
        <v>4.3E-3</v>
      </c>
      <c r="O120" s="179">
        <f>ROUND(E120*N120,2)</f>
        <v>0.02</v>
      </c>
      <c r="P120" s="179">
        <v>0</v>
      </c>
      <c r="Q120" s="179">
        <f>ROUND(E120*P120,2)</f>
        <v>0</v>
      </c>
      <c r="R120" s="181" t="s">
        <v>142</v>
      </c>
      <c r="S120" s="181" t="s">
        <v>143</v>
      </c>
      <c r="T120" s="182" t="s">
        <v>143</v>
      </c>
      <c r="U120" s="164">
        <v>0.20799999999999999</v>
      </c>
      <c r="V120" s="164">
        <f>ROUND(E120*U120,2)</f>
        <v>0.79</v>
      </c>
      <c r="W120" s="164"/>
      <c r="X120" s="164" t="s">
        <v>144</v>
      </c>
      <c r="Y120" s="153"/>
      <c r="Z120" s="153"/>
      <c r="AA120" s="153"/>
      <c r="AB120" s="153"/>
      <c r="AC120" s="153"/>
      <c r="AD120" s="153"/>
      <c r="AE120" s="153"/>
      <c r="AF120" s="153"/>
      <c r="AG120" s="153" t="s">
        <v>145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257" t="s">
        <v>398</v>
      </c>
      <c r="D121" s="258"/>
      <c r="E121" s="258"/>
      <c r="F121" s="258"/>
      <c r="G121" s="258"/>
      <c r="H121" s="164"/>
      <c r="I121" s="164"/>
      <c r="J121" s="164"/>
      <c r="K121" s="164"/>
      <c r="L121" s="164"/>
      <c r="M121" s="164"/>
      <c r="N121" s="163"/>
      <c r="O121" s="163"/>
      <c r="P121" s="163"/>
      <c r="Q121" s="163"/>
      <c r="R121" s="164"/>
      <c r="S121" s="164"/>
      <c r="T121" s="164"/>
      <c r="U121" s="164"/>
      <c r="V121" s="164"/>
      <c r="W121" s="164"/>
      <c r="X121" s="164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147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83">
        <v>44</v>
      </c>
      <c r="B122" s="184" t="s">
        <v>399</v>
      </c>
      <c r="C122" s="195" t="s">
        <v>400</v>
      </c>
      <c r="D122" s="185" t="s">
        <v>224</v>
      </c>
      <c r="E122" s="186">
        <v>1</v>
      </c>
      <c r="F122" s="187"/>
      <c r="G122" s="188">
        <f>ROUND(E122*F122,2)</f>
        <v>0</v>
      </c>
      <c r="H122" s="187"/>
      <c r="I122" s="188">
        <f>ROUND(E122*H122,2)</f>
        <v>0</v>
      </c>
      <c r="J122" s="187"/>
      <c r="K122" s="188">
        <f>ROUND(E122*J122,2)</f>
        <v>0</v>
      </c>
      <c r="L122" s="188">
        <v>21</v>
      </c>
      <c r="M122" s="188">
        <f>G122*(1+L122/100)</f>
        <v>0</v>
      </c>
      <c r="N122" s="186">
        <v>0</v>
      </c>
      <c r="O122" s="186">
        <f>ROUND(E122*N122,2)</f>
        <v>0</v>
      </c>
      <c r="P122" s="186">
        <v>0</v>
      </c>
      <c r="Q122" s="186">
        <f>ROUND(E122*P122,2)</f>
        <v>0</v>
      </c>
      <c r="R122" s="188"/>
      <c r="S122" s="188" t="s">
        <v>218</v>
      </c>
      <c r="T122" s="189" t="s">
        <v>214</v>
      </c>
      <c r="U122" s="164">
        <v>0</v>
      </c>
      <c r="V122" s="164">
        <f>ROUND(E122*U122,2)</f>
        <v>0</v>
      </c>
      <c r="W122" s="164"/>
      <c r="X122" s="164" t="s">
        <v>144</v>
      </c>
      <c r="Y122" s="153"/>
      <c r="Z122" s="153"/>
      <c r="AA122" s="153"/>
      <c r="AB122" s="153"/>
      <c r="AC122" s="153"/>
      <c r="AD122" s="153"/>
      <c r="AE122" s="153"/>
      <c r="AF122" s="153"/>
      <c r="AG122" s="153" t="s">
        <v>145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83">
        <v>45</v>
      </c>
      <c r="B123" s="184" t="s">
        <v>401</v>
      </c>
      <c r="C123" s="195" t="s">
        <v>402</v>
      </c>
      <c r="D123" s="185" t="s">
        <v>224</v>
      </c>
      <c r="E123" s="186">
        <v>1</v>
      </c>
      <c r="F123" s="187"/>
      <c r="G123" s="188">
        <f>ROUND(E123*F123,2)</f>
        <v>0</v>
      </c>
      <c r="H123" s="187"/>
      <c r="I123" s="188">
        <f>ROUND(E123*H123,2)</f>
        <v>0</v>
      </c>
      <c r="J123" s="187"/>
      <c r="K123" s="188">
        <f>ROUND(E123*J123,2)</f>
        <v>0</v>
      </c>
      <c r="L123" s="188">
        <v>21</v>
      </c>
      <c r="M123" s="188">
        <f>G123*(1+L123/100)</f>
        <v>0</v>
      </c>
      <c r="N123" s="186">
        <v>0</v>
      </c>
      <c r="O123" s="186">
        <f>ROUND(E123*N123,2)</f>
        <v>0</v>
      </c>
      <c r="P123" s="186">
        <v>0</v>
      </c>
      <c r="Q123" s="186">
        <f>ROUND(E123*P123,2)</f>
        <v>0</v>
      </c>
      <c r="R123" s="188"/>
      <c r="S123" s="188" t="s">
        <v>218</v>
      </c>
      <c r="T123" s="189" t="s">
        <v>214</v>
      </c>
      <c r="U123" s="164">
        <v>0</v>
      </c>
      <c r="V123" s="164">
        <f>ROUND(E123*U123,2)</f>
        <v>0</v>
      </c>
      <c r="W123" s="164"/>
      <c r="X123" s="164" t="s">
        <v>144</v>
      </c>
      <c r="Y123" s="153"/>
      <c r="Z123" s="153"/>
      <c r="AA123" s="153"/>
      <c r="AB123" s="153"/>
      <c r="AC123" s="153"/>
      <c r="AD123" s="153"/>
      <c r="AE123" s="153"/>
      <c r="AF123" s="153"/>
      <c r="AG123" s="153" t="s">
        <v>145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76">
        <v>46</v>
      </c>
      <c r="B124" s="177" t="s">
        <v>403</v>
      </c>
      <c r="C124" s="193" t="s">
        <v>404</v>
      </c>
      <c r="D124" s="178" t="s">
        <v>249</v>
      </c>
      <c r="E124" s="179">
        <v>51.03</v>
      </c>
      <c r="F124" s="180"/>
      <c r="G124" s="181">
        <f>ROUND(E124*F124,2)</f>
        <v>0</v>
      </c>
      <c r="H124" s="180"/>
      <c r="I124" s="181">
        <f>ROUND(E124*H124,2)</f>
        <v>0</v>
      </c>
      <c r="J124" s="180"/>
      <c r="K124" s="181">
        <f>ROUND(E124*J124,2)</f>
        <v>0</v>
      </c>
      <c r="L124" s="181">
        <v>21</v>
      </c>
      <c r="M124" s="181">
        <f>G124*(1+L124/100)</f>
        <v>0</v>
      </c>
      <c r="N124" s="179">
        <v>0.08</v>
      </c>
      <c r="O124" s="179">
        <f>ROUND(E124*N124,2)</f>
        <v>4.08</v>
      </c>
      <c r="P124" s="179">
        <v>0</v>
      </c>
      <c r="Q124" s="179">
        <f>ROUND(E124*P124,2)</f>
        <v>0</v>
      </c>
      <c r="R124" s="181" t="s">
        <v>312</v>
      </c>
      <c r="S124" s="181" t="s">
        <v>143</v>
      </c>
      <c r="T124" s="182" t="s">
        <v>143</v>
      </c>
      <c r="U124" s="164">
        <v>0</v>
      </c>
      <c r="V124" s="164">
        <f>ROUND(E124*U124,2)</f>
        <v>0</v>
      </c>
      <c r="W124" s="164"/>
      <c r="X124" s="164" t="s">
        <v>313</v>
      </c>
      <c r="Y124" s="153"/>
      <c r="Z124" s="153"/>
      <c r="AA124" s="153"/>
      <c r="AB124" s="153"/>
      <c r="AC124" s="153"/>
      <c r="AD124" s="153"/>
      <c r="AE124" s="153"/>
      <c r="AF124" s="153"/>
      <c r="AG124" s="153" t="s">
        <v>314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60"/>
      <c r="B125" s="161"/>
      <c r="C125" s="194" t="s">
        <v>405</v>
      </c>
      <c r="D125" s="166"/>
      <c r="E125" s="167">
        <v>51.03</v>
      </c>
      <c r="F125" s="164"/>
      <c r="G125" s="164"/>
      <c r="H125" s="164"/>
      <c r="I125" s="164"/>
      <c r="J125" s="164"/>
      <c r="K125" s="164"/>
      <c r="L125" s="164"/>
      <c r="M125" s="164"/>
      <c r="N125" s="163"/>
      <c r="O125" s="163"/>
      <c r="P125" s="163"/>
      <c r="Q125" s="163"/>
      <c r="R125" s="164"/>
      <c r="S125" s="164"/>
      <c r="T125" s="164"/>
      <c r="U125" s="164"/>
      <c r="V125" s="164"/>
      <c r="W125" s="164"/>
      <c r="X125" s="164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149</v>
      </c>
      <c r="AH125" s="153">
        <v>0</v>
      </c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ht="22.5" outlineLevel="1" x14ac:dyDescent="0.2">
      <c r="A126" s="176">
        <v>47</v>
      </c>
      <c r="B126" s="177" t="s">
        <v>406</v>
      </c>
      <c r="C126" s="193" t="s">
        <v>407</v>
      </c>
      <c r="D126" s="178" t="s">
        <v>249</v>
      </c>
      <c r="E126" s="179">
        <v>60.69</v>
      </c>
      <c r="F126" s="180"/>
      <c r="G126" s="181">
        <f>ROUND(E126*F126,2)</f>
        <v>0</v>
      </c>
      <c r="H126" s="180"/>
      <c r="I126" s="181">
        <f>ROUND(E126*H126,2)</f>
        <v>0</v>
      </c>
      <c r="J126" s="180"/>
      <c r="K126" s="181">
        <f>ROUND(E126*J126,2)</f>
        <v>0</v>
      </c>
      <c r="L126" s="181">
        <v>21</v>
      </c>
      <c r="M126" s="181">
        <f>G126*(1+L126/100)</f>
        <v>0</v>
      </c>
      <c r="N126" s="179">
        <v>5.1999999999999998E-2</v>
      </c>
      <c r="O126" s="179">
        <f>ROUND(E126*N126,2)</f>
        <v>3.16</v>
      </c>
      <c r="P126" s="179">
        <v>0</v>
      </c>
      <c r="Q126" s="179">
        <f>ROUND(E126*P126,2)</f>
        <v>0</v>
      </c>
      <c r="R126" s="181" t="s">
        <v>312</v>
      </c>
      <c r="S126" s="181" t="s">
        <v>143</v>
      </c>
      <c r="T126" s="182" t="s">
        <v>143</v>
      </c>
      <c r="U126" s="164">
        <v>0</v>
      </c>
      <c r="V126" s="164">
        <f>ROUND(E126*U126,2)</f>
        <v>0</v>
      </c>
      <c r="W126" s="164"/>
      <c r="X126" s="164" t="s">
        <v>313</v>
      </c>
      <c r="Y126" s="153"/>
      <c r="Z126" s="153"/>
      <c r="AA126" s="153"/>
      <c r="AB126" s="153"/>
      <c r="AC126" s="153"/>
      <c r="AD126" s="153"/>
      <c r="AE126" s="153"/>
      <c r="AF126" s="153"/>
      <c r="AG126" s="153" t="s">
        <v>314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194" t="s">
        <v>408</v>
      </c>
      <c r="D127" s="166"/>
      <c r="E127" s="167">
        <v>60.69</v>
      </c>
      <c r="F127" s="164"/>
      <c r="G127" s="164"/>
      <c r="H127" s="164"/>
      <c r="I127" s="164"/>
      <c r="J127" s="164"/>
      <c r="K127" s="164"/>
      <c r="L127" s="164"/>
      <c r="M127" s="164"/>
      <c r="N127" s="163"/>
      <c r="O127" s="163"/>
      <c r="P127" s="163"/>
      <c r="Q127" s="163"/>
      <c r="R127" s="164"/>
      <c r="S127" s="164"/>
      <c r="T127" s="164"/>
      <c r="U127" s="164"/>
      <c r="V127" s="164"/>
      <c r="W127" s="164"/>
      <c r="X127" s="164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149</v>
      </c>
      <c r="AH127" s="153">
        <v>0</v>
      </c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ht="22.5" outlineLevel="1" x14ac:dyDescent="0.2">
      <c r="A128" s="176">
        <v>48</v>
      </c>
      <c r="B128" s="177" t="s">
        <v>409</v>
      </c>
      <c r="C128" s="193" t="s">
        <v>410</v>
      </c>
      <c r="D128" s="178" t="s">
        <v>249</v>
      </c>
      <c r="E128" s="179">
        <v>1.05</v>
      </c>
      <c r="F128" s="180"/>
      <c r="G128" s="181">
        <f>ROUND(E128*F128,2)</f>
        <v>0</v>
      </c>
      <c r="H128" s="180"/>
      <c r="I128" s="181">
        <f>ROUND(E128*H128,2)</f>
        <v>0</v>
      </c>
      <c r="J128" s="180"/>
      <c r="K128" s="181">
        <f>ROUND(E128*J128,2)</f>
        <v>0</v>
      </c>
      <c r="L128" s="181">
        <v>21</v>
      </c>
      <c r="M128" s="181">
        <f>G128*(1+L128/100)</f>
        <v>0</v>
      </c>
      <c r="N128" s="179">
        <v>6.9000000000000006E-2</v>
      </c>
      <c r="O128" s="179">
        <f>ROUND(E128*N128,2)</f>
        <v>7.0000000000000007E-2</v>
      </c>
      <c r="P128" s="179">
        <v>0</v>
      </c>
      <c r="Q128" s="179">
        <f>ROUND(E128*P128,2)</f>
        <v>0</v>
      </c>
      <c r="R128" s="181" t="s">
        <v>312</v>
      </c>
      <c r="S128" s="181" t="s">
        <v>143</v>
      </c>
      <c r="T128" s="182" t="s">
        <v>143</v>
      </c>
      <c r="U128" s="164">
        <v>0</v>
      </c>
      <c r="V128" s="164">
        <f>ROUND(E128*U128,2)</f>
        <v>0</v>
      </c>
      <c r="W128" s="164"/>
      <c r="X128" s="164" t="s">
        <v>313</v>
      </c>
      <c r="Y128" s="153"/>
      <c r="Z128" s="153"/>
      <c r="AA128" s="153"/>
      <c r="AB128" s="153"/>
      <c r="AC128" s="153"/>
      <c r="AD128" s="153"/>
      <c r="AE128" s="153"/>
      <c r="AF128" s="153"/>
      <c r="AG128" s="153" t="s">
        <v>314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194" t="s">
        <v>411</v>
      </c>
      <c r="D129" s="166"/>
      <c r="E129" s="167">
        <v>1.05</v>
      </c>
      <c r="F129" s="164"/>
      <c r="G129" s="164"/>
      <c r="H129" s="164"/>
      <c r="I129" s="164"/>
      <c r="J129" s="164"/>
      <c r="K129" s="164"/>
      <c r="L129" s="164"/>
      <c r="M129" s="164"/>
      <c r="N129" s="163"/>
      <c r="O129" s="163"/>
      <c r="P129" s="163"/>
      <c r="Q129" s="163"/>
      <c r="R129" s="164"/>
      <c r="S129" s="164"/>
      <c r="T129" s="164"/>
      <c r="U129" s="164"/>
      <c r="V129" s="164"/>
      <c r="W129" s="164"/>
      <c r="X129" s="164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149</v>
      </c>
      <c r="AH129" s="153">
        <v>0</v>
      </c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ht="22.5" outlineLevel="1" x14ac:dyDescent="0.2">
      <c r="A130" s="176">
        <v>49</v>
      </c>
      <c r="B130" s="177" t="s">
        <v>412</v>
      </c>
      <c r="C130" s="193" t="s">
        <v>413</v>
      </c>
      <c r="D130" s="178" t="s">
        <v>249</v>
      </c>
      <c r="E130" s="179">
        <v>2.1</v>
      </c>
      <c r="F130" s="180"/>
      <c r="G130" s="181">
        <f>ROUND(E130*F130,2)</f>
        <v>0</v>
      </c>
      <c r="H130" s="180"/>
      <c r="I130" s="181">
        <f>ROUND(E130*H130,2)</f>
        <v>0</v>
      </c>
      <c r="J130" s="180"/>
      <c r="K130" s="181">
        <f>ROUND(E130*J130,2)</f>
        <v>0</v>
      </c>
      <c r="L130" s="181">
        <v>21</v>
      </c>
      <c r="M130" s="181">
        <f>G130*(1+L130/100)</f>
        <v>0</v>
      </c>
      <c r="N130" s="179">
        <v>6.9000000000000006E-2</v>
      </c>
      <c r="O130" s="179">
        <f>ROUND(E130*N130,2)</f>
        <v>0.14000000000000001</v>
      </c>
      <c r="P130" s="179">
        <v>0</v>
      </c>
      <c r="Q130" s="179">
        <f>ROUND(E130*P130,2)</f>
        <v>0</v>
      </c>
      <c r="R130" s="181" t="s">
        <v>312</v>
      </c>
      <c r="S130" s="181" t="s">
        <v>143</v>
      </c>
      <c r="T130" s="182" t="s">
        <v>143</v>
      </c>
      <c r="U130" s="164">
        <v>0</v>
      </c>
      <c r="V130" s="164">
        <f>ROUND(E130*U130,2)</f>
        <v>0</v>
      </c>
      <c r="W130" s="164"/>
      <c r="X130" s="164" t="s">
        <v>313</v>
      </c>
      <c r="Y130" s="153"/>
      <c r="Z130" s="153"/>
      <c r="AA130" s="153"/>
      <c r="AB130" s="153"/>
      <c r="AC130" s="153"/>
      <c r="AD130" s="153"/>
      <c r="AE130" s="153"/>
      <c r="AF130" s="153"/>
      <c r="AG130" s="153" t="s">
        <v>314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194" t="s">
        <v>414</v>
      </c>
      <c r="D131" s="166"/>
      <c r="E131" s="167">
        <v>2.1</v>
      </c>
      <c r="F131" s="164"/>
      <c r="G131" s="164"/>
      <c r="H131" s="164"/>
      <c r="I131" s="164"/>
      <c r="J131" s="164"/>
      <c r="K131" s="164"/>
      <c r="L131" s="164"/>
      <c r="M131" s="164"/>
      <c r="N131" s="163"/>
      <c r="O131" s="163"/>
      <c r="P131" s="163"/>
      <c r="Q131" s="163"/>
      <c r="R131" s="164"/>
      <c r="S131" s="164"/>
      <c r="T131" s="164"/>
      <c r="U131" s="164"/>
      <c r="V131" s="164"/>
      <c r="W131" s="164"/>
      <c r="X131" s="164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149</v>
      </c>
      <c r="AH131" s="153">
        <v>0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x14ac:dyDescent="0.2">
      <c r="A132" s="169" t="s">
        <v>137</v>
      </c>
      <c r="B132" s="170" t="s">
        <v>95</v>
      </c>
      <c r="C132" s="192" t="s">
        <v>96</v>
      </c>
      <c r="D132" s="171"/>
      <c r="E132" s="172"/>
      <c r="F132" s="173"/>
      <c r="G132" s="173">
        <f>SUMIF(AG133:AG134,"&lt;&gt;NOR",G133:G134)</f>
        <v>0</v>
      </c>
      <c r="H132" s="173"/>
      <c r="I132" s="173">
        <f>SUM(I133:I134)</f>
        <v>0</v>
      </c>
      <c r="J132" s="173"/>
      <c r="K132" s="173">
        <f>SUM(K133:K134)</f>
        <v>0</v>
      </c>
      <c r="L132" s="173"/>
      <c r="M132" s="173">
        <f>SUM(M133:M134)</f>
        <v>0</v>
      </c>
      <c r="N132" s="172"/>
      <c r="O132" s="172">
        <f>SUM(O133:O134)</f>
        <v>0</v>
      </c>
      <c r="P132" s="172"/>
      <c r="Q132" s="172">
        <f>SUM(Q133:Q134)</f>
        <v>0</v>
      </c>
      <c r="R132" s="173"/>
      <c r="S132" s="173"/>
      <c r="T132" s="174"/>
      <c r="U132" s="168"/>
      <c r="V132" s="168">
        <f>SUM(V133:V134)</f>
        <v>156.46</v>
      </c>
      <c r="W132" s="168"/>
      <c r="X132" s="168"/>
      <c r="AG132" t="s">
        <v>138</v>
      </c>
    </row>
    <row r="133" spans="1:60" outlineLevel="1" x14ac:dyDescent="0.2">
      <c r="A133" s="176">
        <v>50</v>
      </c>
      <c r="B133" s="177" t="s">
        <v>238</v>
      </c>
      <c r="C133" s="193" t="s">
        <v>239</v>
      </c>
      <c r="D133" s="178" t="s">
        <v>213</v>
      </c>
      <c r="E133" s="179">
        <v>401.18061999999998</v>
      </c>
      <c r="F133" s="180"/>
      <c r="G133" s="181">
        <f>ROUND(E133*F133,2)</f>
        <v>0</v>
      </c>
      <c r="H133" s="180"/>
      <c r="I133" s="181">
        <f>ROUND(E133*H133,2)</f>
        <v>0</v>
      </c>
      <c r="J133" s="180"/>
      <c r="K133" s="181">
        <f>ROUND(E133*J133,2)</f>
        <v>0</v>
      </c>
      <c r="L133" s="181">
        <v>21</v>
      </c>
      <c r="M133" s="181">
        <f>G133*(1+L133/100)</f>
        <v>0</v>
      </c>
      <c r="N133" s="179">
        <v>0</v>
      </c>
      <c r="O133" s="179">
        <f>ROUND(E133*N133,2)</f>
        <v>0</v>
      </c>
      <c r="P133" s="179">
        <v>0</v>
      </c>
      <c r="Q133" s="179">
        <f>ROUND(E133*P133,2)</f>
        <v>0</v>
      </c>
      <c r="R133" s="181" t="s">
        <v>142</v>
      </c>
      <c r="S133" s="181" t="s">
        <v>143</v>
      </c>
      <c r="T133" s="182" t="s">
        <v>143</v>
      </c>
      <c r="U133" s="164">
        <v>0.39</v>
      </c>
      <c r="V133" s="164">
        <f>ROUND(E133*U133,2)</f>
        <v>156.46</v>
      </c>
      <c r="W133" s="164"/>
      <c r="X133" s="164" t="s">
        <v>240</v>
      </c>
      <c r="Y133" s="153"/>
      <c r="Z133" s="153"/>
      <c r="AA133" s="153"/>
      <c r="AB133" s="153"/>
      <c r="AC133" s="153"/>
      <c r="AD133" s="153"/>
      <c r="AE133" s="153"/>
      <c r="AF133" s="153"/>
      <c r="AG133" s="153" t="s">
        <v>241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60"/>
      <c r="B134" s="161"/>
      <c r="C134" s="257" t="s">
        <v>242</v>
      </c>
      <c r="D134" s="258"/>
      <c r="E134" s="258"/>
      <c r="F134" s="258"/>
      <c r="G134" s="258"/>
      <c r="H134" s="164"/>
      <c r="I134" s="164"/>
      <c r="J134" s="164"/>
      <c r="K134" s="164"/>
      <c r="L134" s="164"/>
      <c r="M134" s="164"/>
      <c r="N134" s="163"/>
      <c r="O134" s="163"/>
      <c r="P134" s="163"/>
      <c r="Q134" s="163"/>
      <c r="R134" s="164"/>
      <c r="S134" s="164"/>
      <c r="T134" s="164"/>
      <c r="U134" s="164"/>
      <c r="V134" s="164"/>
      <c r="W134" s="164"/>
      <c r="X134" s="164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147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x14ac:dyDescent="0.2">
      <c r="A135" s="169" t="s">
        <v>137</v>
      </c>
      <c r="B135" s="170" t="s">
        <v>102</v>
      </c>
      <c r="C135" s="192" t="s">
        <v>103</v>
      </c>
      <c r="D135" s="171"/>
      <c r="E135" s="172"/>
      <c r="F135" s="173"/>
      <c r="G135" s="173">
        <f>SUMIF(AG136:AG142,"&lt;&gt;NOR",G136:G142)</f>
        <v>0</v>
      </c>
      <c r="H135" s="173"/>
      <c r="I135" s="173">
        <f>SUM(I136:I142)</f>
        <v>0</v>
      </c>
      <c r="J135" s="173"/>
      <c r="K135" s="173">
        <f>SUM(K136:K142)</f>
        <v>0</v>
      </c>
      <c r="L135" s="173"/>
      <c r="M135" s="173">
        <f>SUM(M136:M142)</f>
        <v>0</v>
      </c>
      <c r="N135" s="172"/>
      <c r="O135" s="172">
        <f>SUM(O136:O142)</f>
        <v>0</v>
      </c>
      <c r="P135" s="172"/>
      <c r="Q135" s="172">
        <f>SUM(Q136:Q142)</f>
        <v>0</v>
      </c>
      <c r="R135" s="173"/>
      <c r="S135" s="173"/>
      <c r="T135" s="174"/>
      <c r="U135" s="168"/>
      <c r="V135" s="168">
        <f>SUM(V136:V142)</f>
        <v>0.85</v>
      </c>
      <c r="W135" s="168"/>
      <c r="X135" s="168"/>
      <c r="AG135" t="s">
        <v>138</v>
      </c>
    </row>
    <row r="136" spans="1:60" ht="22.5" outlineLevel="1" x14ac:dyDescent="0.2">
      <c r="A136" s="176">
        <v>51</v>
      </c>
      <c r="B136" s="177" t="s">
        <v>415</v>
      </c>
      <c r="C136" s="193" t="s">
        <v>416</v>
      </c>
      <c r="D136" s="178" t="s">
        <v>165</v>
      </c>
      <c r="E136" s="179">
        <v>1</v>
      </c>
      <c r="F136" s="180"/>
      <c r="G136" s="181">
        <f>ROUND(E136*F136,2)</f>
        <v>0</v>
      </c>
      <c r="H136" s="180"/>
      <c r="I136" s="181">
        <f>ROUND(E136*H136,2)</f>
        <v>0</v>
      </c>
      <c r="J136" s="180"/>
      <c r="K136" s="181">
        <f>ROUND(E136*J136,2)</f>
        <v>0</v>
      </c>
      <c r="L136" s="181">
        <v>21</v>
      </c>
      <c r="M136" s="181">
        <f>G136*(1+L136/100)</f>
        <v>0</v>
      </c>
      <c r="N136" s="179">
        <v>2.8800000000000002E-3</v>
      </c>
      <c r="O136" s="179">
        <f>ROUND(E136*N136,2)</f>
        <v>0</v>
      </c>
      <c r="P136" s="179">
        <v>0</v>
      </c>
      <c r="Q136" s="179">
        <f>ROUND(E136*P136,2)</f>
        <v>0</v>
      </c>
      <c r="R136" s="181" t="s">
        <v>245</v>
      </c>
      <c r="S136" s="181" t="s">
        <v>143</v>
      </c>
      <c r="T136" s="182" t="s">
        <v>143</v>
      </c>
      <c r="U136" s="164">
        <v>0.85</v>
      </c>
      <c r="V136" s="164">
        <f>ROUND(E136*U136,2)</f>
        <v>0.85</v>
      </c>
      <c r="W136" s="164"/>
      <c r="X136" s="164" t="s">
        <v>144</v>
      </c>
      <c r="Y136" s="153"/>
      <c r="Z136" s="153"/>
      <c r="AA136" s="153"/>
      <c r="AB136" s="153"/>
      <c r="AC136" s="153"/>
      <c r="AD136" s="153"/>
      <c r="AE136" s="153"/>
      <c r="AF136" s="153"/>
      <c r="AG136" s="153" t="s">
        <v>145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60"/>
      <c r="B137" s="161"/>
      <c r="C137" s="257" t="s">
        <v>417</v>
      </c>
      <c r="D137" s="258"/>
      <c r="E137" s="258"/>
      <c r="F137" s="258"/>
      <c r="G137" s="258"/>
      <c r="H137" s="164"/>
      <c r="I137" s="164"/>
      <c r="J137" s="164"/>
      <c r="K137" s="164"/>
      <c r="L137" s="164"/>
      <c r="M137" s="164"/>
      <c r="N137" s="163"/>
      <c r="O137" s="163"/>
      <c r="P137" s="163"/>
      <c r="Q137" s="163"/>
      <c r="R137" s="164"/>
      <c r="S137" s="164"/>
      <c r="T137" s="164"/>
      <c r="U137" s="164"/>
      <c r="V137" s="164"/>
      <c r="W137" s="164"/>
      <c r="X137" s="164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147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60"/>
      <c r="B138" s="161"/>
      <c r="C138" s="261" t="s">
        <v>418</v>
      </c>
      <c r="D138" s="262"/>
      <c r="E138" s="262"/>
      <c r="F138" s="262"/>
      <c r="G138" s="262"/>
      <c r="H138" s="164"/>
      <c r="I138" s="164"/>
      <c r="J138" s="164"/>
      <c r="K138" s="164"/>
      <c r="L138" s="164"/>
      <c r="M138" s="164"/>
      <c r="N138" s="163"/>
      <c r="O138" s="163"/>
      <c r="P138" s="163"/>
      <c r="Q138" s="163"/>
      <c r="R138" s="164"/>
      <c r="S138" s="164"/>
      <c r="T138" s="164"/>
      <c r="U138" s="164"/>
      <c r="V138" s="164"/>
      <c r="W138" s="164"/>
      <c r="X138" s="164"/>
      <c r="Y138" s="153"/>
      <c r="Z138" s="153"/>
      <c r="AA138" s="153"/>
      <c r="AB138" s="153"/>
      <c r="AC138" s="153"/>
      <c r="AD138" s="153"/>
      <c r="AE138" s="153"/>
      <c r="AF138" s="153"/>
      <c r="AG138" s="153" t="s">
        <v>204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261" t="s">
        <v>419</v>
      </c>
      <c r="D139" s="262"/>
      <c r="E139" s="262"/>
      <c r="F139" s="262"/>
      <c r="G139" s="262"/>
      <c r="H139" s="164"/>
      <c r="I139" s="164"/>
      <c r="J139" s="164"/>
      <c r="K139" s="164"/>
      <c r="L139" s="164"/>
      <c r="M139" s="164"/>
      <c r="N139" s="163"/>
      <c r="O139" s="163"/>
      <c r="P139" s="163"/>
      <c r="Q139" s="163"/>
      <c r="R139" s="164"/>
      <c r="S139" s="164"/>
      <c r="T139" s="164"/>
      <c r="U139" s="164"/>
      <c r="V139" s="164"/>
      <c r="W139" s="164"/>
      <c r="X139" s="164"/>
      <c r="Y139" s="153"/>
      <c r="Z139" s="153"/>
      <c r="AA139" s="153"/>
      <c r="AB139" s="153"/>
      <c r="AC139" s="153"/>
      <c r="AD139" s="153"/>
      <c r="AE139" s="153"/>
      <c r="AF139" s="153"/>
      <c r="AG139" s="153" t="s">
        <v>204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194" t="s">
        <v>420</v>
      </c>
      <c r="D140" s="166"/>
      <c r="E140" s="167">
        <v>1</v>
      </c>
      <c r="F140" s="164"/>
      <c r="G140" s="164"/>
      <c r="H140" s="164"/>
      <c r="I140" s="164"/>
      <c r="J140" s="164"/>
      <c r="K140" s="164"/>
      <c r="L140" s="164"/>
      <c r="M140" s="164"/>
      <c r="N140" s="163"/>
      <c r="O140" s="163"/>
      <c r="P140" s="163"/>
      <c r="Q140" s="163"/>
      <c r="R140" s="164"/>
      <c r="S140" s="164"/>
      <c r="T140" s="164"/>
      <c r="U140" s="164"/>
      <c r="V140" s="164"/>
      <c r="W140" s="164"/>
      <c r="X140" s="164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149</v>
      </c>
      <c r="AH140" s="153">
        <v>0</v>
      </c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>
        <v>52</v>
      </c>
      <c r="B141" s="161" t="s">
        <v>252</v>
      </c>
      <c r="C141" s="196" t="s">
        <v>253</v>
      </c>
      <c r="D141" s="162" t="s">
        <v>0</v>
      </c>
      <c r="E141" s="191"/>
      <c r="F141" s="165"/>
      <c r="G141" s="164">
        <f>ROUND(E141*F141,2)</f>
        <v>0</v>
      </c>
      <c r="H141" s="165"/>
      <c r="I141" s="164">
        <f>ROUND(E141*H141,2)</f>
        <v>0</v>
      </c>
      <c r="J141" s="165"/>
      <c r="K141" s="164">
        <f>ROUND(E141*J141,2)</f>
        <v>0</v>
      </c>
      <c r="L141" s="164">
        <v>21</v>
      </c>
      <c r="M141" s="164">
        <f>G141*(1+L141/100)</f>
        <v>0</v>
      </c>
      <c r="N141" s="163">
        <v>0</v>
      </c>
      <c r="O141" s="163">
        <f>ROUND(E141*N141,2)</f>
        <v>0</v>
      </c>
      <c r="P141" s="163">
        <v>0</v>
      </c>
      <c r="Q141" s="163">
        <f>ROUND(E141*P141,2)</f>
        <v>0</v>
      </c>
      <c r="R141" s="164" t="s">
        <v>245</v>
      </c>
      <c r="S141" s="164" t="s">
        <v>143</v>
      </c>
      <c r="T141" s="164" t="s">
        <v>143</v>
      </c>
      <c r="U141" s="164">
        <v>0</v>
      </c>
      <c r="V141" s="164">
        <f>ROUND(E141*U141,2)</f>
        <v>0</v>
      </c>
      <c r="W141" s="164"/>
      <c r="X141" s="164" t="s">
        <v>240</v>
      </c>
      <c r="Y141" s="153"/>
      <c r="Z141" s="153"/>
      <c r="AA141" s="153"/>
      <c r="AB141" s="153"/>
      <c r="AC141" s="153"/>
      <c r="AD141" s="153"/>
      <c r="AE141" s="153"/>
      <c r="AF141" s="153"/>
      <c r="AG141" s="153" t="s">
        <v>241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259" t="s">
        <v>254</v>
      </c>
      <c r="D142" s="260"/>
      <c r="E142" s="260"/>
      <c r="F142" s="260"/>
      <c r="G142" s="260"/>
      <c r="H142" s="164"/>
      <c r="I142" s="164"/>
      <c r="J142" s="164"/>
      <c r="K142" s="164"/>
      <c r="L142" s="164"/>
      <c r="M142" s="164"/>
      <c r="N142" s="163"/>
      <c r="O142" s="163"/>
      <c r="P142" s="163"/>
      <c r="Q142" s="163"/>
      <c r="R142" s="164"/>
      <c r="S142" s="164"/>
      <c r="T142" s="164"/>
      <c r="U142" s="164"/>
      <c r="V142" s="164"/>
      <c r="W142" s="164"/>
      <c r="X142" s="164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147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x14ac:dyDescent="0.2">
      <c r="A143" s="3"/>
      <c r="B143" s="4"/>
      <c r="C143" s="197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AE143">
        <v>15</v>
      </c>
      <c r="AF143">
        <v>21</v>
      </c>
      <c r="AG143" t="s">
        <v>124</v>
      </c>
    </row>
    <row r="144" spans="1:60" x14ac:dyDescent="0.2">
      <c r="A144" s="156"/>
      <c r="B144" s="157" t="s">
        <v>29</v>
      </c>
      <c r="C144" s="198"/>
      <c r="D144" s="158"/>
      <c r="E144" s="159"/>
      <c r="F144" s="159"/>
      <c r="G144" s="175">
        <f>G8+G65+G76+G101+G111+G132+G135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E144">
        <f>SUMIF(L7:L142,AE143,G7:G142)</f>
        <v>0</v>
      </c>
      <c r="AF144">
        <f>SUMIF(L7:L142,AF143,G7:G142)</f>
        <v>0</v>
      </c>
      <c r="AG144" t="s">
        <v>267</v>
      </c>
    </row>
    <row r="145" spans="3:33" x14ac:dyDescent="0.2">
      <c r="C145" s="199"/>
      <c r="D145" s="10"/>
      <c r="AG145" t="s">
        <v>268</v>
      </c>
    </row>
    <row r="146" spans="3:33" x14ac:dyDescent="0.2">
      <c r="D146" s="10"/>
    </row>
    <row r="147" spans="3:33" x14ac:dyDescent="0.2">
      <c r="D147" s="10"/>
    </row>
    <row r="148" spans="3:33" x14ac:dyDescent="0.2">
      <c r="D148" s="10"/>
    </row>
    <row r="149" spans="3:33" x14ac:dyDescent="0.2">
      <c r="D149" s="10"/>
    </row>
    <row r="150" spans="3:33" x14ac:dyDescent="0.2">
      <c r="D150" s="10"/>
    </row>
    <row r="151" spans="3:33" x14ac:dyDescent="0.2">
      <c r="D151" s="10"/>
    </row>
    <row r="152" spans="3:33" x14ac:dyDescent="0.2">
      <c r="D152" s="10"/>
    </row>
    <row r="153" spans="3:33" x14ac:dyDescent="0.2">
      <c r="D153" s="10"/>
    </row>
    <row r="154" spans="3:33" x14ac:dyDescent="0.2">
      <c r="D154" s="10"/>
    </row>
    <row r="155" spans="3:33" x14ac:dyDescent="0.2">
      <c r="D155" s="10"/>
    </row>
    <row r="156" spans="3:33" x14ac:dyDescent="0.2">
      <c r="D156" s="10"/>
    </row>
    <row r="157" spans="3:33" x14ac:dyDescent="0.2">
      <c r="D157" s="10"/>
    </row>
    <row r="158" spans="3:33" x14ac:dyDescent="0.2">
      <c r="D158" s="10"/>
    </row>
    <row r="159" spans="3:33" x14ac:dyDescent="0.2">
      <c r="D159" s="10"/>
    </row>
    <row r="160" spans="3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563" sheet="1"/>
  <mergeCells count="35">
    <mergeCell ref="C14:G14"/>
    <mergeCell ref="A1:G1"/>
    <mergeCell ref="C2:G2"/>
    <mergeCell ref="C3:G3"/>
    <mergeCell ref="C4:G4"/>
    <mergeCell ref="C10:G10"/>
    <mergeCell ref="C46:G46"/>
    <mergeCell ref="C16:G16"/>
    <mergeCell ref="C19:G19"/>
    <mergeCell ref="C21:G21"/>
    <mergeCell ref="C24:G24"/>
    <mergeCell ref="C31:G31"/>
    <mergeCell ref="C32:G32"/>
    <mergeCell ref="C36:G36"/>
    <mergeCell ref="C38:G38"/>
    <mergeCell ref="C39:G39"/>
    <mergeCell ref="C42:G42"/>
    <mergeCell ref="C45:G45"/>
    <mergeCell ref="C121:G121"/>
    <mergeCell ref="C49:G49"/>
    <mergeCell ref="C50:G50"/>
    <mergeCell ref="C52:G52"/>
    <mergeCell ref="C81:G81"/>
    <mergeCell ref="C85:G85"/>
    <mergeCell ref="C92:G92"/>
    <mergeCell ref="C105:G105"/>
    <mergeCell ref="C107:G107"/>
    <mergeCell ref="C113:G113"/>
    <mergeCell ref="C116:G116"/>
    <mergeCell ref="C118:G118"/>
    <mergeCell ref="C134:G134"/>
    <mergeCell ref="C137:G137"/>
    <mergeCell ref="C138:G138"/>
    <mergeCell ref="C139:G139"/>
    <mergeCell ref="C142:G142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7" customWidth="1"/>
    <col min="3" max="3" width="63.28515625" style="12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111</v>
      </c>
      <c r="B1" s="263"/>
      <c r="C1" s="263"/>
      <c r="D1" s="263"/>
      <c r="E1" s="263"/>
      <c r="F1" s="263"/>
      <c r="G1" s="263"/>
      <c r="AG1" t="s">
        <v>112</v>
      </c>
    </row>
    <row r="2" spans="1:60" ht="25.15" customHeight="1" x14ac:dyDescent="0.2">
      <c r="A2" s="145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113</v>
      </c>
    </row>
    <row r="3" spans="1:60" ht="25.15" customHeight="1" x14ac:dyDescent="0.2">
      <c r="A3" s="145" t="s">
        <v>8</v>
      </c>
      <c r="B3" s="49" t="s">
        <v>59</v>
      </c>
      <c r="C3" s="264" t="s">
        <v>60</v>
      </c>
      <c r="D3" s="265"/>
      <c r="E3" s="265"/>
      <c r="F3" s="265"/>
      <c r="G3" s="266"/>
      <c r="AC3" s="127" t="s">
        <v>113</v>
      </c>
      <c r="AG3" t="s">
        <v>114</v>
      </c>
    </row>
    <row r="4" spans="1:60" ht="25.15" customHeight="1" x14ac:dyDescent="0.2">
      <c r="A4" s="146" t="s">
        <v>9</v>
      </c>
      <c r="B4" s="147" t="s">
        <v>55</v>
      </c>
      <c r="C4" s="267" t="s">
        <v>56</v>
      </c>
      <c r="D4" s="268"/>
      <c r="E4" s="268"/>
      <c r="F4" s="268"/>
      <c r="G4" s="269"/>
      <c r="AG4" t="s">
        <v>115</v>
      </c>
    </row>
    <row r="5" spans="1:60" x14ac:dyDescent="0.2">
      <c r="D5" s="10"/>
    </row>
    <row r="6" spans="1:60" ht="38.25" x14ac:dyDescent="0.2">
      <c r="A6" s="149" t="s">
        <v>116</v>
      </c>
      <c r="B6" s="151" t="s">
        <v>117</v>
      </c>
      <c r="C6" s="151" t="s">
        <v>118</v>
      </c>
      <c r="D6" s="150" t="s">
        <v>119</v>
      </c>
      <c r="E6" s="149" t="s">
        <v>120</v>
      </c>
      <c r="F6" s="148" t="s">
        <v>121</v>
      </c>
      <c r="G6" s="149" t="s">
        <v>29</v>
      </c>
      <c r="H6" s="152" t="s">
        <v>30</v>
      </c>
      <c r="I6" s="152" t="s">
        <v>122</v>
      </c>
      <c r="J6" s="152" t="s">
        <v>31</v>
      </c>
      <c r="K6" s="152" t="s">
        <v>123</v>
      </c>
      <c r="L6" s="152" t="s">
        <v>124</v>
      </c>
      <c r="M6" s="152" t="s">
        <v>125</v>
      </c>
      <c r="N6" s="152" t="s">
        <v>126</v>
      </c>
      <c r="O6" s="152" t="s">
        <v>127</v>
      </c>
      <c r="P6" s="152" t="s">
        <v>128</v>
      </c>
      <c r="Q6" s="152" t="s">
        <v>129</v>
      </c>
      <c r="R6" s="152" t="s">
        <v>130</v>
      </c>
      <c r="S6" s="152" t="s">
        <v>131</v>
      </c>
      <c r="T6" s="152" t="s">
        <v>132</v>
      </c>
      <c r="U6" s="152" t="s">
        <v>133</v>
      </c>
      <c r="V6" s="152" t="s">
        <v>134</v>
      </c>
      <c r="W6" s="152" t="s">
        <v>135</v>
      </c>
      <c r="X6" s="152" t="s">
        <v>136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9" t="s">
        <v>137</v>
      </c>
      <c r="B8" s="170" t="s">
        <v>79</v>
      </c>
      <c r="C8" s="192" t="s">
        <v>80</v>
      </c>
      <c r="D8" s="171"/>
      <c r="E8" s="172"/>
      <c r="F8" s="173"/>
      <c r="G8" s="173">
        <f>SUMIF(AG9:AG38,"&lt;&gt;NOR",G9:G38)</f>
        <v>0</v>
      </c>
      <c r="H8" s="173"/>
      <c r="I8" s="173">
        <f>SUM(I9:I38)</f>
        <v>0</v>
      </c>
      <c r="J8" s="173"/>
      <c r="K8" s="173">
        <f>SUM(K9:K38)</f>
        <v>0</v>
      </c>
      <c r="L8" s="173"/>
      <c r="M8" s="173">
        <f>SUM(M9:M38)</f>
        <v>0</v>
      </c>
      <c r="N8" s="172"/>
      <c r="O8" s="172">
        <f>SUM(O9:O38)</f>
        <v>35.799999999999997</v>
      </c>
      <c r="P8" s="172"/>
      <c r="Q8" s="172">
        <f>SUM(Q9:Q38)</f>
        <v>0</v>
      </c>
      <c r="R8" s="173"/>
      <c r="S8" s="173"/>
      <c r="T8" s="174"/>
      <c r="U8" s="168"/>
      <c r="V8" s="168">
        <f>SUM(V9:V38)</f>
        <v>51.04999999999999</v>
      </c>
      <c r="W8" s="168"/>
      <c r="X8" s="168"/>
      <c r="AG8" t="s">
        <v>138</v>
      </c>
    </row>
    <row r="9" spans="1:60" outlineLevel="1" x14ac:dyDescent="0.2">
      <c r="A9" s="176">
        <v>1</v>
      </c>
      <c r="B9" s="177" t="s">
        <v>421</v>
      </c>
      <c r="C9" s="193" t="s">
        <v>422</v>
      </c>
      <c r="D9" s="178" t="s">
        <v>165</v>
      </c>
      <c r="E9" s="179">
        <v>4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2.478E-2</v>
      </c>
      <c r="O9" s="179">
        <f>ROUND(E9*N9,2)</f>
        <v>0.1</v>
      </c>
      <c r="P9" s="179">
        <v>0</v>
      </c>
      <c r="Q9" s="179">
        <f>ROUND(E9*P9,2)</f>
        <v>0</v>
      </c>
      <c r="R9" s="181" t="s">
        <v>175</v>
      </c>
      <c r="S9" s="181" t="s">
        <v>143</v>
      </c>
      <c r="T9" s="182" t="s">
        <v>143</v>
      </c>
      <c r="U9" s="164">
        <v>0.54700000000000004</v>
      </c>
      <c r="V9" s="164">
        <f>ROUND(E9*U9,2)</f>
        <v>2.19</v>
      </c>
      <c r="W9" s="164"/>
      <c r="X9" s="164" t="s">
        <v>144</v>
      </c>
      <c r="Y9" s="153"/>
      <c r="Z9" s="153"/>
      <c r="AA9" s="153"/>
      <c r="AB9" s="153"/>
      <c r="AC9" s="153"/>
      <c r="AD9" s="153"/>
      <c r="AE9" s="153"/>
      <c r="AF9" s="153"/>
      <c r="AG9" s="153" t="s">
        <v>145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60"/>
      <c r="B10" s="161"/>
      <c r="C10" s="257" t="s">
        <v>423</v>
      </c>
      <c r="D10" s="258"/>
      <c r="E10" s="258"/>
      <c r="F10" s="258"/>
      <c r="G10" s="258"/>
      <c r="H10" s="164"/>
      <c r="I10" s="164"/>
      <c r="J10" s="164"/>
      <c r="K10" s="164"/>
      <c r="L10" s="164"/>
      <c r="M10" s="164"/>
      <c r="N10" s="163"/>
      <c r="O10" s="163"/>
      <c r="P10" s="163"/>
      <c r="Q10" s="163"/>
      <c r="R10" s="164"/>
      <c r="S10" s="164"/>
      <c r="T10" s="164"/>
      <c r="U10" s="164"/>
      <c r="V10" s="164"/>
      <c r="W10" s="164"/>
      <c r="X10" s="164"/>
      <c r="Y10" s="153"/>
      <c r="Z10" s="153"/>
      <c r="AA10" s="153"/>
      <c r="AB10" s="153"/>
      <c r="AC10" s="153"/>
      <c r="AD10" s="153"/>
      <c r="AE10" s="153"/>
      <c r="AF10" s="153"/>
      <c r="AG10" s="153" t="s">
        <v>147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90" t="str">
        <f>C10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6">
        <v>2</v>
      </c>
      <c r="B11" s="177" t="s">
        <v>180</v>
      </c>
      <c r="C11" s="193" t="s">
        <v>181</v>
      </c>
      <c r="D11" s="178" t="s">
        <v>174</v>
      </c>
      <c r="E11" s="179">
        <v>4.875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81" t="s">
        <v>175</v>
      </c>
      <c r="S11" s="181" t="s">
        <v>143</v>
      </c>
      <c r="T11" s="182" t="s">
        <v>143</v>
      </c>
      <c r="U11" s="164">
        <v>1.76</v>
      </c>
      <c r="V11" s="164">
        <f>ROUND(E11*U11,2)</f>
        <v>8.58</v>
      </c>
      <c r="W11" s="164"/>
      <c r="X11" s="164" t="s">
        <v>144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145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57" t="s">
        <v>182</v>
      </c>
      <c r="D12" s="258"/>
      <c r="E12" s="258"/>
      <c r="F12" s="258"/>
      <c r="G12" s="258"/>
      <c r="H12" s="164"/>
      <c r="I12" s="164"/>
      <c r="J12" s="164"/>
      <c r="K12" s="164"/>
      <c r="L12" s="164"/>
      <c r="M12" s="164"/>
      <c r="N12" s="163"/>
      <c r="O12" s="163"/>
      <c r="P12" s="163"/>
      <c r="Q12" s="163"/>
      <c r="R12" s="164"/>
      <c r="S12" s="164"/>
      <c r="T12" s="164"/>
      <c r="U12" s="164"/>
      <c r="V12" s="164"/>
      <c r="W12" s="164"/>
      <c r="X12" s="164"/>
      <c r="Y12" s="153"/>
      <c r="Z12" s="153"/>
      <c r="AA12" s="153"/>
      <c r="AB12" s="153"/>
      <c r="AC12" s="153"/>
      <c r="AD12" s="153"/>
      <c r="AE12" s="153"/>
      <c r="AF12" s="153"/>
      <c r="AG12" s="153" t="s">
        <v>147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90" t="str">
        <f>C12</f>
        <v>Příplatek k cenám hloubených vykopávek za ztížení vykopávky v blízkosti podzemního vedení nebo výbušnin pro jakoukoliv třídu horniny.</v>
      </c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94" t="s">
        <v>424</v>
      </c>
      <c r="D13" s="166"/>
      <c r="E13" s="167">
        <v>4.875</v>
      </c>
      <c r="F13" s="164"/>
      <c r="G13" s="164"/>
      <c r="H13" s="164"/>
      <c r="I13" s="164"/>
      <c r="J13" s="164"/>
      <c r="K13" s="164"/>
      <c r="L13" s="164"/>
      <c r="M13" s="164"/>
      <c r="N13" s="163"/>
      <c r="O13" s="163"/>
      <c r="P13" s="163"/>
      <c r="Q13" s="163"/>
      <c r="R13" s="164"/>
      <c r="S13" s="164"/>
      <c r="T13" s="164"/>
      <c r="U13" s="164"/>
      <c r="V13" s="164"/>
      <c r="W13" s="164"/>
      <c r="X13" s="164"/>
      <c r="Y13" s="153"/>
      <c r="Z13" s="153"/>
      <c r="AA13" s="153"/>
      <c r="AB13" s="153"/>
      <c r="AC13" s="153"/>
      <c r="AD13" s="153"/>
      <c r="AE13" s="153"/>
      <c r="AF13" s="153"/>
      <c r="AG13" s="153" t="s">
        <v>149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6">
        <v>3</v>
      </c>
      <c r="B14" s="177" t="s">
        <v>184</v>
      </c>
      <c r="C14" s="193" t="s">
        <v>185</v>
      </c>
      <c r="D14" s="178" t="s">
        <v>174</v>
      </c>
      <c r="E14" s="179">
        <v>19.5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 t="s">
        <v>175</v>
      </c>
      <c r="S14" s="181" t="s">
        <v>143</v>
      </c>
      <c r="T14" s="182" t="s">
        <v>143</v>
      </c>
      <c r="U14" s="164">
        <v>0.37</v>
      </c>
      <c r="V14" s="164">
        <f>ROUND(E14*U14,2)</f>
        <v>7.22</v>
      </c>
      <c r="W14" s="164"/>
      <c r="X14" s="164" t="s">
        <v>144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145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60"/>
      <c r="B15" s="161"/>
      <c r="C15" s="257" t="s">
        <v>186</v>
      </c>
      <c r="D15" s="258"/>
      <c r="E15" s="258"/>
      <c r="F15" s="258"/>
      <c r="G15" s="258"/>
      <c r="H15" s="164"/>
      <c r="I15" s="164"/>
      <c r="J15" s="164"/>
      <c r="K15" s="164"/>
      <c r="L15" s="164"/>
      <c r="M15" s="164"/>
      <c r="N15" s="163"/>
      <c r="O15" s="163"/>
      <c r="P15" s="163"/>
      <c r="Q15" s="163"/>
      <c r="R15" s="164"/>
      <c r="S15" s="164"/>
      <c r="T15" s="164"/>
      <c r="U15" s="164"/>
      <c r="V15" s="164"/>
      <c r="W15" s="164"/>
      <c r="X15" s="164"/>
      <c r="Y15" s="153"/>
      <c r="Z15" s="153"/>
      <c r="AA15" s="153"/>
      <c r="AB15" s="153"/>
      <c r="AC15" s="153"/>
      <c r="AD15" s="153"/>
      <c r="AE15" s="153"/>
      <c r="AF15" s="153"/>
      <c r="AG15" s="153" t="s">
        <v>147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90" t="str">
        <f>C15</f>
        <v>zapažených i nezapažených s urovnáním dna do předepsaného profilu a spádu, s přehozením výkopku na přilehlém terénu na vzdálenost do 3 m od podélné osy rýhy nebo s naložením výkopku na dopravní prostředek.</v>
      </c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94" t="s">
        <v>425</v>
      </c>
      <c r="D16" s="166"/>
      <c r="E16" s="167">
        <v>19.5</v>
      </c>
      <c r="F16" s="164"/>
      <c r="G16" s="164"/>
      <c r="H16" s="164"/>
      <c r="I16" s="164"/>
      <c r="J16" s="164"/>
      <c r="K16" s="164"/>
      <c r="L16" s="164"/>
      <c r="M16" s="164"/>
      <c r="N16" s="163"/>
      <c r="O16" s="163"/>
      <c r="P16" s="163"/>
      <c r="Q16" s="163"/>
      <c r="R16" s="164"/>
      <c r="S16" s="164"/>
      <c r="T16" s="164"/>
      <c r="U16" s="164"/>
      <c r="V16" s="164"/>
      <c r="W16" s="164"/>
      <c r="X16" s="164"/>
      <c r="Y16" s="153"/>
      <c r="Z16" s="153"/>
      <c r="AA16" s="153"/>
      <c r="AB16" s="153"/>
      <c r="AC16" s="153"/>
      <c r="AD16" s="153"/>
      <c r="AE16" s="153"/>
      <c r="AF16" s="153"/>
      <c r="AG16" s="153" t="s">
        <v>149</v>
      </c>
      <c r="AH16" s="153">
        <v>0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6">
        <v>4</v>
      </c>
      <c r="B17" s="177" t="s">
        <v>188</v>
      </c>
      <c r="C17" s="193" t="s">
        <v>189</v>
      </c>
      <c r="D17" s="178" t="s">
        <v>174</v>
      </c>
      <c r="E17" s="179">
        <v>19.5</v>
      </c>
      <c r="F17" s="180"/>
      <c r="G17" s="181">
        <f>ROUND(E17*F17,2)</f>
        <v>0</v>
      </c>
      <c r="H17" s="180"/>
      <c r="I17" s="181">
        <f>ROUND(E17*H17,2)</f>
        <v>0</v>
      </c>
      <c r="J17" s="180"/>
      <c r="K17" s="181">
        <f>ROUND(E17*J17,2)</f>
        <v>0</v>
      </c>
      <c r="L17" s="181">
        <v>21</v>
      </c>
      <c r="M17" s="181">
        <f>G17*(1+L17/100)</f>
        <v>0</v>
      </c>
      <c r="N17" s="179">
        <v>0</v>
      </c>
      <c r="O17" s="179">
        <f>ROUND(E17*N17,2)</f>
        <v>0</v>
      </c>
      <c r="P17" s="179">
        <v>0</v>
      </c>
      <c r="Q17" s="179">
        <f>ROUND(E17*P17,2)</f>
        <v>0</v>
      </c>
      <c r="R17" s="181" t="s">
        <v>175</v>
      </c>
      <c r="S17" s="181" t="s">
        <v>143</v>
      </c>
      <c r="T17" s="182" t="s">
        <v>143</v>
      </c>
      <c r="U17" s="164">
        <v>0.38979999999999998</v>
      </c>
      <c r="V17" s="164">
        <f>ROUND(E17*U17,2)</f>
        <v>7.6</v>
      </c>
      <c r="W17" s="164"/>
      <c r="X17" s="164" t="s">
        <v>144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145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60"/>
      <c r="B18" s="161"/>
      <c r="C18" s="257" t="s">
        <v>186</v>
      </c>
      <c r="D18" s="258"/>
      <c r="E18" s="258"/>
      <c r="F18" s="258"/>
      <c r="G18" s="258"/>
      <c r="H18" s="164"/>
      <c r="I18" s="164"/>
      <c r="J18" s="164"/>
      <c r="K18" s="164"/>
      <c r="L18" s="164"/>
      <c r="M18" s="164"/>
      <c r="N18" s="163"/>
      <c r="O18" s="163"/>
      <c r="P18" s="163"/>
      <c r="Q18" s="163"/>
      <c r="R18" s="164"/>
      <c r="S18" s="164"/>
      <c r="T18" s="164"/>
      <c r="U18" s="164"/>
      <c r="V18" s="164"/>
      <c r="W18" s="164"/>
      <c r="X18" s="164"/>
      <c r="Y18" s="153"/>
      <c r="Z18" s="153"/>
      <c r="AA18" s="153"/>
      <c r="AB18" s="153"/>
      <c r="AC18" s="153"/>
      <c r="AD18" s="153"/>
      <c r="AE18" s="153"/>
      <c r="AF18" s="153"/>
      <c r="AG18" s="153" t="s">
        <v>147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90" t="str">
        <f>C18</f>
        <v>zapažených i nezapažených s urovnáním dna do předepsaného profilu a spádu, s přehozením výkopku na přilehlém terénu na vzdálenost do 3 m od podélné osy rýhy nebo s naložením výkopku na dopravní prostředek.</v>
      </c>
      <c r="BB18" s="153"/>
      <c r="BC18" s="153"/>
      <c r="BD18" s="153"/>
      <c r="BE18" s="153"/>
      <c r="BF18" s="153"/>
      <c r="BG18" s="153"/>
      <c r="BH18" s="153"/>
    </row>
    <row r="19" spans="1:60" ht="22.5" outlineLevel="1" x14ac:dyDescent="0.2">
      <c r="A19" s="176">
        <v>5</v>
      </c>
      <c r="B19" s="177" t="s">
        <v>190</v>
      </c>
      <c r="C19" s="193" t="s">
        <v>191</v>
      </c>
      <c r="D19" s="178" t="s">
        <v>141</v>
      </c>
      <c r="E19" s="179">
        <v>48.75</v>
      </c>
      <c r="F19" s="180"/>
      <c r="G19" s="181">
        <f>ROUND(E19*F19,2)</f>
        <v>0</v>
      </c>
      <c r="H19" s="180"/>
      <c r="I19" s="181">
        <f>ROUND(E19*H19,2)</f>
        <v>0</v>
      </c>
      <c r="J19" s="180"/>
      <c r="K19" s="181">
        <f>ROUND(E19*J19,2)</f>
        <v>0</v>
      </c>
      <c r="L19" s="181">
        <v>21</v>
      </c>
      <c r="M19" s="181">
        <f>G19*(1+L19/100)</f>
        <v>0</v>
      </c>
      <c r="N19" s="179">
        <v>9.8999999999999999E-4</v>
      </c>
      <c r="O19" s="179">
        <f>ROUND(E19*N19,2)</f>
        <v>0.05</v>
      </c>
      <c r="P19" s="179">
        <v>0</v>
      </c>
      <c r="Q19" s="179">
        <f>ROUND(E19*P19,2)</f>
        <v>0</v>
      </c>
      <c r="R19" s="181" t="s">
        <v>175</v>
      </c>
      <c r="S19" s="181" t="s">
        <v>143</v>
      </c>
      <c r="T19" s="182" t="s">
        <v>143</v>
      </c>
      <c r="U19" s="164">
        <v>0.24</v>
      </c>
      <c r="V19" s="164">
        <f>ROUND(E19*U19,2)</f>
        <v>11.7</v>
      </c>
      <c r="W19" s="164"/>
      <c r="X19" s="164" t="s">
        <v>144</v>
      </c>
      <c r="Y19" s="153"/>
      <c r="Z19" s="153"/>
      <c r="AA19" s="153"/>
      <c r="AB19" s="153"/>
      <c r="AC19" s="153"/>
      <c r="AD19" s="153"/>
      <c r="AE19" s="153"/>
      <c r="AF19" s="153"/>
      <c r="AG19" s="153" t="s">
        <v>145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257" t="s">
        <v>192</v>
      </c>
      <c r="D20" s="258"/>
      <c r="E20" s="258"/>
      <c r="F20" s="258"/>
      <c r="G20" s="258"/>
      <c r="H20" s="164"/>
      <c r="I20" s="164"/>
      <c r="J20" s="164"/>
      <c r="K20" s="164"/>
      <c r="L20" s="164"/>
      <c r="M20" s="164"/>
      <c r="N20" s="163"/>
      <c r="O20" s="163"/>
      <c r="P20" s="163"/>
      <c r="Q20" s="163"/>
      <c r="R20" s="164"/>
      <c r="S20" s="164"/>
      <c r="T20" s="164"/>
      <c r="U20" s="164"/>
      <c r="V20" s="164"/>
      <c r="W20" s="164"/>
      <c r="X20" s="164"/>
      <c r="Y20" s="153"/>
      <c r="Z20" s="153"/>
      <c r="AA20" s="153"/>
      <c r="AB20" s="153"/>
      <c r="AC20" s="153"/>
      <c r="AD20" s="153"/>
      <c r="AE20" s="153"/>
      <c r="AF20" s="153"/>
      <c r="AG20" s="153" t="s">
        <v>147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94" t="s">
        <v>426</v>
      </c>
      <c r="D21" s="166"/>
      <c r="E21" s="167">
        <v>48.75</v>
      </c>
      <c r="F21" s="164"/>
      <c r="G21" s="164"/>
      <c r="H21" s="164"/>
      <c r="I21" s="164"/>
      <c r="J21" s="164"/>
      <c r="K21" s="164"/>
      <c r="L21" s="164"/>
      <c r="M21" s="164"/>
      <c r="N21" s="163"/>
      <c r="O21" s="163"/>
      <c r="P21" s="163"/>
      <c r="Q21" s="163"/>
      <c r="R21" s="164"/>
      <c r="S21" s="164"/>
      <c r="T21" s="164"/>
      <c r="U21" s="164"/>
      <c r="V21" s="164"/>
      <c r="W21" s="164"/>
      <c r="X21" s="164"/>
      <c r="Y21" s="153"/>
      <c r="Z21" s="153"/>
      <c r="AA21" s="153"/>
      <c r="AB21" s="153"/>
      <c r="AC21" s="153"/>
      <c r="AD21" s="153"/>
      <c r="AE21" s="153"/>
      <c r="AF21" s="153"/>
      <c r="AG21" s="153" t="s">
        <v>149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6">
        <v>6</v>
      </c>
      <c r="B22" s="177" t="s">
        <v>194</v>
      </c>
      <c r="C22" s="193" t="s">
        <v>195</v>
      </c>
      <c r="D22" s="178" t="s">
        <v>141</v>
      </c>
      <c r="E22" s="179">
        <v>48.75</v>
      </c>
      <c r="F22" s="180"/>
      <c r="G22" s="181">
        <f>ROUND(E22*F22,2)</f>
        <v>0</v>
      </c>
      <c r="H22" s="180"/>
      <c r="I22" s="181">
        <f>ROUND(E22*H22,2)</f>
        <v>0</v>
      </c>
      <c r="J22" s="180"/>
      <c r="K22" s="181">
        <f>ROUND(E22*J22,2)</f>
        <v>0</v>
      </c>
      <c r="L22" s="181">
        <v>21</v>
      </c>
      <c r="M22" s="181">
        <f>G22*(1+L22/100)</f>
        <v>0</v>
      </c>
      <c r="N22" s="179">
        <v>0</v>
      </c>
      <c r="O22" s="179">
        <f>ROUND(E22*N22,2)</f>
        <v>0</v>
      </c>
      <c r="P22" s="179">
        <v>0</v>
      </c>
      <c r="Q22" s="179">
        <f>ROUND(E22*P22,2)</f>
        <v>0</v>
      </c>
      <c r="R22" s="181" t="s">
        <v>175</v>
      </c>
      <c r="S22" s="181" t="s">
        <v>143</v>
      </c>
      <c r="T22" s="182" t="s">
        <v>143</v>
      </c>
      <c r="U22" s="164">
        <v>7.0000000000000007E-2</v>
      </c>
      <c r="V22" s="164">
        <f>ROUND(E22*U22,2)</f>
        <v>3.41</v>
      </c>
      <c r="W22" s="164"/>
      <c r="X22" s="164" t="s">
        <v>144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145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257" t="s">
        <v>196</v>
      </c>
      <c r="D23" s="258"/>
      <c r="E23" s="258"/>
      <c r="F23" s="258"/>
      <c r="G23" s="258"/>
      <c r="H23" s="164"/>
      <c r="I23" s="164"/>
      <c r="J23" s="164"/>
      <c r="K23" s="164"/>
      <c r="L23" s="164"/>
      <c r="M23" s="164"/>
      <c r="N23" s="163"/>
      <c r="O23" s="163"/>
      <c r="P23" s="163"/>
      <c r="Q23" s="163"/>
      <c r="R23" s="164"/>
      <c r="S23" s="164"/>
      <c r="T23" s="164"/>
      <c r="U23" s="164"/>
      <c r="V23" s="164"/>
      <c r="W23" s="164"/>
      <c r="X23" s="164"/>
      <c r="Y23" s="153"/>
      <c r="Z23" s="153"/>
      <c r="AA23" s="153"/>
      <c r="AB23" s="153"/>
      <c r="AC23" s="153"/>
      <c r="AD23" s="153"/>
      <c r="AE23" s="153"/>
      <c r="AF23" s="153"/>
      <c r="AG23" s="153" t="s">
        <v>147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76">
        <v>7</v>
      </c>
      <c r="B24" s="177" t="s">
        <v>197</v>
      </c>
      <c r="C24" s="193" t="s">
        <v>198</v>
      </c>
      <c r="D24" s="178" t="s">
        <v>174</v>
      </c>
      <c r="E24" s="179">
        <v>19.5</v>
      </c>
      <c r="F24" s="180"/>
      <c r="G24" s="181">
        <f>ROUND(E24*F24,2)</f>
        <v>0</v>
      </c>
      <c r="H24" s="180"/>
      <c r="I24" s="181">
        <f>ROUND(E24*H24,2)</f>
        <v>0</v>
      </c>
      <c r="J24" s="180"/>
      <c r="K24" s="181">
        <f>ROUND(E24*J24,2)</f>
        <v>0</v>
      </c>
      <c r="L24" s="181">
        <v>21</v>
      </c>
      <c r="M24" s="181">
        <f>G24*(1+L24/100)</f>
        <v>0</v>
      </c>
      <c r="N24" s="179">
        <v>0</v>
      </c>
      <c r="O24" s="179">
        <f>ROUND(E24*N24,2)</f>
        <v>0</v>
      </c>
      <c r="P24" s="179">
        <v>0</v>
      </c>
      <c r="Q24" s="179">
        <f>ROUND(E24*P24,2)</f>
        <v>0</v>
      </c>
      <c r="R24" s="181" t="s">
        <v>175</v>
      </c>
      <c r="S24" s="181" t="s">
        <v>143</v>
      </c>
      <c r="T24" s="182" t="s">
        <v>143</v>
      </c>
      <c r="U24" s="164">
        <v>1.0999999999999999E-2</v>
      </c>
      <c r="V24" s="164">
        <f>ROUND(E24*U24,2)</f>
        <v>0.21</v>
      </c>
      <c r="W24" s="164"/>
      <c r="X24" s="164" t="s">
        <v>144</v>
      </c>
      <c r="Y24" s="153"/>
      <c r="Z24" s="153"/>
      <c r="AA24" s="153"/>
      <c r="AB24" s="153"/>
      <c r="AC24" s="153"/>
      <c r="AD24" s="153"/>
      <c r="AE24" s="153"/>
      <c r="AF24" s="153"/>
      <c r="AG24" s="153" t="s">
        <v>145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257" t="s">
        <v>199</v>
      </c>
      <c r="D25" s="258"/>
      <c r="E25" s="258"/>
      <c r="F25" s="258"/>
      <c r="G25" s="258"/>
      <c r="H25" s="164"/>
      <c r="I25" s="164"/>
      <c r="J25" s="164"/>
      <c r="K25" s="164"/>
      <c r="L25" s="164"/>
      <c r="M25" s="164"/>
      <c r="N25" s="163"/>
      <c r="O25" s="163"/>
      <c r="P25" s="163"/>
      <c r="Q25" s="163"/>
      <c r="R25" s="164"/>
      <c r="S25" s="164"/>
      <c r="T25" s="164"/>
      <c r="U25" s="164"/>
      <c r="V25" s="164"/>
      <c r="W25" s="164"/>
      <c r="X25" s="164"/>
      <c r="Y25" s="153"/>
      <c r="Z25" s="153"/>
      <c r="AA25" s="153"/>
      <c r="AB25" s="153"/>
      <c r="AC25" s="153"/>
      <c r="AD25" s="153"/>
      <c r="AE25" s="153"/>
      <c r="AF25" s="153"/>
      <c r="AG25" s="153" t="s">
        <v>147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76">
        <v>8</v>
      </c>
      <c r="B26" s="177" t="s">
        <v>200</v>
      </c>
      <c r="C26" s="193" t="s">
        <v>201</v>
      </c>
      <c r="D26" s="178" t="s">
        <v>174</v>
      </c>
      <c r="E26" s="179">
        <v>14</v>
      </c>
      <c r="F26" s="180"/>
      <c r="G26" s="181">
        <f>ROUND(E26*F26,2)</f>
        <v>0</v>
      </c>
      <c r="H26" s="180"/>
      <c r="I26" s="181">
        <f>ROUND(E26*H26,2)</f>
        <v>0</v>
      </c>
      <c r="J26" s="180"/>
      <c r="K26" s="181">
        <f>ROUND(E26*J26,2)</f>
        <v>0</v>
      </c>
      <c r="L26" s="181">
        <v>21</v>
      </c>
      <c r="M26" s="181">
        <f>G26*(1+L26/100)</f>
        <v>0</v>
      </c>
      <c r="N26" s="179">
        <v>0</v>
      </c>
      <c r="O26" s="179">
        <f>ROUND(E26*N26,2)</f>
        <v>0</v>
      </c>
      <c r="P26" s="179">
        <v>0</v>
      </c>
      <c r="Q26" s="179">
        <f>ROUND(E26*P26,2)</f>
        <v>0</v>
      </c>
      <c r="R26" s="181" t="s">
        <v>175</v>
      </c>
      <c r="S26" s="181" t="s">
        <v>143</v>
      </c>
      <c r="T26" s="182" t="s">
        <v>143</v>
      </c>
      <c r="U26" s="164">
        <v>0.2</v>
      </c>
      <c r="V26" s="164">
        <f>ROUND(E26*U26,2)</f>
        <v>2.8</v>
      </c>
      <c r="W26" s="164"/>
      <c r="X26" s="164" t="s">
        <v>144</v>
      </c>
      <c r="Y26" s="153"/>
      <c r="Z26" s="153"/>
      <c r="AA26" s="153"/>
      <c r="AB26" s="153"/>
      <c r="AC26" s="153"/>
      <c r="AD26" s="153"/>
      <c r="AE26" s="153"/>
      <c r="AF26" s="153"/>
      <c r="AG26" s="153" t="s">
        <v>145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257" t="s">
        <v>202</v>
      </c>
      <c r="D27" s="258"/>
      <c r="E27" s="258"/>
      <c r="F27" s="258"/>
      <c r="G27" s="258"/>
      <c r="H27" s="164"/>
      <c r="I27" s="164"/>
      <c r="J27" s="164"/>
      <c r="K27" s="164"/>
      <c r="L27" s="164"/>
      <c r="M27" s="164"/>
      <c r="N27" s="163"/>
      <c r="O27" s="163"/>
      <c r="P27" s="163"/>
      <c r="Q27" s="163"/>
      <c r="R27" s="164"/>
      <c r="S27" s="164"/>
      <c r="T27" s="164"/>
      <c r="U27" s="164"/>
      <c r="V27" s="164"/>
      <c r="W27" s="164"/>
      <c r="X27" s="164"/>
      <c r="Y27" s="153"/>
      <c r="Z27" s="153"/>
      <c r="AA27" s="153"/>
      <c r="AB27" s="153"/>
      <c r="AC27" s="153"/>
      <c r="AD27" s="153"/>
      <c r="AE27" s="153"/>
      <c r="AF27" s="153"/>
      <c r="AG27" s="153" t="s">
        <v>147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261" t="s">
        <v>203</v>
      </c>
      <c r="D28" s="262"/>
      <c r="E28" s="262"/>
      <c r="F28" s="262"/>
      <c r="G28" s="262"/>
      <c r="H28" s="164"/>
      <c r="I28" s="164"/>
      <c r="J28" s="164"/>
      <c r="K28" s="164"/>
      <c r="L28" s="164"/>
      <c r="M28" s="164"/>
      <c r="N28" s="163"/>
      <c r="O28" s="163"/>
      <c r="P28" s="163"/>
      <c r="Q28" s="163"/>
      <c r="R28" s="164"/>
      <c r="S28" s="164"/>
      <c r="T28" s="164"/>
      <c r="U28" s="164"/>
      <c r="V28" s="164"/>
      <c r="W28" s="164"/>
      <c r="X28" s="164"/>
      <c r="Y28" s="153"/>
      <c r="Z28" s="153"/>
      <c r="AA28" s="153"/>
      <c r="AB28" s="153"/>
      <c r="AC28" s="153"/>
      <c r="AD28" s="153"/>
      <c r="AE28" s="153"/>
      <c r="AF28" s="153"/>
      <c r="AG28" s="153" t="s">
        <v>204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94" t="s">
        <v>427</v>
      </c>
      <c r="D29" s="166"/>
      <c r="E29" s="167">
        <v>14</v>
      </c>
      <c r="F29" s="164"/>
      <c r="G29" s="164"/>
      <c r="H29" s="164"/>
      <c r="I29" s="164"/>
      <c r="J29" s="164"/>
      <c r="K29" s="164"/>
      <c r="L29" s="164"/>
      <c r="M29" s="164"/>
      <c r="N29" s="163"/>
      <c r="O29" s="163"/>
      <c r="P29" s="163"/>
      <c r="Q29" s="163"/>
      <c r="R29" s="164"/>
      <c r="S29" s="164"/>
      <c r="T29" s="164"/>
      <c r="U29" s="164"/>
      <c r="V29" s="164"/>
      <c r="W29" s="164"/>
      <c r="X29" s="164"/>
      <c r="Y29" s="153"/>
      <c r="Z29" s="153"/>
      <c r="AA29" s="153"/>
      <c r="AB29" s="153"/>
      <c r="AC29" s="153"/>
      <c r="AD29" s="153"/>
      <c r="AE29" s="153"/>
      <c r="AF29" s="153"/>
      <c r="AG29" s="153" t="s">
        <v>149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76">
        <v>9</v>
      </c>
      <c r="B30" s="177" t="s">
        <v>428</v>
      </c>
      <c r="C30" s="193" t="s">
        <v>429</v>
      </c>
      <c r="D30" s="178" t="s">
        <v>174</v>
      </c>
      <c r="E30" s="179">
        <v>4.5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79">
        <v>1.7</v>
      </c>
      <c r="O30" s="179">
        <f>ROUND(E30*N30,2)</f>
        <v>7.65</v>
      </c>
      <c r="P30" s="179">
        <v>0</v>
      </c>
      <c r="Q30" s="179">
        <f>ROUND(E30*P30,2)</f>
        <v>0</v>
      </c>
      <c r="R30" s="181" t="s">
        <v>175</v>
      </c>
      <c r="S30" s="181" t="s">
        <v>143</v>
      </c>
      <c r="T30" s="182" t="s">
        <v>143</v>
      </c>
      <c r="U30" s="164">
        <v>1.587</v>
      </c>
      <c r="V30" s="164">
        <f>ROUND(E30*U30,2)</f>
        <v>7.14</v>
      </c>
      <c r="W30" s="164"/>
      <c r="X30" s="164" t="s">
        <v>144</v>
      </c>
      <c r="Y30" s="153"/>
      <c r="Z30" s="153"/>
      <c r="AA30" s="153"/>
      <c r="AB30" s="153"/>
      <c r="AC30" s="153"/>
      <c r="AD30" s="153"/>
      <c r="AE30" s="153"/>
      <c r="AF30" s="153"/>
      <c r="AG30" s="153" t="s">
        <v>145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60"/>
      <c r="B31" s="161"/>
      <c r="C31" s="257" t="s">
        <v>430</v>
      </c>
      <c r="D31" s="258"/>
      <c r="E31" s="258"/>
      <c r="F31" s="258"/>
      <c r="G31" s="258"/>
      <c r="H31" s="164"/>
      <c r="I31" s="164"/>
      <c r="J31" s="164"/>
      <c r="K31" s="164"/>
      <c r="L31" s="164"/>
      <c r="M31" s="164"/>
      <c r="N31" s="163"/>
      <c r="O31" s="163"/>
      <c r="P31" s="163"/>
      <c r="Q31" s="163"/>
      <c r="R31" s="164"/>
      <c r="S31" s="164"/>
      <c r="T31" s="164"/>
      <c r="U31" s="164"/>
      <c r="V31" s="164"/>
      <c r="W31" s="164"/>
      <c r="X31" s="164"/>
      <c r="Y31" s="153"/>
      <c r="Z31" s="153"/>
      <c r="AA31" s="153"/>
      <c r="AB31" s="153"/>
      <c r="AC31" s="153"/>
      <c r="AD31" s="153"/>
      <c r="AE31" s="153"/>
      <c r="AF31" s="153"/>
      <c r="AG31" s="153" t="s">
        <v>147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90" t="str">
        <f>C31</f>
        <v>sypaninou z vhodných hornin tř. 1 - 4 nebo materiálem připraveným podél výkopu ve vzdálenosti do 3 m od jeho kraje, pro jakoukoliv hloubku výkopu a jakoukoliv míru zhutnění,</v>
      </c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94" t="s">
        <v>431</v>
      </c>
      <c r="D32" s="166"/>
      <c r="E32" s="167">
        <v>4.5</v>
      </c>
      <c r="F32" s="164"/>
      <c r="G32" s="164"/>
      <c r="H32" s="164"/>
      <c r="I32" s="164"/>
      <c r="J32" s="164"/>
      <c r="K32" s="164"/>
      <c r="L32" s="164"/>
      <c r="M32" s="164"/>
      <c r="N32" s="163"/>
      <c r="O32" s="163"/>
      <c r="P32" s="163"/>
      <c r="Q32" s="163"/>
      <c r="R32" s="164"/>
      <c r="S32" s="164"/>
      <c r="T32" s="164"/>
      <c r="U32" s="164"/>
      <c r="V32" s="164"/>
      <c r="W32" s="164"/>
      <c r="X32" s="164"/>
      <c r="Y32" s="153"/>
      <c r="Z32" s="153"/>
      <c r="AA32" s="153"/>
      <c r="AB32" s="153"/>
      <c r="AC32" s="153"/>
      <c r="AD32" s="153"/>
      <c r="AE32" s="153"/>
      <c r="AF32" s="153"/>
      <c r="AG32" s="153" t="s">
        <v>149</v>
      </c>
      <c r="AH32" s="153">
        <v>0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76">
        <v>10</v>
      </c>
      <c r="B33" s="177" t="s">
        <v>211</v>
      </c>
      <c r="C33" s="193" t="s">
        <v>212</v>
      </c>
      <c r="D33" s="178" t="s">
        <v>213</v>
      </c>
      <c r="E33" s="179">
        <v>35.1</v>
      </c>
      <c r="F33" s="180"/>
      <c r="G33" s="181">
        <f>ROUND(E33*F33,2)</f>
        <v>0</v>
      </c>
      <c r="H33" s="180"/>
      <c r="I33" s="181">
        <f>ROUND(E33*H33,2)</f>
        <v>0</v>
      </c>
      <c r="J33" s="180"/>
      <c r="K33" s="181">
        <f>ROUND(E33*J33,2)</f>
        <v>0</v>
      </c>
      <c r="L33" s="181">
        <v>21</v>
      </c>
      <c r="M33" s="181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81" t="s">
        <v>175</v>
      </c>
      <c r="S33" s="181" t="s">
        <v>143</v>
      </c>
      <c r="T33" s="182" t="s">
        <v>214</v>
      </c>
      <c r="U33" s="164">
        <v>0</v>
      </c>
      <c r="V33" s="164">
        <f>ROUND(E33*U33,2)</f>
        <v>0</v>
      </c>
      <c r="W33" s="164"/>
      <c r="X33" s="164" t="s">
        <v>144</v>
      </c>
      <c r="Y33" s="153"/>
      <c r="Z33" s="153"/>
      <c r="AA33" s="153"/>
      <c r="AB33" s="153"/>
      <c r="AC33" s="153"/>
      <c r="AD33" s="153"/>
      <c r="AE33" s="153"/>
      <c r="AF33" s="153"/>
      <c r="AG33" s="153" t="s">
        <v>145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94" t="s">
        <v>432</v>
      </c>
      <c r="D34" s="166"/>
      <c r="E34" s="167">
        <v>35.1</v>
      </c>
      <c r="F34" s="164"/>
      <c r="G34" s="164"/>
      <c r="H34" s="164"/>
      <c r="I34" s="164"/>
      <c r="J34" s="164"/>
      <c r="K34" s="164"/>
      <c r="L34" s="164"/>
      <c r="M34" s="164"/>
      <c r="N34" s="163"/>
      <c r="O34" s="163"/>
      <c r="P34" s="163"/>
      <c r="Q34" s="163"/>
      <c r="R34" s="164"/>
      <c r="S34" s="164"/>
      <c r="T34" s="164"/>
      <c r="U34" s="164"/>
      <c r="V34" s="164"/>
      <c r="W34" s="164"/>
      <c r="X34" s="164"/>
      <c r="Y34" s="153"/>
      <c r="Z34" s="153"/>
      <c r="AA34" s="153"/>
      <c r="AB34" s="153"/>
      <c r="AC34" s="153"/>
      <c r="AD34" s="153"/>
      <c r="AE34" s="153"/>
      <c r="AF34" s="153"/>
      <c r="AG34" s="153" t="s">
        <v>149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76">
        <v>11</v>
      </c>
      <c r="B35" s="177" t="s">
        <v>205</v>
      </c>
      <c r="C35" s="193" t="s">
        <v>307</v>
      </c>
      <c r="D35" s="178" t="s">
        <v>141</v>
      </c>
      <c r="E35" s="179">
        <v>10</v>
      </c>
      <c r="F35" s="180"/>
      <c r="G35" s="181">
        <f>ROUND(E35*F35,2)</f>
        <v>0</v>
      </c>
      <c r="H35" s="180"/>
      <c r="I35" s="181">
        <f>ROUND(E35*H35,2)</f>
        <v>0</v>
      </c>
      <c r="J35" s="180"/>
      <c r="K35" s="181">
        <f>ROUND(E35*J35,2)</f>
        <v>0</v>
      </c>
      <c r="L35" s="181">
        <v>21</v>
      </c>
      <c r="M35" s="181">
        <f>G35*(1+L35/100)</f>
        <v>0</v>
      </c>
      <c r="N35" s="179">
        <v>0</v>
      </c>
      <c r="O35" s="179">
        <f>ROUND(E35*N35,2)</f>
        <v>0</v>
      </c>
      <c r="P35" s="179">
        <v>0</v>
      </c>
      <c r="Q35" s="179">
        <f>ROUND(E35*P35,2)</f>
        <v>0</v>
      </c>
      <c r="R35" s="181"/>
      <c r="S35" s="181" t="s">
        <v>143</v>
      </c>
      <c r="T35" s="182" t="s">
        <v>207</v>
      </c>
      <c r="U35" s="164">
        <v>0.02</v>
      </c>
      <c r="V35" s="164">
        <f>ROUND(E35*U35,2)</f>
        <v>0.2</v>
      </c>
      <c r="W35" s="164"/>
      <c r="X35" s="164" t="s">
        <v>144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208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194" t="s">
        <v>210</v>
      </c>
      <c r="D36" s="166"/>
      <c r="E36" s="167">
        <v>10</v>
      </c>
      <c r="F36" s="164"/>
      <c r="G36" s="164"/>
      <c r="H36" s="164"/>
      <c r="I36" s="164"/>
      <c r="J36" s="164"/>
      <c r="K36" s="164"/>
      <c r="L36" s="164"/>
      <c r="M36" s="164"/>
      <c r="N36" s="163"/>
      <c r="O36" s="163"/>
      <c r="P36" s="163"/>
      <c r="Q36" s="163"/>
      <c r="R36" s="164"/>
      <c r="S36" s="164"/>
      <c r="T36" s="164"/>
      <c r="U36" s="164"/>
      <c r="V36" s="164"/>
      <c r="W36" s="164"/>
      <c r="X36" s="164"/>
      <c r="Y36" s="153"/>
      <c r="Z36" s="153"/>
      <c r="AA36" s="153"/>
      <c r="AB36" s="153"/>
      <c r="AC36" s="153"/>
      <c r="AD36" s="153"/>
      <c r="AE36" s="153"/>
      <c r="AF36" s="153"/>
      <c r="AG36" s="153" t="s">
        <v>149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76">
        <v>12</v>
      </c>
      <c r="B37" s="177" t="s">
        <v>321</v>
      </c>
      <c r="C37" s="193" t="s">
        <v>322</v>
      </c>
      <c r="D37" s="178" t="s">
        <v>213</v>
      </c>
      <c r="E37" s="179">
        <v>28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79">
        <v>1</v>
      </c>
      <c r="O37" s="179">
        <f>ROUND(E37*N37,2)</f>
        <v>28</v>
      </c>
      <c r="P37" s="179">
        <v>0</v>
      </c>
      <c r="Q37" s="179">
        <f>ROUND(E37*P37,2)</f>
        <v>0</v>
      </c>
      <c r="R37" s="181" t="s">
        <v>312</v>
      </c>
      <c r="S37" s="181" t="s">
        <v>143</v>
      </c>
      <c r="T37" s="182" t="s">
        <v>143</v>
      </c>
      <c r="U37" s="164">
        <v>0</v>
      </c>
      <c r="V37" s="164">
        <f>ROUND(E37*U37,2)</f>
        <v>0</v>
      </c>
      <c r="W37" s="164"/>
      <c r="X37" s="164" t="s">
        <v>313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314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194" t="s">
        <v>433</v>
      </c>
      <c r="D38" s="166"/>
      <c r="E38" s="167">
        <v>28</v>
      </c>
      <c r="F38" s="164"/>
      <c r="G38" s="164"/>
      <c r="H38" s="164"/>
      <c r="I38" s="164"/>
      <c r="J38" s="164"/>
      <c r="K38" s="164"/>
      <c r="L38" s="164"/>
      <c r="M38" s="164"/>
      <c r="N38" s="163"/>
      <c r="O38" s="163"/>
      <c r="P38" s="163"/>
      <c r="Q38" s="163"/>
      <c r="R38" s="164"/>
      <c r="S38" s="164"/>
      <c r="T38" s="164"/>
      <c r="U38" s="164"/>
      <c r="V38" s="164"/>
      <c r="W38" s="164"/>
      <c r="X38" s="164"/>
      <c r="Y38" s="153"/>
      <c r="Z38" s="153"/>
      <c r="AA38" s="153"/>
      <c r="AB38" s="153"/>
      <c r="AC38" s="153"/>
      <c r="AD38" s="153"/>
      <c r="AE38" s="153"/>
      <c r="AF38" s="153"/>
      <c r="AG38" s="153" t="s">
        <v>149</v>
      </c>
      <c r="AH38" s="153">
        <v>0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">
      <c r="A39" s="169" t="s">
        <v>137</v>
      </c>
      <c r="B39" s="170" t="s">
        <v>83</v>
      </c>
      <c r="C39" s="192" t="s">
        <v>84</v>
      </c>
      <c r="D39" s="171"/>
      <c r="E39" s="172"/>
      <c r="F39" s="173"/>
      <c r="G39" s="173">
        <f>SUMIF(AG40:AG42,"&lt;&gt;NOR",G40:G42)</f>
        <v>0</v>
      </c>
      <c r="H39" s="173"/>
      <c r="I39" s="173">
        <f>SUM(I40:I42)</f>
        <v>0</v>
      </c>
      <c r="J39" s="173"/>
      <c r="K39" s="173">
        <f>SUM(K40:K42)</f>
        <v>0</v>
      </c>
      <c r="L39" s="173"/>
      <c r="M39" s="173">
        <f>SUM(M40:M42)</f>
        <v>0</v>
      </c>
      <c r="N39" s="172"/>
      <c r="O39" s="172">
        <f>SUM(O40:O42)</f>
        <v>1.89</v>
      </c>
      <c r="P39" s="172"/>
      <c r="Q39" s="172">
        <f>SUM(Q40:Q42)</f>
        <v>0</v>
      </c>
      <c r="R39" s="173"/>
      <c r="S39" s="173"/>
      <c r="T39" s="174"/>
      <c r="U39" s="168"/>
      <c r="V39" s="168">
        <f>SUM(V40:V42)</f>
        <v>1.7</v>
      </c>
      <c r="W39" s="168"/>
      <c r="X39" s="168"/>
      <c r="AG39" t="s">
        <v>138</v>
      </c>
    </row>
    <row r="40" spans="1:60" outlineLevel="1" x14ac:dyDescent="0.2">
      <c r="A40" s="176">
        <v>13</v>
      </c>
      <c r="B40" s="177" t="s">
        <v>434</v>
      </c>
      <c r="C40" s="193" t="s">
        <v>435</v>
      </c>
      <c r="D40" s="178" t="s">
        <v>174</v>
      </c>
      <c r="E40" s="179">
        <v>1</v>
      </c>
      <c r="F40" s="180"/>
      <c r="G40" s="181">
        <f>ROUND(E40*F40,2)</f>
        <v>0</v>
      </c>
      <c r="H40" s="180"/>
      <c r="I40" s="181">
        <f>ROUND(E40*H40,2)</f>
        <v>0</v>
      </c>
      <c r="J40" s="180"/>
      <c r="K40" s="181">
        <f>ROUND(E40*J40,2)</f>
        <v>0</v>
      </c>
      <c r="L40" s="181">
        <v>21</v>
      </c>
      <c r="M40" s="181">
        <f>G40*(1+L40/100)</f>
        <v>0</v>
      </c>
      <c r="N40" s="179">
        <v>1.8907700000000001</v>
      </c>
      <c r="O40" s="179">
        <f>ROUND(E40*N40,2)</f>
        <v>1.89</v>
      </c>
      <c r="P40" s="179">
        <v>0</v>
      </c>
      <c r="Q40" s="179">
        <f>ROUND(E40*P40,2)</f>
        <v>0</v>
      </c>
      <c r="R40" s="181" t="s">
        <v>326</v>
      </c>
      <c r="S40" s="181" t="s">
        <v>143</v>
      </c>
      <c r="T40" s="182" t="s">
        <v>143</v>
      </c>
      <c r="U40" s="164">
        <v>1.6950000000000001</v>
      </c>
      <c r="V40" s="164">
        <f>ROUND(E40*U40,2)</f>
        <v>1.7</v>
      </c>
      <c r="W40" s="164"/>
      <c r="X40" s="164" t="s">
        <v>144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145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57" t="s">
        <v>376</v>
      </c>
      <c r="D41" s="258"/>
      <c r="E41" s="258"/>
      <c r="F41" s="258"/>
      <c r="G41" s="258"/>
      <c r="H41" s="164"/>
      <c r="I41" s="164"/>
      <c r="J41" s="164"/>
      <c r="K41" s="164"/>
      <c r="L41" s="164"/>
      <c r="M41" s="164"/>
      <c r="N41" s="163"/>
      <c r="O41" s="163"/>
      <c r="P41" s="163"/>
      <c r="Q41" s="163"/>
      <c r="R41" s="164"/>
      <c r="S41" s="164"/>
      <c r="T41" s="164"/>
      <c r="U41" s="164"/>
      <c r="V41" s="164"/>
      <c r="W41" s="164"/>
      <c r="X41" s="164"/>
      <c r="Y41" s="153"/>
      <c r="Z41" s="153"/>
      <c r="AA41" s="153"/>
      <c r="AB41" s="153"/>
      <c r="AC41" s="153"/>
      <c r="AD41" s="153"/>
      <c r="AE41" s="153"/>
      <c r="AF41" s="153"/>
      <c r="AG41" s="153" t="s">
        <v>147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94" t="s">
        <v>436</v>
      </c>
      <c r="D42" s="166"/>
      <c r="E42" s="167">
        <v>1</v>
      </c>
      <c r="F42" s="164"/>
      <c r="G42" s="164"/>
      <c r="H42" s="164"/>
      <c r="I42" s="164"/>
      <c r="J42" s="164"/>
      <c r="K42" s="164"/>
      <c r="L42" s="164"/>
      <c r="M42" s="164"/>
      <c r="N42" s="163"/>
      <c r="O42" s="163"/>
      <c r="P42" s="163"/>
      <c r="Q42" s="163"/>
      <c r="R42" s="164"/>
      <c r="S42" s="164"/>
      <c r="T42" s="164"/>
      <c r="U42" s="164"/>
      <c r="V42" s="164"/>
      <c r="W42" s="164"/>
      <c r="X42" s="164"/>
      <c r="Y42" s="153"/>
      <c r="Z42" s="153"/>
      <c r="AA42" s="153"/>
      <c r="AB42" s="153"/>
      <c r="AC42" s="153"/>
      <c r="AD42" s="153"/>
      <c r="AE42" s="153"/>
      <c r="AF42" s="153"/>
      <c r="AG42" s="153" t="s">
        <v>149</v>
      </c>
      <c r="AH42" s="153">
        <v>0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x14ac:dyDescent="0.2">
      <c r="A43" s="169" t="s">
        <v>137</v>
      </c>
      <c r="B43" s="170" t="s">
        <v>89</v>
      </c>
      <c r="C43" s="192" t="s">
        <v>90</v>
      </c>
      <c r="D43" s="171"/>
      <c r="E43" s="172"/>
      <c r="F43" s="173"/>
      <c r="G43" s="173">
        <f>SUMIF(AG44:AG52,"&lt;&gt;NOR",G44:G52)</f>
        <v>0</v>
      </c>
      <c r="H43" s="173"/>
      <c r="I43" s="173">
        <f>SUM(I44:I52)</f>
        <v>0</v>
      </c>
      <c r="J43" s="173"/>
      <c r="K43" s="173">
        <f>SUM(K44:K52)</f>
        <v>0</v>
      </c>
      <c r="L43" s="173"/>
      <c r="M43" s="173">
        <f>SUM(M44:M52)</f>
        <v>0</v>
      </c>
      <c r="N43" s="172"/>
      <c r="O43" s="172">
        <f>SUM(O44:O52)</f>
        <v>0</v>
      </c>
      <c r="P43" s="172"/>
      <c r="Q43" s="172">
        <f>SUM(Q44:Q52)</f>
        <v>0</v>
      </c>
      <c r="R43" s="173"/>
      <c r="S43" s="173"/>
      <c r="T43" s="174"/>
      <c r="U43" s="168"/>
      <c r="V43" s="168">
        <f>SUM(V44:V52)</f>
        <v>9.25</v>
      </c>
      <c r="W43" s="168"/>
      <c r="X43" s="168"/>
      <c r="AG43" t="s">
        <v>138</v>
      </c>
    </row>
    <row r="44" spans="1:60" ht="22.5" outlineLevel="1" x14ac:dyDescent="0.2">
      <c r="A44" s="176">
        <v>14</v>
      </c>
      <c r="B44" s="177" t="s">
        <v>437</v>
      </c>
      <c r="C44" s="193" t="s">
        <v>438</v>
      </c>
      <c r="D44" s="178" t="s">
        <v>249</v>
      </c>
      <c r="E44" s="179">
        <v>2</v>
      </c>
      <c r="F44" s="180"/>
      <c r="G44" s="181">
        <f>ROUND(E44*F44,2)</f>
        <v>0</v>
      </c>
      <c r="H44" s="180"/>
      <c r="I44" s="181">
        <f>ROUND(E44*H44,2)</f>
        <v>0</v>
      </c>
      <c r="J44" s="180"/>
      <c r="K44" s="181">
        <f>ROUND(E44*J44,2)</f>
        <v>0</v>
      </c>
      <c r="L44" s="181">
        <v>21</v>
      </c>
      <c r="M44" s="181">
        <f>G44*(1+L44/100)</f>
        <v>0</v>
      </c>
      <c r="N44" s="179">
        <v>0</v>
      </c>
      <c r="O44" s="179">
        <f>ROUND(E44*N44,2)</f>
        <v>0</v>
      </c>
      <c r="P44" s="179">
        <v>0</v>
      </c>
      <c r="Q44" s="179">
        <f>ROUND(E44*P44,2)</f>
        <v>0</v>
      </c>
      <c r="R44" s="181" t="s">
        <v>326</v>
      </c>
      <c r="S44" s="181" t="s">
        <v>143</v>
      </c>
      <c r="T44" s="182" t="s">
        <v>143</v>
      </c>
      <c r="U44" s="164">
        <v>0.622</v>
      </c>
      <c r="V44" s="164">
        <f>ROUND(E44*U44,2)</f>
        <v>1.24</v>
      </c>
      <c r="W44" s="164"/>
      <c r="X44" s="164" t="s">
        <v>144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145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57" t="s">
        <v>439</v>
      </c>
      <c r="D45" s="258"/>
      <c r="E45" s="258"/>
      <c r="F45" s="258"/>
      <c r="G45" s="258"/>
      <c r="H45" s="164"/>
      <c r="I45" s="164"/>
      <c r="J45" s="164"/>
      <c r="K45" s="164"/>
      <c r="L45" s="164"/>
      <c r="M45" s="164"/>
      <c r="N45" s="163"/>
      <c r="O45" s="163"/>
      <c r="P45" s="163"/>
      <c r="Q45" s="163"/>
      <c r="R45" s="164"/>
      <c r="S45" s="164"/>
      <c r="T45" s="164"/>
      <c r="U45" s="164"/>
      <c r="V45" s="164"/>
      <c r="W45" s="164"/>
      <c r="X45" s="164"/>
      <c r="Y45" s="153"/>
      <c r="Z45" s="153"/>
      <c r="AA45" s="153"/>
      <c r="AB45" s="153"/>
      <c r="AC45" s="153"/>
      <c r="AD45" s="153"/>
      <c r="AE45" s="153"/>
      <c r="AF45" s="153"/>
      <c r="AG45" s="153" t="s">
        <v>147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33.75" outlineLevel="1" x14ac:dyDescent="0.2">
      <c r="A46" s="183">
        <v>15</v>
      </c>
      <c r="B46" s="184" t="s">
        <v>440</v>
      </c>
      <c r="C46" s="195" t="s">
        <v>441</v>
      </c>
      <c r="D46" s="185" t="s">
        <v>249</v>
      </c>
      <c r="E46" s="186">
        <v>2</v>
      </c>
      <c r="F46" s="187"/>
      <c r="G46" s="188">
        <f>ROUND(E46*F46,2)</f>
        <v>0</v>
      </c>
      <c r="H46" s="187"/>
      <c r="I46" s="188">
        <f>ROUND(E46*H46,2)</f>
        <v>0</v>
      </c>
      <c r="J46" s="187"/>
      <c r="K46" s="188">
        <f>ROUND(E46*J46,2)</f>
        <v>0</v>
      </c>
      <c r="L46" s="188">
        <v>21</v>
      </c>
      <c r="M46" s="188">
        <f>G46*(1+L46/100)</f>
        <v>0</v>
      </c>
      <c r="N46" s="186">
        <v>0</v>
      </c>
      <c r="O46" s="186">
        <f>ROUND(E46*N46,2)</f>
        <v>0</v>
      </c>
      <c r="P46" s="186">
        <v>0</v>
      </c>
      <c r="Q46" s="186">
        <f>ROUND(E46*P46,2)</f>
        <v>0</v>
      </c>
      <c r="R46" s="188" t="s">
        <v>326</v>
      </c>
      <c r="S46" s="188" t="s">
        <v>143</v>
      </c>
      <c r="T46" s="189" t="s">
        <v>143</v>
      </c>
      <c r="U46" s="164">
        <v>3.5920000000000001</v>
      </c>
      <c r="V46" s="164">
        <f>ROUND(E46*U46,2)</f>
        <v>7.18</v>
      </c>
      <c r="W46" s="164"/>
      <c r="X46" s="164" t="s">
        <v>144</v>
      </c>
      <c r="Y46" s="153"/>
      <c r="Z46" s="153"/>
      <c r="AA46" s="153"/>
      <c r="AB46" s="153"/>
      <c r="AC46" s="153"/>
      <c r="AD46" s="153"/>
      <c r="AE46" s="153"/>
      <c r="AF46" s="153"/>
      <c r="AG46" s="153" t="s">
        <v>145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6">
        <v>16</v>
      </c>
      <c r="B47" s="177" t="s">
        <v>442</v>
      </c>
      <c r="C47" s="193" t="s">
        <v>443</v>
      </c>
      <c r="D47" s="178" t="s">
        <v>165</v>
      </c>
      <c r="E47" s="179">
        <v>15.1</v>
      </c>
      <c r="F47" s="180"/>
      <c r="G47" s="181">
        <f>ROUND(E47*F47,2)</f>
        <v>0</v>
      </c>
      <c r="H47" s="180"/>
      <c r="I47" s="181">
        <f>ROUND(E47*H47,2)</f>
        <v>0</v>
      </c>
      <c r="J47" s="180"/>
      <c r="K47" s="181">
        <f>ROUND(E47*J47,2)</f>
        <v>0</v>
      </c>
      <c r="L47" s="181">
        <v>21</v>
      </c>
      <c r="M47" s="181">
        <f>G47*(1+L47/100)</f>
        <v>0</v>
      </c>
      <c r="N47" s="179">
        <v>0</v>
      </c>
      <c r="O47" s="179">
        <f>ROUND(E47*N47,2)</f>
        <v>0</v>
      </c>
      <c r="P47" s="179">
        <v>0</v>
      </c>
      <c r="Q47" s="179">
        <f>ROUND(E47*P47,2)</f>
        <v>0</v>
      </c>
      <c r="R47" s="181" t="s">
        <v>326</v>
      </c>
      <c r="S47" s="181" t="s">
        <v>143</v>
      </c>
      <c r="T47" s="182" t="s">
        <v>143</v>
      </c>
      <c r="U47" s="164">
        <v>5.5E-2</v>
      </c>
      <c r="V47" s="164">
        <f>ROUND(E47*U47,2)</f>
        <v>0.83</v>
      </c>
      <c r="W47" s="164"/>
      <c r="X47" s="164" t="s">
        <v>144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145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57" t="s">
        <v>444</v>
      </c>
      <c r="D48" s="258"/>
      <c r="E48" s="258"/>
      <c r="F48" s="258"/>
      <c r="G48" s="258"/>
      <c r="H48" s="164"/>
      <c r="I48" s="164"/>
      <c r="J48" s="164"/>
      <c r="K48" s="164"/>
      <c r="L48" s="164"/>
      <c r="M48" s="164"/>
      <c r="N48" s="163"/>
      <c r="O48" s="163"/>
      <c r="P48" s="163"/>
      <c r="Q48" s="163"/>
      <c r="R48" s="164"/>
      <c r="S48" s="164"/>
      <c r="T48" s="164"/>
      <c r="U48" s="164"/>
      <c r="V48" s="164"/>
      <c r="W48" s="164"/>
      <c r="X48" s="164"/>
      <c r="Y48" s="153"/>
      <c r="Z48" s="153"/>
      <c r="AA48" s="153"/>
      <c r="AB48" s="153"/>
      <c r="AC48" s="153"/>
      <c r="AD48" s="153"/>
      <c r="AE48" s="153"/>
      <c r="AF48" s="153"/>
      <c r="AG48" s="153" t="s">
        <v>147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90" t="str">
        <f>C48</f>
        <v>přísun, montáže, demontáže a odsunu zkoušecího čerpadla, napuštění tlakovou vodou a dodání vody pro tlakovou zkoušku,</v>
      </c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194" t="s">
        <v>445</v>
      </c>
      <c r="D49" s="166"/>
      <c r="E49" s="167">
        <v>15.1</v>
      </c>
      <c r="F49" s="164"/>
      <c r="G49" s="164"/>
      <c r="H49" s="164"/>
      <c r="I49" s="164"/>
      <c r="J49" s="164"/>
      <c r="K49" s="164"/>
      <c r="L49" s="164"/>
      <c r="M49" s="164"/>
      <c r="N49" s="163"/>
      <c r="O49" s="163"/>
      <c r="P49" s="163"/>
      <c r="Q49" s="163"/>
      <c r="R49" s="164"/>
      <c r="S49" s="164"/>
      <c r="T49" s="164"/>
      <c r="U49" s="164"/>
      <c r="V49" s="164"/>
      <c r="W49" s="164"/>
      <c r="X49" s="164"/>
      <c r="Y49" s="153"/>
      <c r="Z49" s="153"/>
      <c r="AA49" s="153"/>
      <c r="AB49" s="153"/>
      <c r="AC49" s="153"/>
      <c r="AD49" s="153"/>
      <c r="AE49" s="153"/>
      <c r="AF49" s="153"/>
      <c r="AG49" s="153" t="s">
        <v>149</v>
      </c>
      <c r="AH49" s="153">
        <v>0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76">
        <v>17</v>
      </c>
      <c r="B50" s="177" t="s">
        <v>446</v>
      </c>
      <c r="C50" s="193" t="s">
        <v>447</v>
      </c>
      <c r="D50" s="178" t="s">
        <v>165</v>
      </c>
      <c r="E50" s="179">
        <v>1</v>
      </c>
      <c r="F50" s="180"/>
      <c r="G50" s="181">
        <f>ROUND(E50*F50,2)</f>
        <v>0</v>
      </c>
      <c r="H50" s="180"/>
      <c r="I50" s="181">
        <f>ROUND(E50*H50,2)</f>
        <v>0</v>
      </c>
      <c r="J50" s="180"/>
      <c r="K50" s="181">
        <f>ROUND(E50*J50,2)</f>
        <v>0</v>
      </c>
      <c r="L50" s="181">
        <v>21</v>
      </c>
      <c r="M50" s="181">
        <f>G50*(1+L50/100)</f>
        <v>0</v>
      </c>
      <c r="N50" s="179">
        <v>0</v>
      </c>
      <c r="O50" s="179">
        <f>ROUND(E50*N50,2)</f>
        <v>0</v>
      </c>
      <c r="P50" s="179">
        <v>0</v>
      </c>
      <c r="Q50" s="179">
        <f>ROUND(E50*P50,2)</f>
        <v>0</v>
      </c>
      <c r="R50" s="181"/>
      <c r="S50" s="181" t="s">
        <v>218</v>
      </c>
      <c r="T50" s="182" t="s">
        <v>214</v>
      </c>
      <c r="U50" s="164">
        <v>0</v>
      </c>
      <c r="V50" s="164">
        <f>ROUND(E50*U50,2)</f>
        <v>0</v>
      </c>
      <c r="W50" s="164"/>
      <c r="X50" s="164" t="s">
        <v>144</v>
      </c>
      <c r="Y50" s="153"/>
      <c r="Z50" s="153"/>
      <c r="AA50" s="153"/>
      <c r="AB50" s="153"/>
      <c r="AC50" s="153"/>
      <c r="AD50" s="153"/>
      <c r="AE50" s="153"/>
      <c r="AF50" s="153"/>
      <c r="AG50" s="153" t="s">
        <v>145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194" t="s">
        <v>448</v>
      </c>
      <c r="D51" s="166"/>
      <c r="E51" s="167">
        <v>1</v>
      </c>
      <c r="F51" s="164"/>
      <c r="G51" s="164"/>
      <c r="H51" s="164"/>
      <c r="I51" s="164"/>
      <c r="J51" s="164"/>
      <c r="K51" s="164"/>
      <c r="L51" s="164"/>
      <c r="M51" s="164"/>
      <c r="N51" s="163"/>
      <c r="O51" s="163"/>
      <c r="P51" s="163"/>
      <c r="Q51" s="163"/>
      <c r="R51" s="164"/>
      <c r="S51" s="164"/>
      <c r="T51" s="164"/>
      <c r="U51" s="164"/>
      <c r="V51" s="164"/>
      <c r="W51" s="164"/>
      <c r="X51" s="164"/>
      <c r="Y51" s="153"/>
      <c r="Z51" s="153"/>
      <c r="AA51" s="153"/>
      <c r="AB51" s="153"/>
      <c r="AC51" s="153"/>
      <c r="AD51" s="153"/>
      <c r="AE51" s="153"/>
      <c r="AF51" s="153"/>
      <c r="AG51" s="153" t="s">
        <v>149</v>
      </c>
      <c r="AH51" s="153">
        <v>0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83">
        <v>18</v>
      </c>
      <c r="B52" s="184" t="s">
        <v>449</v>
      </c>
      <c r="C52" s="195" t="s">
        <v>450</v>
      </c>
      <c r="D52" s="185" t="s">
        <v>249</v>
      </c>
      <c r="E52" s="186">
        <v>2</v>
      </c>
      <c r="F52" s="187"/>
      <c r="G52" s="188">
        <f>ROUND(E52*F52,2)</f>
        <v>0</v>
      </c>
      <c r="H52" s="187"/>
      <c r="I52" s="188">
        <f>ROUND(E52*H52,2)</f>
        <v>0</v>
      </c>
      <c r="J52" s="187"/>
      <c r="K52" s="188">
        <f>ROUND(E52*J52,2)</f>
        <v>0</v>
      </c>
      <c r="L52" s="188">
        <v>21</v>
      </c>
      <c r="M52" s="188">
        <f>G52*(1+L52/100)</f>
        <v>0</v>
      </c>
      <c r="N52" s="186">
        <v>2.3999999999999998E-3</v>
      </c>
      <c r="O52" s="186">
        <f>ROUND(E52*N52,2)</f>
        <v>0</v>
      </c>
      <c r="P52" s="186">
        <v>0</v>
      </c>
      <c r="Q52" s="186">
        <f>ROUND(E52*P52,2)</f>
        <v>0</v>
      </c>
      <c r="R52" s="188" t="s">
        <v>312</v>
      </c>
      <c r="S52" s="188" t="s">
        <v>143</v>
      </c>
      <c r="T52" s="189" t="s">
        <v>143</v>
      </c>
      <c r="U52" s="164">
        <v>0</v>
      </c>
      <c r="V52" s="164">
        <f>ROUND(E52*U52,2)</f>
        <v>0</v>
      </c>
      <c r="W52" s="164"/>
      <c r="X52" s="164" t="s">
        <v>313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314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x14ac:dyDescent="0.2">
      <c r="A53" s="169" t="s">
        <v>137</v>
      </c>
      <c r="B53" s="170" t="s">
        <v>95</v>
      </c>
      <c r="C53" s="192" t="s">
        <v>96</v>
      </c>
      <c r="D53" s="171"/>
      <c r="E53" s="172"/>
      <c r="F53" s="173"/>
      <c r="G53" s="173">
        <f>SUMIF(AG54:AG56,"&lt;&gt;NOR",G54:G56)</f>
        <v>0</v>
      </c>
      <c r="H53" s="173"/>
      <c r="I53" s="173">
        <f>SUM(I54:I56)</f>
        <v>0</v>
      </c>
      <c r="J53" s="173"/>
      <c r="K53" s="173">
        <f>SUM(K54:K56)</f>
        <v>0</v>
      </c>
      <c r="L53" s="173"/>
      <c r="M53" s="173">
        <f>SUM(M54:M56)</f>
        <v>0</v>
      </c>
      <c r="N53" s="172"/>
      <c r="O53" s="172">
        <f>SUM(O54:O56)</f>
        <v>0</v>
      </c>
      <c r="P53" s="172"/>
      <c r="Q53" s="172">
        <f>SUM(Q54:Q56)</f>
        <v>0</v>
      </c>
      <c r="R53" s="173"/>
      <c r="S53" s="173"/>
      <c r="T53" s="174"/>
      <c r="U53" s="168"/>
      <c r="V53" s="168">
        <f>SUM(V54:V56)</f>
        <v>7.97</v>
      </c>
      <c r="W53" s="168"/>
      <c r="X53" s="168"/>
      <c r="AG53" t="s">
        <v>138</v>
      </c>
    </row>
    <row r="54" spans="1:60" ht="22.5" outlineLevel="1" x14ac:dyDescent="0.2">
      <c r="A54" s="176">
        <v>19</v>
      </c>
      <c r="B54" s="177" t="s">
        <v>451</v>
      </c>
      <c r="C54" s="193" t="s">
        <v>452</v>
      </c>
      <c r="D54" s="178" t="s">
        <v>213</v>
      </c>
      <c r="E54" s="179">
        <v>37.692950000000003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21</v>
      </c>
      <c r="M54" s="181">
        <f>G54*(1+L54/100)</f>
        <v>0</v>
      </c>
      <c r="N54" s="179">
        <v>0</v>
      </c>
      <c r="O54" s="179">
        <f>ROUND(E54*N54,2)</f>
        <v>0</v>
      </c>
      <c r="P54" s="179">
        <v>0</v>
      </c>
      <c r="Q54" s="179">
        <f>ROUND(E54*P54,2)</f>
        <v>0</v>
      </c>
      <c r="R54" s="181" t="s">
        <v>326</v>
      </c>
      <c r="S54" s="181" t="s">
        <v>143</v>
      </c>
      <c r="T54" s="182" t="s">
        <v>143</v>
      </c>
      <c r="U54" s="164">
        <v>0.21149999999999999</v>
      </c>
      <c r="V54" s="164">
        <f>ROUND(E54*U54,2)</f>
        <v>7.97</v>
      </c>
      <c r="W54" s="164"/>
      <c r="X54" s="164" t="s">
        <v>240</v>
      </c>
      <c r="Y54" s="153"/>
      <c r="Z54" s="153"/>
      <c r="AA54" s="153"/>
      <c r="AB54" s="153"/>
      <c r="AC54" s="153"/>
      <c r="AD54" s="153"/>
      <c r="AE54" s="153"/>
      <c r="AF54" s="153"/>
      <c r="AG54" s="153" t="s">
        <v>241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257" t="s">
        <v>453</v>
      </c>
      <c r="D55" s="258"/>
      <c r="E55" s="258"/>
      <c r="F55" s="258"/>
      <c r="G55" s="258"/>
      <c r="H55" s="164"/>
      <c r="I55" s="164"/>
      <c r="J55" s="164"/>
      <c r="K55" s="164"/>
      <c r="L55" s="164"/>
      <c r="M55" s="164"/>
      <c r="N55" s="163"/>
      <c r="O55" s="163"/>
      <c r="P55" s="163"/>
      <c r="Q55" s="163"/>
      <c r="R55" s="164"/>
      <c r="S55" s="164"/>
      <c r="T55" s="164"/>
      <c r="U55" s="164"/>
      <c r="V55" s="164"/>
      <c r="W55" s="164"/>
      <c r="X55" s="164"/>
      <c r="Y55" s="153"/>
      <c r="Z55" s="153"/>
      <c r="AA55" s="153"/>
      <c r="AB55" s="153"/>
      <c r="AC55" s="153"/>
      <c r="AD55" s="153"/>
      <c r="AE55" s="153"/>
      <c r="AF55" s="153"/>
      <c r="AG55" s="153" t="s">
        <v>147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61" t="s">
        <v>454</v>
      </c>
      <c r="D56" s="262"/>
      <c r="E56" s="262"/>
      <c r="F56" s="262"/>
      <c r="G56" s="262"/>
      <c r="H56" s="164"/>
      <c r="I56" s="164"/>
      <c r="J56" s="164"/>
      <c r="K56" s="164"/>
      <c r="L56" s="164"/>
      <c r="M56" s="164"/>
      <c r="N56" s="163"/>
      <c r="O56" s="163"/>
      <c r="P56" s="163"/>
      <c r="Q56" s="163"/>
      <c r="R56" s="164"/>
      <c r="S56" s="164"/>
      <c r="T56" s="164"/>
      <c r="U56" s="164"/>
      <c r="V56" s="164"/>
      <c r="W56" s="164"/>
      <c r="X56" s="164"/>
      <c r="Y56" s="153"/>
      <c r="Z56" s="153"/>
      <c r="AA56" s="153"/>
      <c r="AB56" s="153"/>
      <c r="AC56" s="153"/>
      <c r="AD56" s="153"/>
      <c r="AE56" s="153"/>
      <c r="AF56" s="153"/>
      <c r="AG56" s="153" t="s">
        <v>204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x14ac:dyDescent="0.2">
      <c r="A57" s="169" t="s">
        <v>137</v>
      </c>
      <c r="B57" s="170" t="s">
        <v>102</v>
      </c>
      <c r="C57" s="192" t="s">
        <v>103</v>
      </c>
      <c r="D57" s="171"/>
      <c r="E57" s="172"/>
      <c r="F57" s="173"/>
      <c r="G57" s="173">
        <f>SUMIF(AG58:AG63,"&lt;&gt;NOR",G58:G63)</f>
        <v>0</v>
      </c>
      <c r="H57" s="173"/>
      <c r="I57" s="173">
        <f>SUM(I58:I63)</f>
        <v>0</v>
      </c>
      <c r="J57" s="173"/>
      <c r="K57" s="173">
        <f>SUM(K58:K63)</f>
        <v>0</v>
      </c>
      <c r="L57" s="173"/>
      <c r="M57" s="173">
        <f>SUM(M58:M63)</f>
        <v>0</v>
      </c>
      <c r="N57" s="172"/>
      <c r="O57" s="172">
        <f>SUM(O58:O63)</f>
        <v>0.19</v>
      </c>
      <c r="P57" s="172"/>
      <c r="Q57" s="172">
        <f>SUM(Q58:Q63)</f>
        <v>0</v>
      </c>
      <c r="R57" s="173"/>
      <c r="S57" s="173"/>
      <c r="T57" s="174"/>
      <c r="U57" s="168"/>
      <c r="V57" s="168">
        <f>SUM(V58:V63)</f>
        <v>13.77</v>
      </c>
      <c r="W57" s="168"/>
      <c r="X57" s="168"/>
      <c r="AG57" t="s">
        <v>138</v>
      </c>
    </row>
    <row r="58" spans="1:60" ht="22.5" outlineLevel="1" x14ac:dyDescent="0.2">
      <c r="A58" s="176">
        <v>20</v>
      </c>
      <c r="B58" s="177" t="s">
        <v>415</v>
      </c>
      <c r="C58" s="193" t="s">
        <v>416</v>
      </c>
      <c r="D58" s="178" t="s">
        <v>165</v>
      </c>
      <c r="E58" s="179">
        <v>15.1</v>
      </c>
      <c r="F58" s="180"/>
      <c r="G58" s="181">
        <f>ROUND(E58*F58,2)</f>
        <v>0</v>
      </c>
      <c r="H58" s="180"/>
      <c r="I58" s="181">
        <f>ROUND(E58*H58,2)</f>
        <v>0</v>
      </c>
      <c r="J58" s="180"/>
      <c r="K58" s="181">
        <f>ROUND(E58*J58,2)</f>
        <v>0</v>
      </c>
      <c r="L58" s="181">
        <v>21</v>
      </c>
      <c r="M58" s="181">
        <f>G58*(1+L58/100)</f>
        <v>0</v>
      </c>
      <c r="N58" s="179">
        <v>2.8800000000000002E-3</v>
      </c>
      <c r="O58" s="179">
        <f>ROUND(E58*N58,2)</f>
        <v>0.04</v>
      </c>
      <c r="P58" s="179">
        <v>0</v>
      </c>
      <c r="Q58" s="179">
        <f>ROUND(E58*P58,2)</f>
        <v>0</v>
      </c>
      <c r="R58" s="181" t="s">
        <v>245</v>
      </c>
      <c r="S58" s="181" t="s">
        <v>143</v>
      </c>
      <c r="T58" s="182" t="s">
        <v>143</v>
      </c>
      <c r="U58" s="164">
        <v>0.84570000000000001</v>
      </c>
      <c r="V58" s="164">
        <f>ROUND(E58*U58,2)</f>
        <v>12.77</v>
      </c>
      <c r="W58" s="164"/>
      <c r="X58" s="164" t="s">
        <v>144</v>
      </c>
      <c r="Y58" s="153"/>
      <c r="Z58" s="153"/>
      <c r="AA58" s="153"/>
      <c r="AB58" s="153"/>
      <c r="AC58" s="153"/>
      <c r="AD58" s="153"/>
      <c r="AE58" s="153"/>
      <c r="AF58" s="153"/>
      <c r="AG58" s="153" t="s">
        <v>145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257" t="s">
        <v>417</v>
      </c>
      <c r="D59" s="258"/>
      <c r="E59" s="258"/>
      <c r="F59" s="258"/>
      <c r="G59" s="258"/>
      <c r="H59" s="164"/>
      <c r="I59" s="164"/>
      <c r="J59" s="164"/>
      <c r="K59" s="164"/>
      <c r="L59" s="164"/>
      <c r="M59" s="164"/>
      <c r="N59" s="163"/>
      <c r="O59" s="163"/>
      <c r="P59" s="163"/>
      <c r="Q59" s="163"/>
      <c r="R59" s="164"/>
      <c r="S59" s="164"/>
      <c r="T59" s="164"/>
      <c r="U59" s="164"/>
      <c r="V59" s="164"/>
      <c r="W59" s="164"/>
      <c r="X59" s="164"/>
      <c r="Y59" s="153"/>
      <c r="Z59" s="153"/>
      <c r="AA59" s="153"/>
      <c r="AB59" s="153"/>
      <c r="AC59" s="153"/>
      <c r="AD59" s="153"/>
      <c r="AE59" s="153"/>
      <c r="AF59" s="153"/>
      <c r="AG59" s="153" t="s">
        <v>147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61" t="s">
        <v>418</v>
      </c>
      <c r="D60" s="262"/>
      <c r="E60" s="262"/>
      <c r="F60" s="262"/>
      <c r="G60" s="262"/>
      <c r="H60" s="164"/>
      <c r="I60" s="164"/>
      <c r="J60" s="164"/>
      <c r="K60" s="164"/>
      <c r="L60" s="164"/>
      <c r="M60" s="164"/>
      <c r="N60" s="163"/>
      <c r="O60" s="163"/>
      <c r="P60" s="163"/>
      <c r="Q60" s="163"/>
      <c r="R60" s="164"/>
      <c r="S60" s="164"/>
      <c r="T60" s="164"/>
      <c r="U60" s="164"/>
      <c r="V60" s="164"/>
      <c r="W60" s="164"/>
      <c r="X60" s="164"/>
      <c r="Y60" s="153"/>
      <c r="Z60" s="153"/>
      <c r="AA60" s="153"/>
      <c r="AB60" s="153"/>
      <c r="AC60" s="153"/>
      <c r="AD60" s="153"/>
      <c r="AE60" s="153"/>
      <c r="AF60" s="153"/>
      <c r="AG60" s="153" t="s">
        <v>204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261" t="s">
        <v>419</v>
      </c>
      <c r="D61" s="262"/>
      <c r="E61" s="262"/>
      <c r="F61" s="262"/>
      <c r="G61" s="262"/>
      <c r="H61" s="164"/>
      <c r="I61" s="164"/>
      <c r="J61" s="164"/>
      <c r="K61" s="164"/>
      <c r="L61" s="164"/>
      <c r="M61" s="164"/>
      <c r="N61" s="163"/>
      <c r="O61" s="163"/>
      <c r="P61" s="163"/>
      <c r="Q61" s="163"/>
      <c r="R61" s="164"/>
      <c r="S61" s="164"/>
      <c r="T61" s="164"/>
      <c r="U61" s="164"/>
      <c r="V61" s="164"/>
      <c r="W61" s="164"/>
      <c r="X61" s="164"/>
      <c r="Y61" s="153"/>
      <c r="Z61" s="153"/>
      <c r="AA61" s="153"/>
      <c r="AB61" s="153"/>
      <c r="AC61" s="153"/>
      <c r="AD61" s="153"/>
      <c r="AE61" s="153"/>
      <c r="AF61" s="153"/>
      <c r="AG61" s="153" t="s">
        <v>204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194" t="s">
        <v>445</v>
      </c>
      <c r="D62" s="166"/>
      <c r="E62" s="167">
        <v>15.1</v>
      </c>
      <c r="F62" s="164"/>
      <c r="G62" s="164"/>
      <c r="H62" s="164"/>
      <c r="I62" s="164"/>
      <c r="J62" s="164"/>
      <c r="K62" s="164"/>
      <c r="L62" s="164"/>
      <c r="M62" s="164"/>
      <c r="N62" s="163"/>
      <c r="O62" s="163"/>
      <c r="P62" s="163"/>
      <c r="Q62" s="163"/>
      <c r="R62" s="164"/>
      <c r="S62" s="164"/>
      <c r="T62" s="164"/>
      <c r="U62" s="164"/>
      <c r="V62" s="164"/>
      <c r="W62" s="164"/>
      <c r="X62" s="164"/>
      <c r="Y62" s="153"/>
      <c r="Z62" s="153"/>
      <c r="AA62" s="153"/>
      <c r="AB62" s="153"/>
      <c r="AC62" s="153"/>
      <c r="AD62" s="153"/>
      <c r="AE62" s="153"/>
      <c r="AF62" s="153"/>
      <c r="AG62" s="153" t="s">
        <v>149</v>
      </c>
      <c r="AH62" s="153">
        <v>0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33.75" outlineLevel="1" x14ac:dyDescent="0.2">
      <c r="A63" s="176">
        <v>21</v>
      </c>
      <c r="B63" s="177" t="s">
        <v>455</v>
      </c>
      <c r="C63" s="193" t="s">
        <v>456</v>
      </c>
      <c r="D63" s="178" t="s">
        <v>249</v>
      </c>
      <c r="E63" s="179">
        <v>2</v>
      </c>
      <c r="F63" s="180"/>
      <c r="G63" s="181">
        <f>ROUND(E63*F63,2)</f>
        <v>0</v>
      </c>
      <c r="H63" s="180"/>
      <c r="I63" s="181">
        <f>ROUND(E63*H63,2)</f>
        <v>0</v>
      </c>
      <c r="J63" s="180"/>
      <c r="K63" s="181">
        <f>ROUND(E63*J63,2)</f>
        <v>0</v>
      </c>
      <c r="L63" s="181">
        <v>21</v>
      </c>
      <c r="M63" s="181">
        <f>G63*(1+L63/100)</f>
        <v>0</v>
      </c>
      <c r="N63" s="179">
        <v>7.5800000000000006E-2</v>
      </c>
      <c r="O63" s="179">
        <f>ROUND(E63*N63,2)</f>
        <v>0.15</v>
      </c>
      <c r="P63" s="179">
        <v>0</v>
      </c>
      <c r="Q63" s="179">
        <f>ROUND(E63*P63,2)</f>
        <v>0</v>
      </c>
      <c r="R63" s="181" t="s">
        <v>245</v>
      </c>
      <c r="S63" s="181" t="s">
        <v>143</v>
      </c>
      <c r="T63" s="182" t="s">
        <v>143</v>
      </c>
      <c r="U63" s="164">
        <v>0.5</v>
      </c>
      <c r="V63" s="164">
        <f>ROUND(E63*U63,2)</f>
        <v>1</v>
      </c>
      <c r="W63" s="164"/>
      <c r="X63" s="164" t="s">
        <v>144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145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3"/>
      <c r="B64" s="4"/>
      <c r="C64" s="197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v>15</v>
      </c>
      <c r="AF64">
        <v>21</v>
      </c>
      <c r="AG64" t="s">
        <v>124</v>
      </c>
    </row>
    <row r="65" spans="1:33" x14ac:dyDescent="0.2">
      <c r="A65" s="156"/>
      <c r="B65" s="157" t="s">
        <v>29</v>
      </c>
      <c r="C65" s="198"/>
      <c r="D65" s="158"/>
      <c r="E65" s="159"/>
      <c r="F65" s="159"/>
      <c r="G65" s="175">
        <f>G8+G39+G43+G53+G57</f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f>SUMIF(L7:L63,AE64,G7:G63)</f>
        <v>0</v>
      </c>
      <c r="AF65">
        <f>SUMIF(L7:L63,AF64,G7:G63)</f>
        <v>0</v>
      </c>
      <c r="AG65" t="s">
        <v>267</v>
      </c>
    </row>
    <row r="66" spans="1:33" x14ac:dyDescent="0.2">
      <c r="C66" s="199"/>
      <c r="D66" s="10"/>
      <c r="AG66" t="s">
        <v>268</v>
      </c>
    </row>
    <row r="67" spans="1:33" x14ac:dyDescent="0.2">
      <c r="D67" s="10"/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563" sheet="1"/>
  <mergeCells count="22">
    <mergeCell ref="C27:G27"/>
    <mergeCell ref="A1:G1"/>
    <mergeCell ref="C2:G2"/>
    <mergeCell ref="C3:G3"/>
    <mergeCell ref="C4:G4"/>
    <mergeCell ref="C10:G10"/>
    <mergeCell ref="C12:G12"/>
    <mergeCell ref="C15:G15"/>
    <mergeCell ref="C18:G18"/>
    <mergeCell ref="C20:G20"/>
    <mergeCell ref="C23:G23"/>
    <mergeCell ref="C25:G25"/>
    <mergeCell ref="C56:G56"/>
    <mergeCell ref="C59:G59"/>
    <mergeCell ref="C60:G60"/>
    <mergeCell ref="C61:G61"/>
    <mergeCell ref="C28:G28"/>
    <mergeCell ref="C31:G31"/>
    <mergeCell ref="C41:G41"/>
    <mergeCell ref="C45:G45"/>
    <mergeCell ref="C48:G48"/>
    <mergeCell ref="C55:G55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7" customWidth="1"/>
    <col min="3" max="3" width="63.28515625" style="12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111</v>
      </c>
      <c r="B1" s="263"/>
      <c r="C1" s="263"/>
      <c r="D1" s="263"/>
      <c r="E1" s="263"/>
      <c r="F1" s="263"/>
      <c r="G1" s="263"/>
      <c r="AG1" t="s">
        <v>112</v>
      </c>
    </row>
    <row r="2" spans="1:60" ht="25.15" customHeight="1" x14ac:dyDescent="0.2">
      <c r="A2" s="145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113</v>
      </c>
    </row>
    <row r="3" spans="1:60" ht="25.15" customHeight="1" x14ac:dyDescent="0.2">
      <c r="A3" s="145" t="s">
        <v>8</v>
      </c>
      <c r="B3" s="49" t="s">
        <v>61</v>
      </c>
      <c r="C3" s="264" t="s">
        <v>62</v>
      </c>
      <c r="D3" s="265"/>
      <c r="E3" s="265"/>
      <c r="F3" s="265"/>
      <c r="G3" s="266"/>
      <c r="AC3" s="127" t="s">
        <v>113</v>
      </c>
      <c r="AG3" t="s">
        <v>114</v>
      </c>
    </row>
    <row r="4" spans="1:60" ht="25.15" customHeight="1" x14ac:dyDescent="0.2">
      <c r="A4" s="146" t="s">
        <v>9</v>
      </c>
      <c r="B4" s="147" t="s">
        <v>55</v>
      </c>
      <c r="C4" s="267" t="s">
        <v>56</v>
      </c>
      <c r="D4" s="268"/>
      <c r="E4" s="268"/>
      <c r="F4" s="268"/>
      <c r="G4" s="269"/>
      <c r="AG4" t="s">
        <v>115</v>
      </c>
    </row>
    <row r="5" spans="1:60" x14ac:dyDescent="0.2">
      <c r="D5" s="10"/>
    </row>
    <row r="6" spans="1:60" ht="38.25" x14ac:dyDescent="0.2">
      <c r="A6" s="149" t="s">
        <v>116</v>
      </c>
      <c r="B6" s="151" t="s">
        <v>117</v>
      </c>
      <c r="C6" s="151" t="s">
        <v>118</v>
      </c>
      <c r="D6" s="150" t="s">
        <v>119</v>
      </c>
      <c r="E6" s="149" t="s">
        <v>120</v>
      </c>
      <c r="F6" s="148" t="s">
        <v>121</v>
      </c>
      <c r="G6" s="149" t="s">
        <v>29</v>
      </c>
      <c r="H6" s="152" t="s">
        <v>30</v>
      </c>
      <c r="I6" s="152" t="s">
        <v>122</v>
      </c>
      <c r="J6" s="152" t="s">
        <v>31</v>
      </c>
      <c r="K6" s="152" t="s">
        <v>123</v>
      </c>
      <c r="L6" s="152" t="s">
        <v>124</v>
      </c>
      <c r="M6" s="152" t="s">
        <v>125</v>
      </c>
      <c r="N6" s="152" t="s">
        <v>126</v>
      </c>
      <c r="O6" s="152" t="s">
        <v>127</v>
      </c>
      <c r="P6" s="152" t="s">
        <v>128</v>
      </c>
      <c r="Q6" s="152" t="s">
        <v>129</v>
      </c>
      <c r="R6" s="152" t="s">
        <v>130</v>
      </c>
      <c r="S6" s="152" t="s">
        <v>131</v>
      </c>
      <c r="T6" s="152" t="s">
        <v>132</v>
      </c>
      <c r="U6" s="152" t="s">
        <v>133</v>
      </c>
      <c r="V6" s="152" t="s">
        <v>134</v>
      </c>
      <c r="W6" s="152" t="s">
        <v>135</v>
      </c>
      <c r="X6" s="152" t="s">
        <v>136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9" t="s">
        <v>137</v>
      </c>
      <c r="B8" s="170" t="s">
        <v>81</v>
      </c>
      <c r="C8" s="192" t="s">
        <v>82</v>
      </c>
      <c r="D8" s="171"/>
      <c r="E8" s="172"/>
      <c r="F8" s="173"/>
      <c r="G8" s="173">
        <f>SUMIF(AG9:AG25,"&lt;&gt;NOR",G9:G25)</f>
        <v>0</v>
      </c>
      <c r="H8" s="173"/>
      <c r="I8" s="173">
        <f>SUM(I9:I25)</f>
        <v>0</v>
      </c>
      <c r="J8" s="173"/>
      <c r="K8" s="173">
        <f>SUM(K9:K25)</f>
        <v>0</v>
      </c>
      <c r="L8" s="173"/>
      <c r="M8" s="173">
        <f>SUM(M9:M25)</f>
        <v>0</v>
      </c>
      <c r="N8" s="172"/>
      <c r="O8" s="172">
        <f>SUM(O9:O25)</f>
        <v>7.0699999999999985</v>
      </c>
      <c r="P8" s="172"/>
      <c r="Q8" s="172">
        <f>SUM(Q9:Q25)</f>
        <v>0</v>
      </c>
      <c r="R8" s="173"/>
      <c r="S8" s="173"/>
      <c r="T8" s="174"/>
      <c r="U8" s="168"/>
      <c r="V8" s="168">
        <f>SUM(V9:V25)</f>
        <v>8.26</v>
      </c>
      <c r="W8" s="168"/>
      <c r="X8" s="168"/>
      <c r="AG8" t="s">
        <v>138</v>
      </c>
    </row>
    <row r="9" spans="1:60" outlineLevel="1" x14ac:dyDescent="0.2">
      <c r="A9" s="176">
        <v>1</v>
      </c>
      <c r="B9" s="177" t="s">
        <v>457</v>
      </c>
      <c r="C9" s="193" t="s">
        <v>458</v>
      </c>
      <c r="D9" s="178" t="s">
        <v>174</v>
      </c>
      <c r="E9" s="179">
        <v>2.4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79">
        <v>2.16</v>
      </c>
      <c r="O9" s="179">
        <f>ROUND(E9*N9,2)</f>
        <v>5.18</v>
      </c>
      <c r="P9" s="179">
        <v>0</v>
      </c>
      <c r="Q9" s="179">
        <f>ROUND(E9*P9,2)</f>
        <v>0</v>
      </c>
      <c r="R9" s="181" t="s">
        <v>330</v>
      </c>
      <c r="S9" s="181" t="s">
        <v>143</v>
      </c>
      <c r="T9" s="182" t="s">
        <v>143</v>
      </c>
      <c r="U9" s="164">
        <v>1.085</v>
      </c>
      <c r="V9" s="164">
        <f>ROUND(E9*U9,2)</f>
        <v>2.6</v>
      </c>
      <c r="W9" s="164"/>
      <c r="X9" s="164" t="s">
        <v>144</v>
      </c>
      <c r="Y9" s="153"/>
      <c r="Z9" s="153"/>
      <c r="AA9" s="153"/>
      <c r="AB9" s="153"/>
      <c r="AC9" s="153"/>
      <c r="AD9" s="153"/>
      <c r="AE9" s="153"/>
      <c r="AF9" s="153"/>
      <c r="AG9" s="153" t="s">
        <v>145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194" t="s">
        <v>459</v>
      </c>
      <c r="D10" s="166"/>
      <c r="E10" s="167">
        <v>2.4</v>
      </c>
      <c r="F10" s="164"/>
      <c r="G10" s="164"/>
      <c r="H10" s="164"/>
      <c r="I10" s="164"/>
      <c r="J10" s="164"/>
      <c r="K10" s="164"/>
      <c r="L10" s="164"/>
      <c r="M10" s="164"/>
      <c r="N10" s="163"/>
      <c r="O10" s="163"/>
      <c r="P10" s="163"/>
      <c r="Q10" s="163"/>
      <c r="R10" s="164"/>
      <c r="S10" s="164"/>
      <c r="T10" s="164"/>
      <c r="U10" s="164"/>
      <c r="V10" s="164"/>
      <c r="W10" s="164"/>
      <c r="X10" s="164"/>
      <c r="Y10" s="153"/>
      <c r="Z10" s="153"/>
      <c r="AA10" s="153"/>
      <c r="AB10" s="153"/>
      <c r="AC10" s="153"/>
      <c r="AD10" s="153"/>
      <c r="AE10" s="153"/>
      <c r="AF10" s="153"/>
      <c r="AG10" s="153" t="s">
        <v>149</v>
      </c>
      <c r="AH10" s="153">
        <v>0</v>
      </c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6">
        <v>2</v>
      </c>
      <c r="B11" s="177" t="s">
        <v>460</v>
      </c>
      <c r="C11" s="193" t="s">
        <v>461</v>
      </c>
      <c r="D11" s="178" t="s">
        <v>141</v>
      </c>
      <c r="E11" s="179">
        <v>2.4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79">
        <v>3.9199999999999999E-2</v>
      </c>
      <c r="O11" s="179">
        <f>ROUND(E11*N11,2)</f>
        <v>0.09</v>
      </c>
      <c r="P11" s="179">
        <v>0</v>
      </c>
      <c r="Q11" s="179">
        <f>ROUND(E11*P11,2)</f>
        <v>0</v>
      </c>
      <c r="R11" s="181" t="s">
        <v>462</v>
      </c>
      <c r="S11" s="181" t="s">
        <v>143</v>
      </c>
      <c r="T11" s="182" t="s">
        <v>143</v>
      </c>
      <c r="U11" s="164">
        <v>1.6</v>
      </c>
      <c r="V11" s="164">
        <f>ROUND(E11*U11,2)</f>
        <v>3.84</v>
      </c>
      <c r="W11" s="164"/>
      <c r="X11" s="164" t="s">
        <v>144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145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60"/>
      <c r="B12" s="161"/>
      <c r="C12" s="257" t="s">
        <v>463</v>
      </c>
      <c r="D12" s="258"/>
      <c r="E12" s="258"/>
      <c r="F12" s="258"/>
      <c r="G12" s="258"/>
      <c r="H12" s="164"/>
      <c r="I12" s="164"/>
      <c r="J12" s="164"/>
      <c r="K12" s="164"/>
      <c r="L12" s="164"/>
      <c r="M12" s="164"/>
      <c r="N12" s="163"/>
      <c r="O12" s="163"/>
      <c r="P12" s="163"/>
      <c r="Q12" s="163"/>
      <c r="R12" s="164"/>
      <c r="S12" s="164"/>
      <c r="T12" s="164"/>
      <c r="U12" s="164"/>
      <c r="V12" s="164"/>
      <c r="W12" s="164"/>
      <c r="X12" s="164"/>
      <c r="Y12" s="153"/>
      <c r="Z12" s="153"/>
      <c r="AA12" s="153"/>
      <c r="AB12" s="153"/>
      <c r="AC12" s="153"/>
      <c r="AD12" s="153"/>
      <c r="AE12" s="153"/>
      <c r="AF12" s="153"/>
      <c r="AG12" s="153" t="s">
        <v>147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90" t="str">
        <f>C12</f>
        <v>svislé nebo šikmé (odkloněné) , půdorysně přímé nebo zalomené, stěn základových desek ve volných nebo zapažených jámách, rýhách, šachtách, včetně případných vzpěr,</v>
      </c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94" t="s">
        <v>464</v>
      </c>
      <c r="D13" s="166"/>
      <c r="E13" s="167">
        <v>2.4</v>
      </c>
      <c r="F13" s="164"/>
      <c r="G13" s="164"/>
      <c r="H13" s="164"/>
      <c r="I13" s="164"/>
      <c r="J13" s="164"/>
      <c r="K13" s="164"/>
      <c r="L13" s="164"/>
      <c r="M13" s="164"/>
      <c r="N13" s="163"/>
      <c r="O13" s="163"/>
      <c r="P13" s="163"/>
      <c r="Q13" s="163"/>
      <c r="R13" s="164"/>
      <c r="S13" s="164"/>
      <c r="T13" s="164"/>
      <c r="U13" s="164"/>
      <c r="V13" s="164"/>
      <c r="W13" s="164"/>
      <c r="X13" s="164"/>
      <c r="Y13" s="153"/>
      <c r="Z13" s="153"/>
      <c r="AA13" s="153"/>
      <c r="AB13" s="153"/>
      <c r="AC13" s="153"/>
      <c r="AD13" s="153"/>
      <c r="AE13" s="153"/>
      <c r="AF13" s="153"/>
      <c r="AG13" s="153" t="s">
        <v>149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6">
        <v>3</v>
      </c>
      <c r="B14" s="177" t="s">
        <v>465</v>
      </c>
      <c r="C14" s="193" t="s">
        <v>466</v>
      </c>
      <c r="D14" s="178" t="s">
        <v>141</v>
      </c>
      <c r="E14" s="179">
        <v>2.4</v>
      </c>
      <c r="F14" s="180"/>
      <c r="G14" s="181">
        <f>ROUND(E14*F14,2)</f>
        <v>0</v>
      </c>
      <c r="H14" s="180"/>
      <c r="I14" s="181">
        <f>ROUND(E14*H14,2)</f>
        <v>0</v>
      </c>
      <c r="J14" s="180"/>
      <c r="K14" s="181">
        <f>ROUND(E14*J14,2)</f>
        <v>0</v>
      </c>
      <c r="L14" s="181">
        <v>21</v>
      </c>
      <c r="M14" s="181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81" t="s">
        <v>462</v>
      </c>
      <c r="S14" s="181" t="s">
        <v>143</v>
      </c>
      <c r="T14" s="182" t="s">
        <v>143</v>
      </c>
      <c r="U14" s="164">
        <v>0.32</v>
      </c>
      <c r="V14" s="164">
        <f>ROUND(E14*U14,2)</f>
        <v>0.77</v>
      </c>
      <c r="W14" s="164"/>
      <c r="X14" s="164" t="s">
        <v>144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145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60"/>
      <c r="B15" s="161"/>
      <c r="C15" s="257" t="s">
        <v>463</v>
      </c>
      <c r="D15" s="258"/>
      <c r="E15" s="258"/>
      <c r="F15" s="258"/>
      <c r="G15" s="258"/>
      <c r="H15" s="164"/>
      <c r="I15" s="164"/>
      <c r="J15" s="164"/>
      <c r="K15" s="164"/>
      <c r="L15" s="164"/>
      <c r="M15" s="164"/>
      <c r="N15" s="163"/>
      <c r="O15" s="163"/>
      <c r="P15" s="163"/>
      <c r="Q15" s="163"/>
      <c r="R15" s="164"/>
      <c r="S15" s="164"/>
      <c r="T15" s="164"/>
      <c r="U15" s="164"/>
      <c r="V15" s="164"/>
      <c r="W15" s="164"/>
      <c r="X15" s="164"/>
      <c r="Y15" s="153"/>
      <c r="Z15" s="153"/>
      <c r="AA15" s="153"/>
      <c r="AB15" s="153"/>
      <c r="AC15" s="153"/>
      <c r="AD15" s="153"/>
      <c r="AE15" s="153"/>
      <c r="AF15" s="153"/>
      <c r="AG15" s="153" t="s">
        <v>147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90" t="str">
        <f>C15</f>
        <v>svislé nebo šikmé (odkloněné) , půdorysně přímé nebo zalomené, stěn základových desek ve volných nebo zapažených jámách, rýhách, šachtách, včetně případných vzpěr,</v>
      </c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61" t="s">
        <v>467</v>
      </c>
      <c r="D16" s="262"/>
      <c r="E16" s="262"/>
      <c r="F16" s="262"/>
      <c r="G16" s="262"/>
      <c r="H16" s="164"/>
      <c r="I16" s="164"/>
      <c r="J16" s="164"/>
      <c r="K16" s="164"/>
      <c r="L16" s="164"/>
      <c r="M16" s="164"/>
      <c r="N16" s="163"/>
      <c r="O16" s="163"/>
      <c r="P16" s="163"/>
      <c r="Q16" s="163"/>
      <c r="R16" s="164"/>
      <c r="S16" s="164"/>
      <c r="T16" s="164"/>
      <c r="U16" s="164"/>
      <c r="V16" s="164"/>
      <c r="W16" s="164"/>
      <c r="X16" s="164"/>
      <c r="Y16" s="153"/>
      <c r="Z16" s="153"/>
      <c r="AA16" s="153"/>
      <c r="AB16" s="153"/>
      <c r="AC16" s="153"/>
      <c r="AD16" s="153"/>
      <c r="AE16" s="153"/>
      <c r="AF16" s="153"/>
      <c r="AG16" s="153" t="s">
        <v>204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76">
        <v>4</v>
      </c>
      <c r="B17" s="177" t="s">
        <v>468</v>
      </c>
      <c r="C17" s="193" t="s">
        <v>469</v>
      </c>
      <c r="D17" s="178" t="s">
        <v>213</v>
      </c>
      <c r="E17" s="179">
        <v>2.1559999999999999E-2</v>
      </c>
      <c r="F17" s="180"/>
      <c r="G17" s="181">
        <f>ROUND(E17*F17,2)</f>
        <v>0</v>
      </c>
      <c r="H17" s="180"/>
      <c r="I17" s="181">
        <f>ROUND(E17*H17,2)</f>
        <v>0</v>
      </c>
      <c r="J17" s="180"/>
      <c r="K17" s="181">
        <f>ROUND(E17*J17,2)</f>
        <v>0</v>
      </c>
      <c r="L17" s="181">
        <v>21</v>
      </c>
      <c r="M17" s="181">
        <f>G17*(1+L17/100)</f>
        <v>0</v>
      </c>
      <c r="N17" s="179">
        <v>1.0554399999999999</v>
      </c>
      <c r="O17" s="179">
        <f>ROUND(E17*N17,2)</f>
        <v>0.02</v>
      </c>
      <c r="P17" s="179">
        <v>0</v>
      </c>
      <c r="Q17" s="179">
        <f>ROUND(E17*P17,2)</f>
        <v>0</v>
      </c>
      <c r="R17" s="181" t="s">
        <v>462</v>
      </c>
      <c r="S17" s="181" t="s">
        <v>143</v>
      </c>
      <c r="T17" s="182" t="s">
        <v>143</v>
      </c>
      <c r="U17" s="164">
        <v>15.23</v>
      </c>
      <c r="V17" s="164">
        <f>ROUND(E17*U17,2)</f>
        <v>0.33</v>
      </c>
      <c r="W17" s="164"/>
      <c r="X17" s="164" t="s">
        <v>144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145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257" t="s">
        <v>470</v>
      </c>
      <c r="D18" s="258"/>
      <c r="E18" s="258"/>
      <c r="F18" s="258"/>
      <c r="G18" s="258"/>
      <c r="H18" s="164"/>
      <c r="I18" s="164"/>
      <c r="J18" s="164"/>
      <c r="K18" s="164"/>
      <c r="L18" s="164"/>
      <c r="M18" s="164"/>
      <c r="N18" s="163"/>
      <c r="O18" s="163"/>
      <c r="P18" s="163"/>
      <c r="Q18" s="163"/>
      <c r="R18" s="164"/>
      <c r="S18" s="164"/>
      <c r="T18" s="164"/>
      <c r="U18" s="164"/>
      <c r="V18" s="164"/>
      <c r="W18" s="164"/>
      <c r="X18" s="164"/>
      <c r="Y18" s="153"/>
      <c r="Z18" s="153"/>
      <c r="AA18" s="153"/>
      <c r="AB18" s="153"/>
      <c r="AC18" s="153"/>
      <c r="AD18" s="153"/>
      <c r="AE18" s="153"/>
      <c r="AF18" s="153"/>
      <c r="AG18" s="153" t="s">
        <v>147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94" t="s">
        <v>471</v>
      </c>
      <c r="D19" s="166"/>
      <c r="E19" s="167">
        <v>2.1559999999999999E-2</v>
      </c>
      <c r="F19" s="164"/>
      <c r="G19" s="164"/>
      <c r="H19" s="164"/>
      <c r="I19" s="164"/>
      <c r="J19" s="164"/>
      <c r="K19" s="164"/>
      <c r="L19" s="164"/>
      <c r="M19" s="164"/>
      <c r="N19" s="163"/>
      <c r="O19" s="163"/>
      <c r="P19" s="163"/>
      <c r="Q19" s="163"/>
      <c r="R19" s="164"/>
      <c r="S19" s="164"/>
      <c r="T19" s="164"/>
      <c r="U19" s="164"/>
      <c r="V19" s="164"/>
      <c r="W19" s="164"/>
      <c r="X19" s="164"/>
      <c r="Y19" s="153"/>
      <c r="Z19" s="153"/>
      <c r="AA19" s="153"/>
      <c r="AB19" s="153"/>
      <c r="AC19" s="153"/>
      <c r="AD19" s="153"/>
      <c r="AE19" s="153"/>
      <c r="AF19" s="153"/>
      <c r="AG19" s="153" t="s">
        <v>149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76">
        <v>5</v>
      </c>
      <c r="B20" s="177" t="s">
        <v>328</v>
      </c>
      <c r="C20" s="193" t="s">
        <v>329</v>
      </c>
      <c r="D20" s="178" t="s">
        <v>141</v>
      </c>
      <c r="E20" s="179">
        <v>9.6</v>
      </c>
      <c r="F20" s="180"/>
      <c r="G20" s="181">
        <f>ROUND(E20*F20,2)</f>
        <v>0</v>
      </c>
      <c r="H20" s="180"/>
      <c r="I20" s="181">
        <f>ROUND(E20*H20,2)</f>
        <v>0</v>
      </c>
      <c r="J20" s="180"/>
      <c r="K20" s="181">
        <f>ROUND(E20*J20,2)</f>
        <v>0</v>
      </c>
      <c r="L20" s="181">
        <v>21</v>
      </c>
      <c r="M20" s="181">
        <f>G20*(1+L20/100)</f>
        <v>0</v>
      </c>
      <c r="N20" s="179">
        <v>3.0000000000000001E-5</v>
      </c>
      <c r="O20" s="179">
        <f>ROUND(E20*N20,2)</f>
        <v>0</v>
      </c>
      <c r="P20" s="179">
        <v>0</v>
      </c>
      <c r="Q20" s="179">
        <f>ROUND(E20*P20,2)</f>
        <v>0</v>
      </c>
      <c r="R20" s="181" t="s">
        <v>330</v>
      </c>
      <c r="S20" s="181" t="s">
        <v>143</v>
      </c>
      <c r="T20" s="182" t="s">
        <v>143</v>
      </c>
      <c r="U20" s="164">
        <v>0.04</v>
      </c>
      <c r="V20" s="164">
        <f>ROUND(E20*U20,2)</f>
        <v>0.38</v>
      </c>
      <c r="W20" s="164"/>
      <c r="X20" s="164" t="s">
        <v>144</v>
      </c>
      <c r="Y20" s="153"/>
      <c r="Z20" s="153"/>
      <c r="AA20" s="153"/>
      <c r="AB20" s="153"/>
      <c r="AC20" s="153"/>
      <c r="AD20" s="153"/>
      <c r="AE20" s="153"/>
      <c r="AF20" s="153"/>
      <c r="AG20" s="153" t="s">
        <v>145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94" t="s">
        <v>472</v>
      </c>
      <c r="D21" s="166"/>
      <c r="E21" s="167">
        <v>9.6</v>
      </c>
      <c r="F21" s="164"/>
      <c r="G21" s="164"/>
      <c r="H21" s="164"/>
      <c r="I21" s="164"/>
      <c r="J21" s="164"/>
      <c r="K21" s="164"/>
      <c r="L21" s="164"/>
      <c r="M21" s="164"/>
      <c r="N21" s="163"/>
      <c r="O21" s="163"/>
      <c r="P21" s="163"/>
      <c r="Q21" s="163"/>
      <c r="R21" s="164"/>
      <c r="S21" s="164"/>
      <c r="T21" s="164"/>
      <c r="U21" s="164"/>
      <c r="V21" s="164"/>
      <c r="W21" s="164"/>
      <c r="X21" s="164"/>
      <c r="Y21" s="153"/>
      <c r="Z21" s="153"/>
      <c r="AA21" s="153"/>
      <c r="AB21" s="153"/>
      <c r="AC21" s="153"/>
      <c r="AD21" s="153"/>
      <c r="AE21" s="153"/>
      <c r="AF21" s="153"/>
      <c r="AG21" s="153" t="s">
        <v>149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6">
        <v>6</v>
      </c>
      <c r="B22" s="177" t="s">
        <v>473</v>
      </c>
      <c r="C22" s="193" t="s">
        <v>474</v>
      </c>
      <c r="D22" s="178" t="s">
        <v>174</v>
      </c>
      <c r="E22" s="179">
        <v>0.7</v>
      </c>
      <c r="F22" s="180"/>
      <c r="G22" s="181">
        <f>ROUND(E22*F22,2)</f>
        <v>0</v>
      </c>
      <c r="H22" s="180"/>
      <c r="I22" s="181">
        <f>ROUND(E22*H22,2)</f>
        <v>0</v>
      </c>
      <c r="J22" s="180"/>
      <c r="K22" s="181">
        <f>ROUND(E22*J22,2)</f>
        <v>0</v>
      </c>
      <c r="L22" s="181">
        <v>21</v>
      </c>
      <c r="M22" s="181">
        <f>G22*(1+L22/100)</f>
        <v>0</v>
      </c>
      <c r="N22" s="179">
        <v>2.5249999999999999</v>
      </c>
      <c r="O22" s="179">
        <f>ROUND(E22*N22,2)</f>
        <v>1.77</v>
      </c>
      <c r="P22" s="179">
        <v>0</v>
      </c>
      <c r="Q22" s="179">
        <f>ROUND(E22*P22,2)</f>
        <v>0</v>
      </c>
      <c r="R22" s="181"/>
      <c r="S22" s="181" t="s">
        <v>218</v>
      </c>
      <c r="T22" s="182" t="s">
        <v>143</v>
      </c>
      <c r="U22" s="164">
        <v>0.48</v>
      </c>
      <c r="V22" s="164">
        <f>ROUND(E22*U22,2)</f>
        <v>0.34</v>
      </c>
      <c r="W22" s="164"/>
      <c r="X22" s="164" t="s">
        <v>144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145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194" t="s">
        <v>475</v>
      </c>
      <c r="D23" s="166"/>
      <c r="E23" s="167">
        <v>0.7</v>
      </c>
      <c r="F23" s="164"/>
      <c r="G23" s="164"/>
      <c r="H23" s="164"/>
      <c r="I23" s="164"/>
      <c r="J23" s="164"/>
      <c r="K23" s="164"/>
      <c r="L23" s="164"/>
      <c r="M23" s="164"/>
      <c r="N23" s="163"/>
      <c r="O23" s="163"/>
      <c r="P23" s="163"/>
      <c r="Q23" s="163"/>
      <c r="R23" s="164"/>
      <c r="S23" s="164"/>
      <c r="T23" s="164"/>
      <c r="U23" s="164"/>
      <c r="V23" s="164"/>
      <c r="W23" s="164"/>
      <c r="X23" s="164"/>
      <c r="Y23" s="153"/>
      <c r="Z23" s="153"/>
      <c r="AA23" s="153"/>
      <c r="AB23" s="153"/>
      <c r="AC23" s="153"/>
      <c r="AD23" s="153"/>
      <c r="AE23" s="153"/>
      <c r="AF23" s="153"/>
      <c r="AG23" s="153" t="s">
        <v>149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76">
        <v>7</v>
      </c>
      <c r="B24" s="177" t="s">
        <v>335</v>
      </c>
      <c r="C24" s="193" t="s">
        <v>336</v>
      </c>
      <c r="D24" s="178" t="s">
        <v>165</v>
      </c>
      <c r="E24" s="179">
        <v>11.52</v>
      </c>
      <c r="F24" s="180"/>
      <c r="G24" s="181">
        <f>ROUND(E24*F24,2)</f>
        <v>0</v>
      </c>
      <c r="H24" s="180"/>
      <c r="I24" s="181">
        <f>ROUND(E24*H24,2)</f>
        <v>0</v>
      </c>
      <c r="J24" s="180"/>
      <c r="K24" s="181">
        <f>ROUND(E24*J24,2)</f>
        <v>0</v>
      </c>
      <c r="L24" s="181">
        <v>21</v>
      </c>
      <c r="M24" s="181">
        <f>G24*(1+L24/100)</f>
        <v>0</v>
      </c>
      <c r="N24" s="179">
        <v>5.9999999999999995E-4</v>
      </c>
      <c r="O24" s="179">
        <f>ROUND(E24*N24,2)</f>
        <v>0.01</v>
      </c>
      <c r="P24" s="179">
        <v>0</v>
      </c>
      <c r="Q24" s="179">
        <f>ROUND(E24*P24,2)</f>
        <v>0</v>
      </c>
      <c r="R24" s="181"/>
      <c r="S24" s="181" t="s">
        <v>218</v>
      </c>
      <c r="T24" s="182" t="s">
        <v>143</v>
      </c>
      <c r="U24" s="164">
        <v>0</v>
      </c>
      <c r="V24" s="164">
        <f>ROUND(E24*U24,2)</f>
        <v>0</v>
      </c>
      <c r="W24" s="164"/>
      <c r="X24" s="164" t="s">
        <v>313</v>
      </c>
      <c r="Y24" s="153"/>
      <c r="Z24" s="153"/>
      <c r="AA24" s="153"/>
      <c r="AB24" s="153"/>
      <c r="AC24" s="153"/>
      <c r="AD24" s="153"/>
      <c r="AE24" s="153"/>
      <c r="AF24" s="153"/>
      <c r="AG24" s="153" t="s">
        <v>314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94" t="s">
        <v>476</v>
      </c>
      <c r="D25" s="166"/>
      <c r="E25" s="167">
        <v>11.52</v>
      </c>
      <c r="F25" s="164"/>
      <c r="G25" s="164"/>
      <c r="H25" s="164"/>
      <c r="I25" s="164"/>
      <c r="J25" s="164"/>
      <c r="K25" s="164"/>
      <c r="L25" s="164"/>
      <c r="M25" s="164"/>
      <c r="N25" s="163"/>
      <c r="O25" s="163"/>
      <c r="P25" s="163"/>
      <c r="Q25" s="163"/>
      <c r="R25" s="164"/>
      <c r="S25" s="164"/>
      <c r="T25" s="164"/>
      <c r="U25" s="164"/>
      <c r="V25" s="164"/>
      <c r="W25" s="164"/>
      <c r="X25" s="164"/>
      <c r="Y25" s="153"/>
      <c r="Z25" s="153"/>
      <c r="AA25" s="153"/>
      <c r="AB25" s="153"/>
      <c r="AC25" s="153"/>
      <c r="AD25" s="153"/>
      <c r="AE25" s="153"/>
      <c r="AF25" s="153"/>
      <c r="AG25" s="153" t="s">
        <v>149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x14ac:dyDescent="0.2">
      <c r="A26" s="169" t="s">
        <v>137</v>
      </c>
      <c r="B26" s="170" t="s">
        <v>87</v>
      </c>
      <c r="C26" s="192" t="s">
        <v>88</v>
      </c>
      <c r="D26" s="171"/>
      <c r="E26" s="172"/>
      <c r="F26" s="173"/>
      <c r="G26" s="173">
        <f>SUMIF(AG27:AG44,"&lt;&gt;NOR",G27:G44)</f>
        <v>0</v>
      </c>
      <c r="H26" s="173"/>
      <c r="I26" s="173">
        <f>SUM(I27:I44)</f>
        <v>0</v>
      </c>
      <c r="J26" s="173"/>
      <c r="K26" s="173">
        <f>SUM(K27:K44)</f>
        <v>0</v>
      </c>
      <c r="L26" s="173"/>
      <c r="M26" s="173">
        <f>SUM(M27:M44)</f>
        <v>0</v>
      </c>
      <c r="N26" s="172"/>
      <c r="O26" s="172">
        <f>SUM(O27:O44)</f>
        <v>0.27</v>
      </c>
      <c r="P26" s="172"/>
      <c r="Q26" s="172">
        <f>SUM(Q27:Q44)</f>
        <v>0</v>
      </c>
      <c r="R26" s="173"/>
      <c r="S26" s="173"/>
      <c r="T26" s="174"/>
      <c r="U26" s="168"/>
      <c r="V26" s="168">
        <f>SUM(V27:V44)</f>
        <v>11.74</v>
      </c>
      <c r="W26" s="168"/>
      <c r="X26" s="168"/>
      <c r="AG26" t="s">
        <v>138</v>
      </c>
    </row>
    <row r="27" spans="1:60" outlineLevel="1" x14ac:dyDescent="0.2">
      <c r="A27" s="176">
        <v>8</v>
      </c>
      <c r="B27" s="177" t="s">
        <v>477</v>
      </c>
      <c r="C27" s="193" t="s">
        <v>478</v>
      </c>
      <c r="D27" s="178" t="s">
        <v>141</v>
      </c>
      <c r="E27" s="179">
        <v>10.875</v>
      </c>
      <c r="F27" s="180"/>
      <c r="G27" s="181">
        <f>ROUND(E27*F27,2)</f>
        <v>0</v>
      </c>
      <c r="H27" s="180"/>
      <c r="I27" s="181">
        <f>ROUND(E27*H27,2)</f>
        <v>0</v>
      </c>
      <c r="J27" s="180"/>
      <c r="K27" s="181">
        <f>ROUND(E27*J27,2)</f>
        <v>0</v>
      </c>
      <c r="L27" s="181">
        <v>21</v>
      </c>
      <c r="M27" s="181">
        <f>G27*(1+L27/100)</f>
        <v>0</v>
      </c>
      <c r="N27" s="179">
        <v>1.08E-3</v>
      </c>
      <c r="O27" s="179">
        <f>ROUND(E27*N27,2)</f>
        <v>0.01</v>
      </c>
      <c r="P27" s="179">
        <v>0</v>
      </c>
      <c r="Q27" s="179">
        <f>ROUND(E27*P27,2)</f>
        <v>0</v>
      </c>
      <c r="R27" s="181" t="s">
        <v>479</v>
      </c>
      <c r="S27" s="181" t="s">
        <v>143</v>
      </c>
      <c r="T27" s="182" t="s">
        <v>143</v>
      </c>
      <c r="U27" s="164">
        <v>0.06</v>
      </c>
      <c r="V27" s="164">
        <f>ROUND(E27*U27,2)</f>
        <v>0.65</v>
      </c>
      <c r="W27" s="164"/>
      <c r="X27" s="164" t="s">
        <v>144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145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257" t="s">
        <v>480</v>
      </c>
      <c r="D28" s="258"/>
      <c r="E28" s="258"/>
      <c r="F28" s="258"/>
      <c r="G28" s="258"/>
      <c r="H28" s="164"/>
      <c r="I28" s="164"/>
      <c r="J28" s="164"/>
      <c r="K28" s="164"/>
      <c r="L28" s="164"/>
      <c r="M28" s="164"/>
      <c r="N28" s="163"/>
      <c r="O28" s="163"/>
      <c r="P28" s="163"/>
      <c r="Q28" s="163"/>
      <c r="R28" s="164"/>
      <c r="S28" s="164"/>
      <c r="T28" s="164"/>
      <c r="U28" s="164"/>
      <c r="V28" s="164"/>
      <c r="W28" s="164"/>
      <c r="X28" s="164"/>
      <c r="Y28" s="153"/>
      <c r="Z28" s="153"/>
      <c r="AA28" s="153"/>
      <c r="AB28" s="153"/>
      <c r="AC28" s="153"/>
      <c r="AD28" s="153"/>
      <c r="AE28" s="153"/>
      <c r="AF28" s="153"/>
      <c r="AG28" s="153" t="s">
        <v>147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94" t="s">
        <v>481</v>
      </c>
      <c r="D29" s="166"/>
      <c r="E29" s="167">
        <v>10.875</v>
      </c>
      <c r="F29" s="164"/>
      <c r="G29" s="164"/>
      <c r="H29" s="164"/>
      <c r="I29" s="164"/>
      <c r="J29" s="164"/>
      <c r="K29" s="164"/>
      <c r="L29" s="164"/>
      <c r="M29" s="164"/>
      <c r="N29" s="163"/>
      <c r="O29" s="163"/>
      <c r="P29" s="163"/>
      <c r="Q29" s="163"/>
      <c r="R29" s="164"/>
      <c r="S29" s="164"/>
      <c r="T29" s="164"/>
      <c r="U29" s="164"/>
      <c r="V29" s="164"/>
      <c r="W29" s="164"/>
      <c r="X29" s="164"/>
      <c r="Y29" s="153"/>
      <c r="Z29" s="153"/>
      <c r="AA29" s="153"/>
      <c r="AB29" s="153"/>
      <c r="AC29" s="153"/>
      <c r="AD29" s="153"/>
      <c r="AE29" s="153"/>
      <c r="AF29" s="153"/>
      <c r="AG29" s="153" t="s">
        <v>149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76">
        <v>9</v>
      </c>
      <c r="B30" s="177" t="s">
        <v>482</v>
      </c>
      <c r="C30" s="193" t="s">
        <v>483</v>
      </c>
      <c r="D30" s="178" t="s">
        <v>141</v>
      </c>
      <c r="E30" s="179">
        <v>2.66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79">
        <v>2.9139999999999999E-2</v>
      </c>
      <c r="O30" s="179">
        <f>ROUND(E30*N30,2)</f>
        <v>0.08</v>
      </c>
      <c r="P30" s="179">
        <v>0</v>
      </c>
      <c r="Q30" s="179">
        <f>ROUND(E30*P30,2)</f>
        <v>0</v>
      </c>
      <c r="R30" s="181" t="s">
        <v>484</v>
      </c>
      <c r="S30" s="181" t="s">
        <v>143</v>
      </c>
      <c r="T30" s="182" t="s">
        <v>143</v>
      </c>
      <c r="U30" s="164">
        <v>0.42</v>
      </c>
      <c r="V30" s="164">
        <f>ROUND(E30*U30,2)</f>
        <v>1.1200000000000001</v>
      </c>
      <c r="W30" s="164"/>
      <c r="X30" s="164" t="s">
        <v>144</v>
      </c>
      <c r="Y30" s="153"/>
      <c r="Z30" s="153"/>
      <c r="AA30" s="153"/>
      <c r="AB30" s="153"/>
      <c r="AC30" s="153"/>
      <c r="AD30" s="153"/>
      <c r="AE30" s="153"/>
      <c r="AF30" s="153"/>
      <c r="AG30" s="153" t="s">
        <v>145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194" t="s">
        <v>485</v>
      </c>
      <c r="D31" s="166"/>
      <c r="E31" s="167">
        <v>2.66</v>
      </c>
      <c r="F31" s="164"/>
      <c r="G31" s="164"/>
      <c r="H31" s="164"/>
      <c r="I31" s="164"/>
      <c r="J31" s="164"/>
      <c r="K31" s="164"/>
      <c r="L31" s="164"/>
      <c r="M31" s="164"/>
      <c r="N31" s="163"/>
      <c r="O31" s="163"/>
      <c r="P31" s="163"/>
      <c r="Q31" s="163"/>
      <c r="R31" s="164"/>
      <c r="S31" s="164"/>
      <c r="T31" s="164"/>
      <c r="U31" s="164"/>
      <c r="V31" s="164"/>
      <c r="W31" s="164"/>
      <c r="X31" s="164"/>
      <c r="Y31" s="153"/>
      <c r="Z31" s="153"/>
      <c r="AA31" s="153"/>
      <c r="AB31" s="153"/>
      <c r="AC31" s="153"/>
      <c r="AD31" s="153"/>
      <c r="AE31" s="153"/>
      <c r="AF31" s="153"/>
      <c r="AG31" s="153" t="s">
        <v>149</v>
      </c>
      <c r="AH31" s="153">
        <v>0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ht="22.5" outlineLevel="1" x14ac:dyDescent="0.2">
      <c r="A32" s="176">
        <v>10</v>
      </c>
      <c r="B32" s="177" t="s">
        <v>486</v>
      </c>
      <c r="C32" s="193" t="s">
        <v>487</v>
      </c>
      <c r="D32" s="178" t="s">
        <v>141</v>
      </c>
      <c r="E32" s="179">
        <v>4.875</v>
      </c>
      <c r="F32" s="180"/>
      <c r="G32" s="181">
        <f>ROUND(E32*F32,2)</f>
        <v>0</v>
      </c>
      <c r="H32" s="180"/>
      <c r="I32" s="181">
        <f>ROUND(E32*H32,2)</f>
        <v>0</v>
      </c>
      <c r="J32" s="180"/>
      <c r="K32" s="181">
        <f>ROUND(E32*J32,2)</f>
        <v>0</v>
      </c>
      <c r="L32" s="181">
        <v>21</v>
      </c>
      <c r="M32" s="181">
        <f>G32*(1+L32/100)</f>
        <v>0</v>
      </c>
      <c r="N32" s="179">
        <v>0</v>
      </c>
      <c r="O32" s="179">
        <f>ROUND(E32*N32,2)</f>
        <v>0</v>
      </c>
      <c r="P32" s="179">
        <v>0</v>
      </c>
      <c r="Q32" s="179">
        <f>ROUND(E32*P32,2)</f>
        <v>0</v>
      </c>
      <c r="R32" s="181" t="s">
        <v>462</v>
      </c>
      <c r="S32" s="181" t="s">
        <v>143</v>
      </c>
      <c r="T32" s="182" t="s">
        <v>143</v>
      </c>
      <c r="U32" s="164">
        <v>0.36199999999999999</v>
      </c>
      <c r="V32" s="164">
        <f>ROUND(E32*U32,2)</f>
        <v>1.76</v>
      </c>
      <c r="W32" s="164"/>
      <c r="X32" s="164" t="s">
        <v>144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145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194" t="s">
        <v>488</v>
      </c>
      <c r="D33" s="166"/>
      <c r="E33" s="167">
        <v>4.875</v>
      </c>
      <c r="F33" s="164"/>
      <c r="G33" s="164"/>
      <c r="H33" s="164"/>
      <c r="I33" s="164"/>
      <c r="J33" s="164"/>
      <c r="K33" s="164"/>
      <c r="L33" s="164"/>
      <c r="M33" s="164"/>
      <c r="N33" s="163"/>
      <c r="O33" s="163"/>
      <c r="P33" s="163"/>
      <c r="Q33" s="163"/>
      <c r="R33" s="164"/>
      <c r="S33" s="164"/>
      <c r="T33" s="164"/>
      <c r="U33" s="164"/>
      <c r="V33" s="164"/>
      <c r="W33" s="164"/>
      <c r="X33" s="164"/>
      <c r="Y33" s="153"/>
      <c r="Z33" s="153"/>
      <c r="AA33" s="153"/>
      <c r="AB33" s="153"/>
      <c r="AC33" s="153"/>
      <c r="AD33" s="153"/>
      <c r="AE33" s="153"/>
      <c r="AF33" s="153"/>
      <c r="AG33" s="153" t="s">
        <v>149</v>
      </c>
      <c r="AH33" s="153">
        <v>0</v>
      </c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76">
        <v>11</v>
      </c>
      <c r="B34" s="177" t="s">
        <v>489</v>
      </c>
      <c r="C34" s="193" t="s">
        <v>490</v>
      </c>
      <c r="D34" s="178" t="s">
        <v>141</v>
      </c>
      <c r="E34" s="179">
        <v>10.875</v>
      </c>
      <c r="F34" s="180"/>
      <c r="G34" s="181">
        <f>ROUND(E34*F34,2)</f>
        <v>0</v>
      </c>
      <c r="H34" s="180"/>
      <c r="I34" s="181">
        <f>ROUND(E34*H34,2)</f>
        <v>0</v>
      </c>
      <c r="J34" s="180"/>
      <c r="K34" s="181">
        <f>ROUND(E34*J34,2)</f>
        <v>0</v>
      </c>
      <c r="L34" s="181">
        <v>21</v>
      </c>
      <c r="M34" s="181">
        <f>G34*(1+L34/100)</f>
        <v>0</v>
      </c>
      <c r="N34" s="179">
        <v>2.0000000000000002E-5</v>
      </c>
      <c r="O34" s="179">
        <f>ROUND(E34*N34,2)</f>
        <v>0</v>
      </c>
      <c r="P34" s="179">
        <v>0</v>
      </c>
      <c r="Q34" s="179">
        <f>ROUND(E34*P34,2)</f>
        <v>0</v>
      </c>
      <c r="R34" s="181" t="s">
        <v>462</v>
      </c>
      <c r="S34" s="181" t="s">
        <v>143</v>
      </c>
      <c r="T34" s="182" t="s">
        <v>143</v>
      </c>
      <c r="U34" s="164">
        <v>0.11</v>
      </c>
      <c r="V34" s="164">
        <f>ROUND(E34*U34,2)</f>
        <v>1.2</v>
      </c>
      <c r="W34" s="164"/>
      <c r="X34" s="164" t="s">
        <v>144</v>
      </c>
      <c r="Y34" s="153"/>
      <c r="Z34" s="153"/>
      <c r="AA34" s="153"/>
      <c r="AB34" s="153"/>
      <c r="AC34" s="153"/>
      <c r="AD34" s="153"/>
      <c r="AE34" s="153"/>
      <c r="AF34" s="153"/>
      <c r="AG34" s="153" t="s">
        <v>145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60"/>
      <c r="B35" s="161"/>
      <c r="C35" s="194" t="s">
        <v>491</v>
      </c>
      <c r="D35" s="166"/>
      <c r="E35" s="167">
        <v>10.875</v>
      </c>
      <c r="F35" s="164"/>
      <c r="G35" s="164"/>
      <c r="H35" s="164"/>
      <c r="I35" s="164"/>
      <c r="J35" s="164"/>
      <c r="K35" s="164"/>
      <c r="L35" s="164"/>
      <c r="M35" s="164"/>
      <c r="N35" s="163"/>
      <c r="O35" s="163"/>
      <c r="P35" s="163"/>
      <c r="Q35" s="163"/>
      <c r="R35" s="164"/>
      <c r="S35" s="164"/>
      <c r="T35" s="164"/>
      <c r="U35" s="164"/>
      <c r="V35" s="164"/>
      <c r="W35" s="164"/>
      <c r="X35" s="164"/>
      <c r="Y35" s="153"/>
      <c r="Z35" s="153"/>
      <c r="AA35" s="153"/>
      <c r="AB35" s="153"/>
      <c r="AC35" s="153"/>
      <c r="AD35" s="153"/>
      <c r="AE35" s="153"/>
      <c r="AF35" s="153"/>
      <c r="AG35" s="153" t="s">
        <v>149</v>
      </c>
      <c r="AH35" s="153">
        <v>0</v>
      </c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83">
        <v>12</v>
      </c>
      <c r="B36" s="184" t="s">
        <v>492</v>
      </c>
      <c r="C36" s="195" t="s">
        <v>493</v>
      </c>
      <c r="D36" s="185" t="s">
        <v>224</v>
      </c>
      <c r="E36" s="186">
        <v>1</v>
      </c>
      <c r="F36" s="187"/>
      <c r="G36" s="188">
        <f>ROUND(E36*F36,2)</f>
        <v>0</v>
      </c>
      <c r="H36" s="187"/>
      <c r="I36" s="188">
        <f>ROUND(E36*H36,2)</f>
        <v>0</v>
      </c>
      <c r="J36" s="187"/>
      <c r="K36" s="188">
        <f>ROUND(E36*J36,2)</f>
        <v>0</v>
      </c>
      <c r="L36" s="188">
        <v>21</v>
      </c>
      <c r="M36" s="188">
        <f>G36*(1+L36/100)</f>
        <v>0</v>
      </c>
      <c r="N36" s="186">
        <v>4.0000000000000003E-5</v>
      </c>
      <c r="O36" s="186">
        <f>ROUND(E36*N36,2)</f>
        <v>0</v>
      </c>
      <c r="P36" s="186">
        <v>0</v>
      </c>
      <c r="Q36" s="186">
        <f>ROUND(E36*P36,2)</f>
        <v>0</v>
      </c>
      <c r="R36" s="188"/>
      <c r="S36" s="188" t="s">
        <v>218</v>
      </c>
      <c r="T36" s="189" t="s">
        <v>214</v>
      </c>
      <c r="U36" s="164">
        <v>7.8E-2</v>
      </c>
      <c r="V36" s="164">
        <f>ROUND(E36*U36,2)</f>
        <v>0.08</v>
      </c>
      <c r="W36" s="164"/>
      <c r="X36" s="164" t="s">
        <v>144</v>
      </c>
      <c r="Y36" s="153"/>
      <c r="Z36" s="153"/>
      <c r="AA36" s="153"/>
      <c r="AB36" s="153"/>
      <c r="AC36" s="153"/>
      <c r="AD36" s="153"/>
      <c r="AE36" s="153"/>
      <c r="AF36" s="153"/>
      <c r="AG36" s="153" t="s">
        <v>145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83">
        <v>13</v>
      </c>
      <c r="B37" s="184" t="s">
        <v>494</v>
      </c>
      <c r="C37" s="195" t="s">
        <v>495</v>
      </c>
      <c r="D37" s="185" t="s">
        <v>141</v>
      </c>
      <c r="E37" s="186">
        <v>4.875</v>
      </c>
      <c r="F37" s="187"/>
      <c r="G37" s="188">
        <f>ROUND(E37*F37,2)</f>
        <v>0</v>
      </c>
      <c r="H37" s="187"/>
      <c r="I37" s="188">
        <f>ROUND(E37*H37,2)</f>
        <v>0</v>
      </c>
      <c r="J37" s="187"/>
      <c r="K37" s="188">
        <f>ROUND(E37*J37,2)</f>
        <v>0</v>
      </c>
      <c r="L37" s="188">
        <v>21</v>
      </c>
      <c r="M37" s="188">
        <f>G37*(1+L37/100)</f>
        <v>0</v>
      </c>
      <c r="N37" s="186">
        <v>3.5E-4</v>
      </c>
      <c r="O37" s="186">
        <f>ROUND(E37*N37,2)</f>
        <v>0</v>
      </c>
      <c r="P37" s="186">
        <v>0</v>
      </c>
      <c r="Q37" s="186">
        <f>ROUND(E37*P37,2)</f>
        <v>0</v>
      </c>
      <c r="R37" s="188"/>
      <c r="S37" s="188" t="s">
        <v>218</v>
      </c>
      <c r="T37" s="189" t="s">
        <v>143</v>
      </c>
      <c r="U37" s="164">
        <v>7.0000000000000007E-2</v>
      </c>
      <c r="V37" s="164">
        <f>ROUND(E37*U37,2)</f>
        <v>0.34</v>
      </c>
      <c r="W37" s="164"/>
      <c r="X37" s="164" t="s">
        <v>144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145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76">
        <v>14</v>
      </c>
      <c r="B38" s="177" t="s">
        <v>496</v>
      </c>
      <c r="C38" s="193" t="s">
        <v>497</v>
      </c>
      <c r="D38" s="178" t="s">
        <v>141</v>
      </c>
      <c r="E38" s="179">
        <v>6</v>
      </c>
      <c r="F38" s="180"/>
      <c r="G38" s="181">
        <f>ROUND(E38*F38,2)</f>
        <v>0</v>
      </c>
      <c r="H38" s="180"/>
      <c r="I38" s="181">
        <f>ROUND(E38*H38,2)</f>
        <v>0</v>
      </c>
      <c r="J38" s="180"/>
      <c r="K38" s="181">
        <f>ROUND(E38*J38,2)</f>
        <v>0</v>
      </c>
      <c r="L38" s="181">
        <v>21</v>
      </c>
      <c r="M38" s="181">
        <f>G38*(1+L38/100)</f>
        <v>0</v>
      </c>
      <c r="N38" s="179">
        <v>5.1000000000000004E-4</v>
      </c>
      <c r="O38" s="179">
        <f>ROUND(E38*N38,2)</f>
        <v>0</v>
      </c>
      <c r="P38" s="179">
        <v>0</v>
      </c>
      <c r="Q38" s="179">
        <f>ROUND(E38*P38,2)</f>
        <v>0</v>
      </c>
      <c r="R38" s="181"/>
      <c r="S38" s="181" t="s">
        <v>218</v>
      </c>
      <c r="T38" s="182" t="s">
        <v>143</v>
      </c>
      <c r="U38" s="164">
        <v>0.21</v>
      </c>
      <c r="V38" s="164">
        <f>ROUND(E38*U38,2)</f>
        <v>1.26</v>
      </c>
      <c r="W38" s="164"/>
      <c r="X38" s="164" t="s">
        <v>144</v>
      </c>
      <c r="Y38" s="153"/>
      <c r="Z38" s="153"/>
      <c r="AA38" s="153"/>
      <c r="AB38" s="153"/>
      <c r="AC38" s="153"/>
      <c r="AD38" s="153"/>
      <c r="AE38" s="153"/>
      <c r="AF38" s="153"/>
      <c r="AG38" s="153" t="s">
        <v>145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55" t="s">
        <v>498</v>
      </c>
      <c r="D39" s="256"/>
      <c r="E39" s="256"/>
      <c r="F39" s="256"/>
      <c r="G39" s="256"/>
      <c r="H39" s="164"/>
      <c r="I39" s="164"/>
      <c r="J39" s="164"/>
      <c r="K39" s="164"/>
      <c r="L39" s="164"/>
      <c r="M39" s="164"/>
      <c r="N39" s="163"/>
      <c r="O39" s="163"/>
      <c r="P39" s="163"/>
      <c r="Q39" s="163"/>
      <c r="R39" s="164"/>
      <c r="S39" s="164"/>
      <c r="T39" s="164"/>
      <c r="U39" s="164"/>
      <c r="V39" s="164"/>
      <c r="W39" s="164"/>
      <c r="X39" s="164"/>
      <c r="Y39" s="153"/>
      <c r="Z39" s="153"/>
      <c r="AA39" s="153"/>
      <c r="AB39" s="153"/>
      <c r="AC39" s="153"/>
      <c r="AD39" s="153"/>
      <c r="AE39" s="153"/>
      <c r="AF39" s="153"/>
      <c r="AG39" s="153" t="s">
        <v>204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94" t="s">
        <v>499</v>
      </c>
      <c r="D40" s="166"/>
      <c r="E40" s="167">
        <v>6</v>
      </c>
      <c r="F40" s="164"/>
      <c r="G40" s="164"/>
      <c r="H40" s="164"/>
      <c r="I40" s="164"/>
      <c r="J40" s="164"/>
      <c r="K40" s="164"/>
      <c r="L40" s="164"/>
      <c r="M40" s="164"/>
      <c r="N40" s="163"/>
      <c r="O40" s="163"/>
      <c r="P40" s="163"/>
      <c r="Q40" s="163"/>
      <c r="R40" s="164"/>
      <c r="S40" s="164"/>
      <c r="T40" s="164"/>
      <c r="U40" s="164"/>
      <c r="V40" s="164"/>
      <c r="W40" s="164"/>
      <c r="X40" s="164"/>
      <c r="Y40" s="153"/>
      <c r="Z40" s="153"/>
      <c r="AA40" s="153"/>
      <c r="AB40" s="153"/>
      <c r="AC40" s="153"/>
      <c r="AD40" s="153"/>
      <c r="AE40" s="153"/>
      <c r="AF40" s="153"/>
      <c r="AG40" s="153" t="s">
        <v>149</v>
      </c>
      <c r="AH40" s="153">
        <v>0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76">
        <v>15</v>
      </c>
      <c r="B41" s="177" t="s">
        <v>500</v>
      </c>
      <c r="C41" s="193" t="s">
        <v>501</v>
      </c>
      <c r="D41" s="178" t="s">
        <v>141</v>
      </c>
      <c r="E41" s="179">
        <v>7</v>
      </c>
      <c r="F41" s="180"/>
      <c r="G41" s="181">
        <f>ROUND(E41*F41,2)</f>
        <v>0</v>
      </c>
      <c r="H41" s="180"/>
      <c r="I41" s="181">
        <f>ROUND(E41*H41,2)</f>
        <v>0</v>
      </c>
      <c r="J41" s="180"/>
      <c r="K41" s="181">
        <f>ROUND(E41*J41,2)</f>
        <v>0</v>
      </c>
      <c r="L41" s="181">
        <v>21</v>
      </c>
      <c r="M41" s="181">
        <f>G41*(1+L41/100)</f>
        <v>0</v>
      </c>
      <c r="N41" s="179">
        <v>7.2000000000000005E-4</v>
      </c>
      <c r="O41" s="179">
        <f>ROUND(E41*N41,2)</f>
        <v>0.01</v>
      </c>
      <c r="P41" s="179">
        <v>0</v>
      </c>
      <c r="Q41" s="179">
        <f>ROUND(E41*P41,2)</f>
        <v>0</v>
      </c>
      <c r="R41" s="181"/>
      <c r="S41" s="181" t="s">
        <v>218</v>
      </c>
      <c r="T41" s="182" t="s">
        <v>143</v>
      </c>
      <c r="U41" s="164">
        <v>0.21</v>
      </c>
      <c r="V41" s="164">
        <f>ROUND(E41*U41,2)</f>
        <v>1.47</v>
      </c>
      <c r="W41" s="164"/>
      <c r="X41" s="164" t="s">
        <v>144</v>
      </c>
      <c r="Y41" s="153"/>
      <c r="Z41" s="153"/>
      <c r="AA41" s="153"/>
      <c r="AB41" s="153"/>
      <c r="AC41" s="153"/>
      <c r="AD41" s="153"/>
      <c r="AE41" s="153"/>
      <c r="AF41" s="153"/>
      <c r="AG41" s="153" t="s">
        <v>145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255" t="s">
        <v>498</v>
      </c>
      <c r="D42" s="256"/>
      <c r="E42" s="256"/>
      <c r="F42" s="256"/>
      <c r="G42" s="256"/>
      <c r="H42" s="164"/>
      <c r="I42" s="164"/>
      <c r="J42" s="164"/>
      <c r="K42" s="164"/>
      <c r="L42" s="164"/>
      <c r="M42" s="164"/>
      <c r="N42" s="163"/>
      <c r="O42" s="163"/>
      <c r="P42" s="163"/>
      <c r="Q42" s="163"/>
      <c r="R42" s="164"/>
      <c r="S42" s="164"/>
      <c r="T42" s="164"/>
      <c r="U42" s="164"/>
      <c r="V42" s="164"/>
      <c r="W42" s="164"/>
      <c r="X42" s="164"/>
      <c r="Y42" s="153"/>
      <c r="Z42" s="153"/>
      <c r="AA42" s="153"/>
      <c r="AB42" s="153"/>
      <c r="AC42" s="153"/>
      <c r="AD42" s="153"/>
      <c r="AE42" s="153"/>
      <c r="AF42" s="153"/>
      <c r="AG42" s="153" t="s">
        <v>204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194" t="s">
        <v>502</v>
      </c>
      <c r="D43" s="166"/>
      <c r="E43" s="167">
        <v>7</v>
      </c>
      <c r="F43" s="164"/>
      <c r="G43" s="164"/>
      <c r="H43" s="164"/>
      <c r="I43" s="164"/>
      <c r="J43" s="164"/>
      <c r="K43" s="164"/>
      <c r="L43" s="164"/>
      <c r="M43" s="164"/>
      <c r="N43" s="163"/>
      <c r="O43" s="163"/>
      <c r="P43" s="163"/>
      <c r="Q43" s="163"/>
      <c r="R43" s="164"/>
      <c r="S43" s="164"/>
      <c r="T43" s="164"/>
      <c r="U43" s="164"/>
      <c r="V43" s="164"/>
      <c r="W43" s="164"/>
      <c r="X43" s="164"/>
      <c r="Y43" s="153"/>
      <c r="Z43" s="153"/>
      <c r="AA43" s="153"/>
      <c r="AB43" s="153"/>
      <c r="AC43" s="153"/>
      <c r="AD43" s="153"/>
      <c r="AE43" s="153"/>
      <c r="AF43" s="153"/>
      <c r="AG43" s="153" t="s">
        <v>149</v>
      </c>
      <c r="AH43" s="153">
        <v>0</v>
      </c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83">
        <v>16</v>
      </c>
      <c r="B44" s="184" t="s">
        <v>503</v>
      </c>
      <c r="C44" s="195" t="s">
        <v>504</v>
      </c>
      <c r="D44" s="185" t="s">
        <v>141</v>
      </c>
      <c r="E44" s="186">
        <v>4.875</v>
      </c>
      <c r="F44" s="187"/>
      <c r="G44" s="188">
        <f>ROUND(E44*F44,2)</f>
        <v>0</v>
      </c>
      <c r="H44" s="187"/>
      <c r="I44" s="188">
        <f>ROUND(E44*H44,2)</f>
        <v>0</v>
      </c>
      <c r="J44" s="187"/>
      <c r="K44" s="188">
        <f>ROUND(E44*J44,2)</f>
        <v>0</v>
      </c>
      <c r="L44" s="188">
        <v>21</v>
      </c>
      <c r="M44" s="188">
        <f>G44*(1+L44/100)</f>
        <v>0</v>
      </c>
      <c r="N44" s="186">
        <v>3.5000000000000003E-2</v>
      </c>
      <c r="O44" s="186">
        <f>ROUND(E44*N44,2)</f>
        <v>0.17</v>
      </c>
      <c r="P44" s="186">
        <v>0</v>
      </c>
      <c r="Q44" s="186">
        <f>ROUND(E44*P44,2)</f>
        <v>0</v>
      </c>
      <c r="R44" s="188"/>
      <c r="S44" s="188" t="s">
        <v>218</v>
      </c>
      <c r="T44" s="189" t="s">
        <v>143</v>
      </c>
      <c r="U44" s="164">
        <v>0.79200999999999999</v>
      </c>
      <c r="V44" s="164">
        <f>ROUND(E44*U44,2)</f>
        <v>3.86</v>
      </c>
      <c r="W44" s="164"/>
      <c r="X44" s="164" t="s">
        <v>144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145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x14ac:dyDescent="0.2">
      <c r="A45" s="169" t="s">
        <v>137</v>
      </c>
      <c r="B45" s="170" t="s">
        <v>91</v>
      </c>
      <c r="C45" s="192" t="s">
        <v>92</v>
      </c>
      <c r="D45" s="171"/>
      <c r="E45" s="172"/>
      <c r="F45" s="173"/>
      <c r="G45" s="173">
        <f>SUMIF(AG46:AG47,"&lt;&gt;NOR",G46:G47)</f>
        <v>0</v>
      </c>
      <c r="H45" s="173"/>
      <c r="I45" s="173">
        <f>SUM(I46:I47)</f>
        <v>0</v>
      </c>
      <c r="J45" s="173"/>
      <c r="K45" s="173">
        <f>SUM(K46:K47)</f>
        <v>0</v>
      </c>
      <c r="L45" s="173"/>
      <c r="M45" s="173">
        <f>SUM(M46:M47)</f>
        <v>0</v>
      </c>
      <c r="N45" s="172"/>
      <c r="O45" s="172">
        <f>SUM(O46:O47)</f>
        <v>0</v>
      </c>
      <c r="P45" s="172"/>
      <c r="Q45" s="172">
        <f>SUM(Q46:Q47)</f>
        <v>0</v>
      </c>
      <c r="R45" s="173"/>
      <c r="S45" s="173"/>
      <c r="T45" s="174"/>
      <c r="U45" s="168"/>
      <c r="V45" s="168">
        <f>SUM(V46:V47)</f>
        <v>0</v>
      </c>
      <c r="W45" s="168"/>
      <c r="X45" s="168"/>
      <c r="AG45" t="s">
        <v>138</v>
      </c>
    </row>
    <row r="46" spans="1:60" ht="22.5" outlineLevel="1" x14ac:dyDescent="0.2">
      <c r="A46" s="183">
        <v>17</v>
      </c>
      <c r="B46" s="184" t="s">
        <v>505</v>
      </c>
      <c r="C46" s="195" t="s">
        <v>506</v>
      </c>
      <c r="D46" s="185" t="s">
        <v>249</v>
      </c>
      <c r="E46" s="186">
        <v>5</v>
      </c>
      <c r="F46" s="187"/>
      <c r="G46" s="188">
        <f>ROUND(E46*F46,2)</f>
        <v>0</v>
      </c>
      <c r="H46" s="187"/>
      <c r="I46" s="188">
        <f>ROUND(E46*H46,2)</f>
        <v>0</v>
      </c>
      <c r="J46" s="187"/>
      <c r="K46" s="188">
        <f>ROUND(E46*J46,2)</f>
        <v>0</v>
      </c>
      <c r="L46" s="188">
        <v>21</v>
      </c>
      <c r="M46" s="188">
        <f>G46*(1+L46/100)</f>
        <v>0</v>
      </c>
      <c r="N46" s="186">
        <v>0</v>
      </c>
      <c r="O46" s="186">
        <f>ROUND(E46*N46,2)</f>
        <v>0</v>
      </c>
      <c r="P46" s="186">
        <v>0</v>
      </c>
      <c r="Q46" s="186">
        <f>ROUND(E46*P46,2)</f>
        <v>0</v>
      </c>
      <c r="R46" s="188"/>
      <c r="S46" s="188" t="s">
        <v>218</v>
      </c>
      <c r="T46" s="189" t="s">
        <v>214</v>
      </c>
      <c r="U46" s="164">
        <v>0</v>
      </c>
      <c r="V46" s="164">
        <f>ROUND(E46*U46,2)</f>
        <v>0</v>
      </c>
      <c r="W46" s="164"/>
      <c r="X46" s="164" t="s">
        <v>144</v>
      </c>
      <c r="Y46" s="153"/>
      <c r="Z46" s="153"/>
      <c r="AA46" s="153"/>
      <c r="AB46" s="153"/>
      <c r="AC46" s="153"/>
      <c r="AD46" s="153"/>
      <c r="AE46" s="153"/>
      <c r="AF46" s="153"/>
      <c r="AG46" s="153" t="s">
        <v>145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83">
        <v>18</v>
      </c>
      <c r="B47" s="184" t="s">
        <v>507</v>
      </c>
      <c r="C47" s="195" t="s">
        <v>508</v>
      </c>
      <c r="D47" s="185" t="s">
        <v>249</v>
      </c>
      <c r="E47" s="186">
        <v>5</v>
      </c>
      <c r="F47" s="187"/>
      <c r="G47" s="188">
        <f>ROUND(E47*F47,2)</f>
        <v>0</v>
      </c>
      <c r="H47" s="187"/>
      <c r="I47" s="188">
        <f>ROUND(E47*H47,2)</f>
        <v>0</v>
      </c>
      <c r="J47" s="187"/>
      <c r="K47" s="188">
        <f>ROUND(E47*J47,2)</f>
        <v>0</v>
      </c>
      <c r="L47" s="188">
        <v>21</v>
      </c>
      <c r="M47" s="188">
        <f>G47*(1+L47/100)</f>
        <v>0</v>
      </c>
      <c r="N47" s="186">
        <v>0</v>
      </c>
      <c r="O47" s="186">
        <f>ROUND(E47*N47,2)</f>
        <v>0</v>
      </c>
      <c r="P47" s="186">
        <v>0</v>
      </c>
      <c r="Q47" s="186">
        <f>ROUND(E47*P47,2)</f>
        <v>0</v>
      </c>
      <c r="R47" s="188"/>
      <c r="S47" s="188" t="s">
        <v>218</v>
      </c>
      <c r="T47" s="189" t="s">
        <v>214</v>
      </c>
      <c r="U47" s="164">
        <v>0</v>
      </c>
      <c r="V47" s="164">
        <f>ROUND(E47*U47,2)</f>
        <v>0</v>
      </c>
      <c r="W47" s="164"/>
      <c r="X47" s="164" t="s">
        <v>144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145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69" t="s">
        <v>137</v>
      </c>
      <c r="B48" s="170" t="s">
        <v>93</v>
      </c>
      <c r="C48" s="192" t="s">
        <v>94</v>
      </c>
      <c r="D48" s="171"/>
      <c r="E48" s="172"/>
      <c r="F48" s="173"/>
      <c r="G48" s="173">
        <f>SUMIF(AG49:AG56,"&lt;&gt;NOR",G49:G56)</f>
        <v>0</v>
      </c>
      <c r="H48" s="173"/>
      <c r="I48" s="173">
        <f>SUM(I49:I56)</f>
        <v>0</v>
      </c>
      <c r="J48" s="173"/>
      <c r="K48" s="173">
        <f>SUM(K49:K56)</f>
        <v>0</v>
      </c>
      <c r="L48" s="173"/>
      <c r="M48" s="173">
        <f>SUM(M49:M56)</f>
        <v>0</v>
      </c>
      <c r="N48" s="172"/>
      <c r="O48" s="172">
        <f>SUM(O49:O56)</f>
        <v>0</v>
      </c>
      <c r="P48" s="172"/>
      <c r="Q48" s="172">
        <f>SUM(Q49:Q56)</f>
        <v>1.81</v>
      </c>
      <c r="R48" s="173"/>
      <c r="S48" s="173"/>
      <c r="T48" s="174"/>
      <c r="U48" s="168"/>
      <c r="V48" s="168">
        <f>SUM(V49:V56)</f>
        <v>9.81</v>
      </c>
      <c r="W48" s="168"/>
      <c r="X48" s="168"/>
      <c r="AG48" t="s">
        <v>138</v>
      </c>
    </row>
    <row r="49" spans="1:60" ht="22.5" outlineLevel="1" x14ac:dyDescent="0.2">
      <c r="A49" s="176">
        <v>19</v>
      </c>
      <c r="B49" s="177" t="s">
        <v>509</v>
      </c>
      <c r="C49" s="193" t="s">
        <v>510</v>
      </c>
      <c r="D49" s="178" t="s">
        <v>141</v>
      </c>
      <c r="E49" s="179">
        <v>2.66</v>
      </c>
      <c r="F49" s="180"/>
      <c r="G49" s="181">
        <f>ROUND(E49*F49,2)</f>
        <v>0</v>
      </c>
      <c r="H49" s="180"/>
      <c r="I49" s="181">
        <f>ROUND(E49*H49,2)</f>
        <v>0</v>
      </c>
      <c r="J49" s="180"/>
      <c r="K49" s="181">
        <f>ROUND(E49*J49,2)</f>
        <v>0</v>
      </c>
      <c r="L49" s="181">
        <v>21</v>
      </c>
      <c r="M49" s="181">
        <f>G49*(1+L49/100)</f>
        <v>0</v>
      </c>
      <c r="N49" s="179">
        <v>0</v>
      </c>
      <c r="O49" s="179">
        <f>ROUND(E49*N49,2)</f>
        <v>0</v>
      </c>
      <c r="P49" s="179">
        <v>0.26400000000000001</v>
      </c>
      <c r="Q49" s="179">
        <f>ROUND(E49*P49,2)</f>
        <v>0.7</v>
      </c>
      <c r="R49" s="181" t="s">
        <v>511</v>
      </c>
      <c r="S49" s="181" t="s">
        <v>143</v>
      </c>
      <c r="T49" s="182" t="s">
        <v>143</v>
      </c>
      <c r="U49" s="164">
        <v>1.8149999999999999</v>
      </c>
      <c r="V49" s="164">
        <f>ROUND(E49*U49,2)</f>
        <v>4.83</v>
      </c>
      <c r="W49" s="164"/>
      <c r="X49" s="164" t="s">
        <v>144</v>
      </c>
      <c r="Y49" s="153"/>
      <c r="Z49" s="153"/>
      <c r="AA49" s="153"/>
      <c r="AB49" s="153"/>
      <c r="AC49" s="153"/>
      <c r="AD49" s="153"/>
      <c r="AE49" s="153"/>
      <c r="AF49" s="153"/>
      <c r="AG49" s="153" t="s">
        <v>145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57" t="s">
        <v>512</v>
      </c>
      <c r="D50" s="258"/>
      <c r="E50" s="258"/>
      <c r="F50" s="258"/>
      <c r="G50" s="258"/>
      <c r="H50" s="164"/>
      <c r="I50" s="164"/>
      <c r="J50" s="164"/>
      <c r="K50" s="164"/>
      <c r="L50" s="164"/>
      <c r="M50" s="164"/>
      <c r="N50" s="163"/>
      <c r="O50" s="163"/>
      <c r="P50" s="163"/>
      <c r="Q50" s="163"/>
      <c r="R50" s="164"/>
      <c r="S50" s="164"/>
      <c r="T50" s="164"/>
      <c r="U50" s="164"/>
      <c r="V50" s="164"/>
      <c r="W50" s="164"/>
      <c r="X50" s="164"/>
      <c r="Y50" s="153"/>
      <c r="Z50" s="153"/>
      <c r="AA50" s="153"/>
      <c r="AB50" s="153"/>
      <c r="AC50" s="153"/>
      <c r="AD50" s="153"/>
      <c r="AE50" s="153"/>
      <c r="AF50" s="153"/>
      <c r="AG50" s="153" t="s">
        <v>147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194" t="s">
        <v>513</v>
      </c>
      <c r="D51" s="166"/>
      <c r="E51" s="167">
        <v>2.66</v>
      </c>
      <c r="F51" s="164"/>
      <c r="G51" s="164"/>
      <c r="H51" s="164"/>
      <c r="I51" s="164"/>
      <c r="J51" s="164"/>
      <c r="K51" s="164"/>
      <c r="L51" s="164"/>
      <c r="M51" s="164"/>
      <c r="N51" s="163"/>
      <c r="O51" s="163"/>
      <c r="P51" s="163"/>
      <c r="Q51" s="163"/>
      <c r="R51" s="164"/>
      <c r="S51" s="164"/>
      <c r="T51" s="164"/>
      <c r="U51" s="164"/>
      <c r="V51" s="164"/>
      <c r="W51" s="164"/>
      <c r="X51" s="164"/>
      <c r="Y51" s="153"/>
      <c r="Z51" s="153"/>
      <c r="AA51" s="153"/>
      <c r="AB51" s="153"/>
      <c r="AC51" s="153"/>
      <c r="AD51" s="153"/>
      <c r="AE51" s="153"/>
      <c r="AF51" s="153"/>
      <c r="AG51" s="153" t="s">
        <v>149</v>
      </c>
      <c r="AH51" s="153">
        <v>0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33.75" outlineLevel="1" x14ac:dyDescent="0.2">
      <c r="A52" s="176">
        <v>20</v>
      </c>
      <c r="B52" s="177" t="s">
        <v>514</v>
      </c>
      <c r="C52" s="193" t="s">
        <v>515</v>
      </c>
      <c r="D52" s="178" t="s">
        <v>141</v>
      </c>
      <c r="E52" s="179">
        <v>4.875</v>
      </c>
      <c r="F52" s="180"/>
      <c r="G52" s="181">
        <f>ROUND(E52*F52,2)</f>
        <v>0</v>
      </c>
      <c r="H52" s="180"/>
      <c r="I52" s="181">
        <f>ROUND(E52*H52,2)</f>
        <v>0</v>
      </c>
      <c r="J52" s="180"/>
      <c r="K52" s="181">
        <f>ROUND(E52*J52,2)</f>
        <v>0</v>
      </c>
      <c r="L52" s="181">
        <v>21</v>
      </c>
      <c r="M52" s="181">
        <f>G52*(1+L52/100)</f>
        <v>0</v>
      </c>
      <c r="N52" s="179">
        <v>0</v>
      </c>
      <c r="O52" s="179">
        <f>ROUND(E52*N52,2)</f>
        <v>0</v>
      </c>
      <c r="P52" s="179">
        <v>5.8999999999999997E-2</v>
      </c>
      <c r="Q52" s="179">
        <f>ROUND(E52*P52,2)</f>
        <v>0.28999999999999998</v>
      </c>
      <c r="R52" s="181" t="s">
        <v>232</v>
      </c>
      <c r="S52" s="181" t="s">
        <v>143</v>
      </c>
      <c r="T52" s="182" t="s">
        <v>143</v>
      </c>
      <c r="U52" s="164">
        <v>0.2</v>
      </c>
      <c r="V52" s="164">
        <f>ROUND(E52*U52,2)</f>
        <v>0.98</v>
      </c>
      <c r="W52" s="164"/>
      <c r="X52" s="164" t="s">
        <v>144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145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94" t="s">
        <v>488</v>
      </c>
      <c r="D53" s="166"/>
      <c r="E53" s="167">
        <v>4.875</v>
      </c>
      <c r="F53" s="164"/>
      <c r="G53" s="164"/>
      <c r="H53" s="164"/>
      <c r="I53" s="164"/>
      <c r="J53" s="164"/>
      <c r="K53" s="164"/>
      <c r="L53" s="164"/>
      <c r="M53" s="164"/>
      <c r="N53" s="163"/>
      <c r="O53" s="163"/>
      <c r="P53" s="163"/>
      <c r="Q53" s="163"/>
      <c r="R53" s="164"/>
      <c r="S53" s="164"/>
      <c r="T53" s="164"/>
      <c r="U53" s="164"/>
      <c r="V53" s="164"/>
      <c r="W53" s="164"/>
      <c r="X53" s="164"/>
      <c r="Y53" s="153"/>
      <c r="Z53" s="153"/>
      <c r="AA53" s="153"/>
      <c r="AB53" s="153"/>
      <c r="AC53" s="153"/>
      <c r="AD53" s="153"/>
      <c r="AE53" s="153"/>
      <c r="AF53" s="153"/>
      <c r="AG53" s="153" t="s">
        <v>149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76">
        <v>21</v>
      </c>
      <c r="B54" s="177" t="s">
        <v>516</v>
      </c>
      <c r="C54" s="193" t="s">
        <v>517</v>
      </c>
      <c r="D54" s="178" t="s">
        <v>141</v>
      </c>
      <c r="E54" s="179">
        <v>4.875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21</v>
      </c>
      <c r="M54" s="181">
        <f>G54*(1+L54/100)</f>
        <v>0</v>
      </c>
      <c r="N54" s="179">
        <v>0</v>
      </c>
      <c r="O54" s="179">
        <f>ROUND(E54*N54,2)</f>
        <v>0</v>
      </c>
      <c r="P54" s="179">
        <v>0.16900000000000001</v>
      </c>
      <c r="Q54" s="179">
        <f>ROUND(E54*P54,2)</f>
        <v>0.82</v>
      </c>
      <c r="R54" s="181" t="s">
        <v>232</v>
      </c>
      <c r="S54" s="181" t="s">
        <v>143</v>
      </c>
      <c r="T54" s="182" t="s">
        <v>143</v>
      </c>
      <c r="U54" s="164">
        <v>0.82</v>
      </c>
      <c r="V54" s="164">
        <f>ROUND(E54*U54,2)</f>
        <v>4</v>
      </c>
      <c r="W54" s="164"/>
      <c r="X54" s="164" t="s">
        <v>144</v>
      </c>
      <c r="Y54" s="153"/>
      <c r="Z54" s="153"/>
      <c r="AA54" s="153"/>
      <c r="AB54" s="153"/>
      <c r="AC54" s="153"/>
      <c r="AD54" s="153"/>
      <c r="AE54" s="153"/>
      <c r="AF54" s="153"/>
      <c r="AG54" s="153" t="s">
        <v>145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257" t="s">
        <v>518</v>
      </c>
      <c r="D55" s="258"/>
      <c r="E55" s="258"/>
      <c r="F55" s="258"/>
      <c r="G55" s="258"/>
      <c r="H55" s="164"/>
      <c r="I55" s="164"/>
      <c r="J55" s="164"/>
      <c r="K55" s="164"/>
      <c r="L55" s="164"/>
      <c r="M55" s="164"/>
      <c r="N55" s="163"/>
      <c r="O55" s="163"/>
      <c r="P55" s="163"/>
      <c r="Q55" s="163"/>
      <c r="R55" s="164"/>
      <c r="S55" s="164"/>
      <c r="T55" s="164"/>
      <c r="U55" s="164"/>
      <c r="V55" s="164"/>
      <c r="W55" s="164"/>
      <c r="X55" s="164"/>
      <c r="Y55" s="153"/>
      <c r="Z55" s="153"/>
      <c r="AA55" s="153"/>
      <c r="AB55" s="153"/>
      <c r="AC55" s="153"/>
      <c r="AD55" s="153"/>
      <c r="AE55" s="153"/>
      <c r="AF55" s="153"/>
      <c r="AG55" s="153" t="s">
        <v>147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194" t="s">
        <v>488</v>
      </c>
      <c r="D56" s="166"/>
      <c r="E56" s="167">
        <v>4.875</v>
      </c>
      <c r="F56" s="164"/>
      <c r="G56" s="164"/>
      <c r="H56" s="164"/>
      <c r="I56" s="164"/>
      <c r="J56" s="164"/>
      <c r="K56" s="164"/>
      <c r="L56" s="164"/>
      <c r="M56" s="164"/>
      <c r="N56" s="163"/>
      <c r="O56" s="163"/>
      <c r="P56" s="163"/>
      <c r="Q56" s="163"/>
      <c r="R56" s="164"/>
      <c r="S56" s="164"/>
      <c r="T56" s="164"/>
      <c r="U56" s="164"/>
      <c r="V56" s="164"/>
      <c r="W56" s="164"/>
      <c r="X56" s="164"/>
      <c r="Y56" s="153"/>
      <c r="Z56" s="153"/>
      <c r="AA56" s="153"/>
      <c r="AB56" s="153"/>
      <c r="AC56" s="153"/>
      <c r="AD56" s="153"/>
      <c r="AE56" s="153"/>
      <c r="AF56" s="153"/>
      <c r="AG56" s="153" t="s">
        <v>149</v>
      </c>
      <c r="AH56" s="153">
        <v>0</v>
      </c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x14ac:dyDescent="0.2">
      <c r="A57" s="169" t="s">
        <v>137</v>
      </c>
      <c r="B57" s="170" t="s">
        <v>95</v>
      </c>
      <c r="C57" s="192" t="s">
        <v>96</v>
      </c>
      <c r="D57" s="171"/>
      <c r="E57" s="172"/>
      <c r="F57" s="173"/>
      <c r="G57" s="173">
        <f>SUMIF(AG58:AG59,"&lt;&gt;NOR",G58:G59)</f>
        <v>0</v>
      </c>
      <c r="H57" s="173"/>
      <c r="I57" s="173">
        <f>SUM(I58:I59)</f>
        <v>0</v>
      </c>
      <c r="J57" s="173"/>
      <c r="K57" s="173">
        <f>SUM(K58:K59)</f>
        <v>0</v>
      </c>
      <c r="L57" s="173"/>
      <c r="M57" s="173">
        <f>SUM(M58:M59)</f>
        <v>0</v>
      </c>
      <c r="N57" s="172"/>
      <c r="O57" s="172">
        <f>SUM(O58:O59)</f>
        <v>0</v>
      </c>
      <c r="P57" s="172"/>
      <c r="Q57" s="172">
        <f>SUM(Q58:Q59)</f>
        <v>0</v>
      </c>
      <c r="R57" s="173"/>
      <c r="S57" s="173"/>
      <c r="T57" s="174"/>
      <c r="U57" s="168"/>
      <c r="V57" s="168">
        <f>SUM(V58:V59)</f>
        <v>6.89</v>
      </c>
      <c r="W57" s="168"/>
      <c r="X57" s="168"/>
      <c r="AG57" t="s">
        <v>138</v>
      </c>
    </row>
    <row r="58" spans="1:60" ht="33.75" outlineLevel="1" x14ac:dyDescent="0.2">
      <c r="A58" s="176">
        <v>22</v>
      </c>
      <c r="B58" s="177" t="s">
        <v>519</v>
      </c>
      <c r="C58" s="193" t="s">
        <v>520</v>
      </c>
      <c r="D58" s="178" t="s">
        <v>213</v>
      </c>
      <c r="E58" s="179">
        <v>7.3454800000000002</v>
      </c>
      <c r="F58" s="180"/>
      <c r="G58" s="181">
        <f>ROUND(E58*F58,2)</f>
        <v>0</v>
      </c>
      <c r="H58" s="180"/>
      <c r="I58" s="181">
        <f>ROUND(E58*H58,2)</f>
        <v>0</v>
      </c>
      <c r="J58" s="180"/>
      <c r="K58" s="181">
        <f>ROUND(E58*J58,2)</f>
        <v>0</v>
      </c>
      <c r="L58" s="181">
        <v>21</v>
      </c>
      <c r="M58" s="181">
        <f>G58*(1+L58/100)</f>
        <v>0</v>
      </c>
      <c r="N58" s="179">
        <v>0</v>
      </c>
      <c r="O58" s="179">
        <f>ROUND(E58*N58,2)</f>
        <v>0</v>
      </c>
      <c r="P58" s="179">
        <v>0</v>
      </c>
      <c r="Q58" s="179">
        <f>ROUND(E58*P58,2)</f>
        <v>0</v>
      </c>
      <c r="R58" s="181" t="s">
        <v>479</v>
      </c>
      <c r="S58" s="181" t="s">
        <v>143</v>
      </c>
      <c r="T58" s="182" t="s">
        <v>143</v>
      </c>
      <c r="U58" s="164">
        <v>0.9385</v>
      </c>
      <c r="V58" s="164">
        <f>ROUND(E58*U58,2)</f>
        <v>6.89</v>
      </c>
      <c r="W58" s="164"/>
      <c r="X58" s="164" t="s">
        <v>240</v>
      </c>
      <c r="Y58" s="153"/>
      <c r="Z58" s="153"/>
      <c r="AA58" s="153"/>
      <c r="AB58" s="153"/>
      <c r="AC58" s="153"/>
      <c r="AD58" s="153"/>
      <c r="AE58" s="153"/>
      <c r="AF58" s="153"/>
      <c r="AG58" s="153" t="s">
        <v>241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257" t="s">
        <v>521</v>
      </c>
      <c r="D59" s="258"/>
      <c r="E59" s="258"/>
      <c r="F59" s="258"/>
      <c r="G59" s="258"/>
      <c r="H59" s="164"/>
      <c r="I59" s="164"/>
      <c r="J59" s="164"/>
      <c r="K59" s="164"/>
      <c r="L59" s="164"/>
      <c r="M59" s="164"/>
      <c r="N59" s="163"/>
      <c r="O59" s="163"/>
      <c r="P59" s="163"/>
      <c r="Q59" s="163"/>
      <c r="R59" s="164"/>
      <c r="S59" s="164"/>
      <c r="T59" s="164"/>
      <c r="U59" s="164"/>
      <c r="V59" s="164"/>
      <c r="W59" s="164"/>
      <c r="X59" s="164"/>
      <c r="Y59" s="153"/>
      <c r="Z59" s="153"/>
      <c r="AA59" s="153"/>
      <c r="AB59" s="153"/>
      <c r="AC59" s="153"/>
      <c r="AD59" s="153"/>
      <c r="AE59" s="153"/>
      <c r="AF59" s="153"/>
      <c r="AG59" s="153" t="s">
        <v>147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x14ac:dyDescent="0.2">
      <c r="A60" s="169" t="s">
        <v>137</v>
      </c>
      <c r="B60" s="170" t="s">
        <v>98</v>
      </c>
      <c r="C60" s="192" t="s">
        <v>99</v>
      </c>
      <c r="D60" s="171"/>
      <c r="E60" s="172"/>
      <c r="F60" s="173"/>
      <c r="G60" s="173">
        <f>SUMIF(AG61:AG75,"&lt;&gt;NOR",G61:G75)</f>
        <v>0</v>
      </c>
      <c r="H60" s="173"/>
      <c r="I60" s="173">
        <f>SUM(I61:I75)</f>
        <v>0</v>
      </c>
      <c r="J60" s="173"/>
      <c r="K60" s="173">
        <f>SUM(K61:K75)</f>
        <v>0</v>
      </c>
      <c r="L60" s="173"/>
      <c r="M60" s="173">
        <f>SUM(M61:M75)</f>
        <v>0</v>
      </c>
      <c r="N60" s="172"/>
      <c r="O60" s="172">
        <f>SUM(O61:O75)</f>
        <v>0.02</v>
      </c>
      <c r="P60" s="172"/>
      <c r="Q60" s="172">
        <f>SUM(Q61:Q75)</f>
        <v>0</v>
      </c>
      <c r="R60" s="173"/>
      <c r="S60" s="173"/>
      <c r="T60" s="174"/>
      <c r="U60" s="168"/>
      <c r="V60" s="168">
        <f>SUM(V61:V75)</f>
        <v>3.48</v>
      </c>
      <c r="W60" s="168"/>
      <c r="X60" s="168"/>
      <c r="AG60" t="s">
        <v>138</v>
      </c>
    </row>
    <row r="61" spans="1:60" outlineLevel="1" x14ac:dyDescent="0.2">
      <c r="A61" s="176">
        <v>23</v>
      </c>
      <c r="B61" s="177" t="s">
        <v>522</v>
      </c>
      <c r="C61" s="193" t="s">
        <v>523</v>
      </c>
      <c r="D61" s="178" t="s">
        <v>141</v>
      </c>
      <c r="E61" s="179">
        <v>2.66</v>
      </c>
      <c r="F61" s="180"/>
      <c r="G61" s="181">
        <f>ROUND(E61*F61,2)</f>
        <v>0</v>
      </c>
      <c r="H61" s="180"/>
      <c r="I61" s="181">
        <f>ROUND(E61*H61,2)</f>
        <v>0</v>
      </c>
      <c r="J61" s="180"/>
      <c r="K61" s="181">
        <f>ROUND(E61*J61,2)</f>
        <v>0</v>
      </c>
      <c r="L61" s="181">
        <v>21</v>
      </c>
      <c r="M61" s="181">
        <f>G61*(1+L61/100)</f>
        <v>0</v>
      </c>
      <c r="N61" s="179">
        <v>3.6800000000000001E-3</v>
      </c>
      <c r="O61" s="179">
        <f>ROUND(E61*N61,2)</f>
        <v>0.01</v>
      </c>
      <c r="P61" s="179">
        <v>0</v>
      </c>
      <c r="Q61" s="179">
        <f>ROUND(E61*P61,2)</f>
        <v>0</v>
      </c>
      <c r="R61" s="181" t="s">
        <v>524</v>
      </c>
      <c r="S61" s="181" t="s">
        <v>143</v>
      </c>
      <c r="T61" s="182" t="s">
        <v>143</v>
      </c>
      <c r="U61" s="164">
        <v>0.38500000000000001</v>
      </c>
      <c r="V61" s="164">
        <f>ROUND(E61*U61,2)</f>
        <v>1.02</v>
      </c>
      <c r="W61" s="164"/>
      <c r="X61" s="164" t="s">
        <v>144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145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255" t="s">
        <v>525</v>
      </c>
      <c r="D62" s="256"/>
      <c r="E62" s="256"/>
      <c r="F62" s="256"/>
      <c r="G62" s="256"/>
      <c r="H62" s="164"/>
      <c r="I62" s="164"/>
      <c r="J62" s="164"/>
      <c r="K62" s="164"/>
      <c r="L62" s="164"/>
      <c r="M62" s="164"/>
      <c r="N62" s="163"/>
      <c r="O62" s="163"/>
      <c r="P62" s="163"/>
      <c r="Q62" s="163"/>
      <c r="R62" s="164"/>
      <c r="S62" s="164"/>
      <c r="T62" s="164"/>
      <c r="U62" s="164"/>
      <c r="V62" s="164"/>
      <c r="W62" s="164"/>
      <c r="X62" s="164"/>
      <c r="Y62" s="153"/>
      <c r="Z62" s="153"/>
      <c r="AA62" s="153"/>
      <c r="AB62" s="153"/>
      <c r="AC62" s="153"/>
      <c r="AD62" s="153"/>
      <c r="AE62" s="153"/>
      <c r="AF62" s="153"/>
      <c r="AG62" s="153" t="s">
        <v>204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194" t="s">
        <v>485</v>
      </c>
      <c r="D63" s="166"/>
      <c r="E63" s="167">
        <v>2.66</v>
      </c>
      <c r="F63" s="164"/>
      <c r="G63" s="164"/>
      <c r="H63" s="164"/>
      <c r="I63" s="164"/>
      <c r="J63" s="164"/>
      <c r="K63" s="164"/>
      <c r="L63" s="164"/>
      <c r="M63" s="164"/>
      <c r="N63" s="163"/>
      <c r="O63" s="163"/>
      <c r="P63" s="163"/>
      <c r="Q63" s="163"/>
      <c r="R63" s="164"/>
      <c r="S63" s="164"/>
      <c r="T63" s="164"/>
      <c r="U63" s="164"/>
      <c r="V63" s="164"/>
      <c r="W63" s="164"/>
      <c r="X63" s="164"/>
      <c r="Y63" s="153"/>
      <c r="Z63" s="153"/>
      <c r="AA63" s="153"/>
      <c r="AB63" s="153"/>
      <c r="AC63" s="153"/>
      <c r="AD63" s="153"/>
      <c r="AE63" s="153"/>
      <c r="AF63" s="153"/>
      <c r="AG63" s="153" t="s">
        <v>149</v>
      </c>
      <c r="AH63" s="153">
        <v>0</v>
      </c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76">
        <v>24</v>
      </c>
      <c r="B64" s="177" t="s">
        <v>526</v>
      </c>
      <c r="C64" s="193" t="s">
        <v>527</v>
      </c>
      <c r="D64" s="178" t="s">
        <v>141</v>
      </c>
      <c r="E64" s="179">
        <v>8.625</v>
      </c>
      <c r="F64" s="180"/>
      <c r="G64" s="181">
        <f>ROUND(E64*F64,2)</f>
        <v>0</v>
      </c>
      <c r="H64" s="180"/>
      <c r="I64" s="181">
        <f>ROUND(E64*H64,2)</f>
        <v>0</v>
      </c>
      <c r="J64" s="180"/>
      <c r="K64" s="181">
        <f>ROUND(E64*J64,2)</f>
        <v>0</v>
      </c>
      <c r="L64" s="181">
        <v>21</v>
      </c>
      <c r="M64" s="181">
        <f>G64*(1+L64/100)</f>
        <v>0</v>
      </c>
      <c r="N64" s="179">
        <v>1.7000000000000001E-4</v>
      </c>
      <c r="O64" s="179">
        <f>ROUND(E64*N64,2)</f>
        <v>0</v>
      </c>
      <c r="P64" s="179">
        <v>0</v>
      </c>
      <c r="Q64" s="179">
        <f>ROUND(E64*P64,2)</f>
        <v>0</v>
      </c>
      <c r="R64" s="181"/>
      <c r="S64" s="181" t="s">
        <v>143</v>
      </c>
      <c r="T64" s="182" t="s">
        <v>143</v>
      </c>
      <c r="U64" s="164">
        <v>0.04</v>
      </c>
      <c r="V64" s="164">
        <f>ROUND(E64*U64,2)</f>
        <v>0.35</v>
      </c>
      <c r="W64" s="164"/>
      <c r="X64" s="164" t="s">
        <v>144</v>
      </c>
      <c r="Y64" s="153"/>
      <c r="Z64" s="153"/>
      <c r="AA64" s="153"/>
      <c r="AB64" s="153"/>
      <c r="AC64" s="153"/>
      <c r="AD64" s="153"/>
      <c r="AE64" s="153"/>
      <c r="AF64" s="153"/>
      <c r="AG64" s="153" t="s">
        <v>528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194" t="s">
        <v>529</v>
      </c>
      <c r="D65" s="166"/>
      <c r="E65" s="167">
        <v>8.625</v>
      </c>
      <c r="F65" s="164"/>
      <c r="G65" s="164"/>
      <c r="H65" s="164"/>
      <c r="I65" s="164"/>
      <c r="J65" s="164"/>
      <c r="K65" s="164"/>
      <c r="L65" s="164"/>
      <c r="M65" s="164"/>
      <c r="N65" s="163"/>
      <c r="O65" s="163"/>
      <c r="P65" s="163"/>
      <c r="Q65" s="163"/>
      <c r="R65" s="164"/>
      <c r="S65" s="164"/>
      <c r="T65" s="164"/>
      <c r="U65" s="164"/>
      <c r="V65" s="164"/>
      <c r="W65" s="164"/>
      <c r="X65" s="164"/>
      <c r="Y65" s="153"/>
      <c r="Z65" s="153"/>
      <c r="AA65" s="153"/>
      <c r="AB65" s="153"/>
      <c r="AC65" s="153"/>
      <c r="AD65" s="153"/>
      <c r="AE65" s="153"/>
      <c r="AF65" s="153"/>
      <c r="AG65" s="153" t="s">
        <v>149</v>
      </c>
      <c r="AH65" s="153">
        <v>0</v>
      </c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76">
        <v>25</v>
      </c>
      <c r="B66" s="177" t="s">
        <v>530</v>
      </c>
      <c r="C66" s="193" t="s">
        <v>531</v>
      </c>
      <c r="D66" s="178" t="s">
        <v>165</v>
      </c>
      <c r="E66" s="179">
        <v>3.8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1">
        <f>G66*(1+L66/100)</f>
        <v>0</v>
      </c>
      <c r="N66" s="179">
        <v>1.8000000000000001E-4</v>
      </c>
      <c r="O66" s="179">
        <f>ROUND(E66*N66,2)</f>
        <v>0</v>
      </c>
      <c r="P66" s="179">
        <v>0</v>
      </c>
      <c r="Q66" s="179">
        <f>ROUND(E66*P66,2)</f>
        <v>0</v>
      </c>
      <c r="R66" s="181"/>
      <c r="S66" s="181" t="s">
        <v>218</v>
      </c>
      <c r="T66" s="182" t="s">
        <v>207</v>
      </c>
      <c r="U66" s="164">
        <v>0.1</v>
      </c>
      <c r="V66" s="164">
        <f>ROUND(E66*U66,2)</f>
        <v>0.38</v>
      </c>
      <c r="W66" s="164"/>
      <c r="X66" s="164" t="s">
        <v>144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145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194" t="s">
        <v>532</v>
      </c>
      <c r="D67" s="166"/>
      <c r="E67" s="167">
        <v>3.8</v>
      </c>
      <c r="F67" s="164"/>
      <c r="G67" s="164"/>
      <c r="H67" s="164"/>
      <c r="I67" s="164"/>
      <c r="J67" s="164"/>
      <c r="K67" s="164"/>
      <c r="L67" s="164"/>
      <c r="M67" s="164"/>
      <c r="N67" s="163"/>
      <c r="O67" s="163"/>
      <c r="P67" s="163"/>
      <c r="Q67" s="163"/>
      <c r="R67" s="164"/>
      <c r="S67" s="164"/>
      <c r="T67" s="164"/>
      <c r="U67" s="164"/>
      <c r="V67" s="164"/>
      <c r="W67" s="164"/>
      <c r="X67" s="164"/>
      <c r="Y67" s="153"/>
      <c r="Z67" s="153"/>
      <c r="AA67" s="153"/>
      <c r="AB67" s="153"/>
      <c r="AC67" s="153"/>
      <c r="AD67" s="153"/>
      <c r="AE67" s="153"/>
      <c r="AF67" s="153"/>
      <c r="AG67" s="153" t="s">
        <v>149</v>
      </c>
      <c r="AH67" s="153">
        <v>0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76">
        <v>26</v>
      </c>
      <c r="B68" s="177" t="s">
        <v>533</v>
      </c>
      <c r="C68" s="193" t="s">
        <v>534</v>
      </c>
      <c r="D68" s="178" t="s">
        <v>165</v>
      </c>
      <c r="E68" s="179">
        <v>17.25</v>
      </c>
      <c r="F68" s="180"/>
      <c r="G68" s="181">
        <f>ROUND(E68*F68,2)</f>
        <v>0</v>
      </c>
      <c r="H68" s="180"/>
      <c r="I68" s="181">
        <f>ROUND(E68*H68,2)</f>
        <v>0</v>
      </c>
      <c r="J68" s="180"/>
      <c r="K68" s="181">
        <f>ROUND(E68*J68,2)</f>
        <v>0</v>
      </c>
      <c r="L68" s="181">
        <v>21</v>
      </c>
      <c r="M68" s="181">
        <f>G68*(1+L68/100)</f>
        <v>0</v>
      </c>
      <c r="N68" s="179">
        <v>5.2999999999999998E-4</v>
      </c>
      <c r="O68" s="179">
        <f>ROUND(E68*N68,2)</f>
        <v>0.01</v>
      </c>
      <c r="P68" s="179">
        <v>0</v>
      </c>
      <c r="Q68" s="179">
        <f>ROUND(E68*P68,2)</f>
        <v>0</v>
      </c>
      <c r="R68" s="181"/>
      <c r="S68" s="181" t="s">
        <v>143</v>
      </c>
      <c r="T68" s="182" t="s">
        <v>143</v>
      </c>
      <c r="U68" s="164">
        <v>0.1</v>
      </c>
      <c r="V68" s="164">
        <f>ROUND(E68*U68,2)</f>
        <v>1.73</v>
      </c>
      <c r="W68" s="164"/>
      <c r="X68" s="164" t="s">
        <v>144</v>
      </c>
      <c r="Y68" s="153"/>
      <c r="Z68" s="153"/>
      <c r="AA68" s="153"/>
      <c r="AB68" s="153"/>
      <c r="AC68" s="153"/>
      <c r="AD68" s="153"/>
      <c r="AE68" s="153"/>
      <c r="AF68" s="153"/>
      <c r="AG68" s="153" t="s">
        <v>528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194" t="s">
        <v>535</v>
      </c>
      <c r="D69" s="166"/>
      <c r="E69" s="167">
        <v>17.25</v>
      </c>
      <c r="F69" s="164"/>
      <c r="G69" s="164"/>
      <c r="H69" s="164"/>
      <c r="I69" s="164"/>
      <c r="J69" s="164"/>
      <c r="K69" s="164"/>
      <c r="L69" s="164"/>
      <c r="M69" s="164"/>
      <c r="N69" s="163"/>
      <c r="O69" s="163"/>
      <c r="P69" s="163"/>
      <c r="Q69" s="163"/>
      <c r="R69" s="164"/>
      <c r="S69" s="164"/>
      <c r="T69" s="164"/>
      <c r="U69" s="164"/>
      <c r="V69" s="164"/>
      <c r="W69" s="164"/>
      <c r="X69" s="164"/>
      <c r="Y69" s="153"/>
      <c r="Z69" s="153"/>
      <c r="AA69" s="153"/>
      <c r="AB69" s="153"/>
      <c r="AC69" s="153"/>
      <c r="AD69" s="153"/>
      <c r="AE69" s="153"/>
      <c r="AF69" s="153"/>
      <c r="AG69" s="153" t="s">
        <v>149</v>
      </c>
      <c r="AH69" s="153">
        <v>0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76">
        <v>27</v>
      </c>
      <c r="B70" s="177" t="s">
        <v>536</v>
      </c>
      <c r="C70" s="193" t="s">
        <v>537</v>
      </c>
      <c r="D70" s="178" t="s">
        <v>165</v>
      </c>
      <c r="E70" s="179">
        <v>11.8</v>
      </c>
      <c r="F70" s="180"/>
      <c r="G70" s="181">
        <f>ROUND(E70*F70,2)</f>
        <v>0</v>
      </c>
      <c r="H70" s="180"/>
      <c r="I70" s="181">
        <f>ROUND(E70*H70,2)</f>
        <v>0</v>
      </c>
      <c r="J70" s="180"/>
      <c r="K70" s="181">
        <f>ROUND(E70*J70,2)</f>
        <v>0</v>
      </c>
      <c r="L70" s="181">
        <v>21</v>
      </c>
      <c r="M70" s="181">
        <f>G70*(1+L70/100)</f>
        <v>0</v>
      </c>
      <c r="N70" s="179">
        <v>0</v>
      </c>
      <c r="O70" s="179">
        <f>ROUND(E70*N70,2)</f>
        <v>0</v>
      </c>
      <c r="P70" s="179">
        <v>0</v>
      </c>
      <c r="Q70" s="179">
        <f>ROUND(E70*P70,2)</f>
        <v>0</v>
      </c>
      <c r="R70" s="181"/>
      <c r="S70" s="181" t="s">
        <v>218</v>
      </c>
      <c r="T70" s="182" t="s">
        <v>214</v>
      </c>
      <c r="U70" s="164">
        <v>0</v>
      </c>
      <c r="V70" s="164">
        <f>ROUND(E70*U70,2)</f>
        <v>0</v>
      </c>
      <c r="W70" s="164"/>
      <c r="X70" s="164" t="s">
        <v>144</v>
      </c>
      <c r="Y70" s="153"/>
      <c r="Z70" s="153"/>
      <c r="AA70" s="153"/>
      <c r="AB70" s="153"/>
      <c r="AC70" s="153"/>
      <c r="AD70" s="153"/>
      <c r="AE70" s="153"/>
      <c r="AF70" s="153"/>
      <c r="AG70" s="153" t="s">
        <v>145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194" t="s">
        <v>538</v>
      </c>
      <c r="D71" s="166"/>
      <c r="E71" s="167">
        <v>11.8</v>
      </c>
      <c r="F71" s="164"/>
      <c r="G71" s="164"/>
      <c r="H71" s="164"/>
      <c r="I71" s="164"/>
      <c r="J71" s="164"/>
      <c r="K71" s="164"/>
      <c r="L71" s="164"/>
      <c r="M71" s="164"/>
      <c r="N71" s="163"/>
      <c r="O71" s="163"/>
      <c r="P71" s="163"/>
      <c r="Q71" s="163"/>
      <c r="R71" s="164"/>
      <c r="S71" s="164"/>
      <c r="T71" s="164"/>
      <c r="U71" s="164"/>
      <c r="V71" s="164"/>
      <c r="W71" s="164"/>
      <c r="X71" s="164"/>
      <c r="Y71" s="153"/>
      <c r="Z71" s="153"/>
      <c r="AA71" s="153"/>
      <c r="AB71" s="153"/>
      <c r="AC71" s="153"/>
      <c r="AD71" s="153"/>
      <c r="AE71" s="153"/>
      <c r="AF71" s="153"/>
      <c r="AG71" s="153" t="s">
        <v>149</v>
      </c>
      <c r="AH71" s="153">
        <v>0</v>
      </c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76">
        <v>28</v>
      </c>
      <c r="B72" s="177" t="s">
        <v>539</v>
      </c>
      <c r="C72" s="193" t="s">
        <v>540</v>
      </c>
      <c r="D72" s="178" t="s">
        <v>141</v>
      </c>
      <c r="E72" s="179">
        <v>10.35</v>
      </c>
      <c r="F72" s="180"/>
      <c r="G72" s="181">
        <f>ROUND(E72*F72,2)</f>
        <v>0</v>
      </c>
      <c r="H72" s="180"/>
      <c r="I72" s="181">
        <f>ROUND(E72*H72,2)</f>
        <v>0</v>
      </c>
      <c r="J72" s="180"/>
      <c r="K72" s="181">
        <f>ROUND(E72*J72,2)</f>
        <v>0</v>
      </c>
      <c r="L72" s="181">
        <v>21</v>
      </c>
      <c r="M72" s="181">
        <f>G72*(1+L72/100)</f>
        <v>0</v>
      </c>
      <c r="N72" s="179">
        <v>4.4999999999999999E-4</v>
      </c>
      <c r="O72" s="179">
        <f>ROUND(E72*N72,2)</f>
        <v>0</v>
      </c>
      <c r="P72" s="179">
        <v>0</v>
      </c>
      <c r="Q72" s="179">
        <f>ROUND(E72*P72,2)</f>
        <v>0</v>
      </c>
      <c r="R72" s="181" t="s">
        <v>312</v>
      </c>
      <c r="S72" s="181" t="s">
        <v>143</v>
      </c>
      <c r="T72" s="182" t="s">
        <v>143</v>
      </c>
      <c r="U72" s="164">
        <v>0</v>
      </c>
      <c r="V72" s="164">
        <f>ROUND(E72*U72,2)</f>
        <v>0</v>
      </c>
      <c r="W72" s="164"/>
      <c r="X72" s="164" t="s">
        <v>313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541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94" t="s">
        <v>542</v>
      </c>
      <c r="D73" s="166"/>
      <c r="E73" s="167">
        <v>10.35</v>
      </c>
      <c r="F73" s="164"/>
      <c r="G73" s="164"/>
      <c r="H73" s="164"/>
      <c r="I73" s="164"/>
      <c r="J73" s="164"/>
      <c r="K73" s="164"/>
      <c r="L73" s="164"/>
      <c r="M73" s="164"/>
      <c r="N73" s="163"/>
      <c r="O73" s="163"/>
      <c r="P73" s="163"/>
      <c r="Q73" s="163"/>
      <c r="R73" s="164"/>
      <c r="S73" s="164"/>
      <c r="T73" s="164"/>
      <c r="U73" s="164"/>
      <c r="V73" s="164"/>
      <c r="W73" s="164"/>
      <c r="X73" s="164"/>
      <c r="Y73" s="153"/>
      <c r="Z73" s="153"/>
      <c r="AA73" s="153"/>
      <c r="AB73" s="153"/>
      <c r="AC73" s="153"/>
      <c r="AD73" s="153"/>
      <c r="AE73" s="153"/>
      <c r="AF73" s="153"/>
      <c r="AG73" s="153" t="s">
        <v>149</v>
      </c>
      <c r="AH73" s="153">
        <v>0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>
        <v>29</v>
      </c>
      <c r="B74" s="161" t="s">
        <v>543</v>
      </c>
      <c r="C74" s="196" t="s">
        <v>544</v>
      </c>
      <c r="D74" s="162" t="s">
        <v>0</v>
      </c>
      <c r="E74" s="191"/>
      <c r="F74" s="165"/>
      <c r="G74" s="164">
        <f>ROUND(E74*F74,2)</f>
        <v>0</v>
      </c>
      <c r="H74" s="165"/>
      <c r="I74" s="164">
        <f>ROUND(E74*H74,2)</f>
        <v>0</v>
      </c>
      <c r="J74" s="165"/>
      <c r="K74" s="164">
        <f>ROUND(E74*J74,2)</f>
        <v>0</v>
      </c>
      <c r="L74" s="164">
        <v>21</v>
      </c>
      <c r="M74" s="164">
        <f>G74*(1+L74/100)</f>
        <v>0</v>
      </c>
      <c r="N74" s="163">
        <v>0</v>
      </c>
      <c r="O74" s="163">
        <f>ROUND(E74*N74,2)</f>
        <v>0</v>
      </c>
      <c r="P74" s="163">
        <v>0</v>
      </c>
      <c r="Q74" s="163">
        <f>ROUND(E74*P74,2)</f>
        <v>0</v>
      </c>
      <c r="R74" s="164" t="s">
        <v>524</v>
      </c>
      <c r="S74" s="164" t="s">
        <v>143</v>
      </c>
      <c r="T74" s="164" t="s">
        <v>143</v>
      </c>
      <c r="U74" s="164">
        <v>0</v>
      </c>
      <c r="V74" s="164">
        <f>ROUND(E74*U74,2)</f>
        <v>0</v>
      </c>
      <c r="W74" s="164"/>
      <c r="X74" s="164" t="s">
        <v>240</v>
      </c>
      <c r="Y74" s="153"/>
      <c r="Z74" s="153"/>
      <c r="AA74" s="153"/>
      <c r="AB74" s="153"/>
      <c r="AC74" s="153"/>
      <c r="AD74" s="153"/>
      <c r="AE74" s="153"/>
      <c r="AF74" s="153"/>
      <c r="AG74" s="153" t="s">
        <v>241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259" t="s">
        <v>545</v>
      </c>
      <c r="D75" s="260"/>
      <c r="E75" s="260"/>
      <c r="F75" s="260"/>
      <c r="G75" s="260"/>
      <c r="H75" s="164"/>
      <c r="I75" s="164"/>
      <c r="J75" s="164"/>
      <c r="K75" s="164"/>
      <c r="L75" s="164"/>
      <c r="M75" s="164"/>
      <c r="N75" s="163"/>
      <c r="O75" s="163"/>
      <c r="P75" s="163"/>
      <c r="Q75" s="163"/>
      <c r="R75" s="164"/>
      <c r="S75" s="164"/>
      <c r="T75" s="164"/>
      <c r="U75" s="164"/>
      <c r="V75" s="164"/>
      <c r="W75" s="164"/>
      <c r="X75" s="164"/>
      <c r="Y75" s="153"/>
      <c r="Z75" s="153"/>
      <c r="AA75" s="153"/>
      <c r="AB75" s="153"/>
      <c r="AC75" s="153"/>
      <c r="AD75" s="153"/>
      <c r="AE75" s="153"/>
      <c r="AF75" s="153"/>
      <c r="AG75" s="153" t="s">
        <v>147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69" t="s">
        <v>137</v>
      </c>
      <c r="B76" s="170" t="s">
        <v>100</v>
      </c>
      <c r="C76" s="192" t="s">
        <v>101</v>
      </c>
      <c r="D76" s="171"/>
      <c r="E76" s="172"/>
      <c r="F76" s="173"/>
      <c r="G76" s="173">
        <f>SUMIF(AG77:AG83,"&lt;&gt;NOR",G77:G83)</f>
        <v>0</v>
      </c>
      <c r="H76" s="173"/>
      <c r="I76" s="173">
        <f>SUM(I77:I83)</f>
        <v>0</v>
      </c>
      <c r="J76" s="173"/>
      <c r="K76" s="173">
        <f>SUM(K77:K83)</f>
        <v>0</v>
      </c>
      <c r="L76" s="173"/>
      <c r="M76" s="173">
        <f>SUM(M77:M83)</f>
        <v>0</v>
      </c>
      <c r="N76" s="172"/>
      <c r="O76" s="172">
        <f>SUM(O77:O83)</f>
        <v>0.01</v>
      </c>
      <c r="P76" s="172"/>
      <c r="Q76" s="172">
        <f>SUM(Q77:Q83)</f>
        <v>0</v>
      </c>
      <c r="R76" s="173"/>
      <c r="S76" s="173"/>
      <c r="T76" s="174"/>
      <c r="U76" s="168"/>
      <c r="V76" s="168">
        <f>SUM(V77:V83)</f>
        <v>1.37</v>
      </c>
      <c r="W76" s="168"/>
      <c r="X76" s="168"/>
      <c r="AG76" t="s">
        <v>138</v>
      </c>
    </row>
    <row r="77" spans="1:60" outlineLevel="1" x14ac:dyDescent="0.2">
      <c r="A77" s="176">
        <v>30</v>
      </c>
      <c r="B77" s="177" t="s">
        <v>546</v>
      </c>
      <c r="C77" s="193" t="s">
        <v>547</v>
      </c>
      <c r="D77" s="178" t="s">
        <v>141</v>
      </c>
      <c r="E77" s="179">
        <v>4.875</v>
      </c>
      <c r="F77" s="180"/>
      <c r="G77" s="181">
        <f>ROUND(E77*F77,2)</f>
        <v>0</v>
      </c>
      <c r="H77" s="180"/>
      <c r="I77" s="181">
        <f>ROUND(E77*H77,2)</f>
        <v>0</v>
      </c>
      <c r="J77" s="180"/>
      <c r="K77" s="181">
        <f>ROUND(E77*J77,2)</f>
        <v>0</v>
      </c>
      <c r="L77" s="181">
        <v>21</v>
      </c>
      <c r="M77" s="181">
        <f>G77*(1+L77/100)</f>
        <v>0</v>
      </c>
      <c r="N77" s="179">
        <v>3.0000000000000001E-3</v>
      </c>
      <c r="O77" s="179">
        <f>ROUND(E77*N77,2)</f>
        <v>0.01</v>
      </c>
      <c r="P77" s="179">
        <v>0</v>
      </c>
      <c r="Q77" s="179">
        <f>ROUND(E77*P77,2)</f>
        <v>0</v>
      </c>
      <c r="R77" s="181" t="s">
        <v>548</v>
      </c>
      <c r="S77" s="181" t="s">
        <v>143</v>
      </c>
      <c r="T77" s="182" t="s">
        <v>143</v>
      </c>
      <c r="U77" s="164">
        <v>0.28000000000000003</v>
      </c>
      <c r="V77" s="164">
        <f>ROUND(E77*U77,2)</f>
        <v>1.37</v>
      </c>
      <c r="W77" s="164"/>
      <c r="X77" s="164" t="s">
        <v>144</v>
      </c>
      <c r="Y77" s="153"/>
      <c r="Z77" s="153"/>
      <c r="AA77" s="153"/>
      <c r="AB77" s="153"/>
      <c r="AC77" s="153"/>
      <c r="AD77" s="153"/>
      <c r="AE77" s="153"/>
      <c r="AF77" s="153"/>
      <c r="AG77" s="153" t="s">
        <v>145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55" t="s">
        <v>549</v>
      </c>
      <c r="D78" s="256"/>
      <c r="E78" s="256"/>
      <c r="F78" s="256"/>
      <c r="G78" s="256"/>
      <c r="H78" s="164"/>
      <c r="I78" s="164"/>
      <c r="J78" s="164"/>
      <c r="K78" s="164"/>
      <c r="L78" s="164"/>
      <c r="M78" s="164"/>
      <c r="N78" s="163"/>
      <c r="O78" s="163"/>
      <c r="P78" s="163"/>
      <c r="Q78" s="163"/>
      <c r="R78" s="164"/>
      <c r="S78" s="164"/>
      <c r="T78" s="164"/>
      <c r="U78" s="164"/>
      <c r="V78" s="164"/>
      <c r="W78" s="164"/>
      <c r="X78" s="164"/>
      <c r="Y78" s="153"/>
      <c r="Z78" s="153"/>
      <c r="AA78" s="153"/>
      <c r="AB78" s="153"/>
      <c r="AC78" s="153"/>
      <c r="AD78" s="153"/>
      <c r="AE78" s="153"/>
      <c r="AF78" s="153"/>
      <c r="AG78" s="153" t="s">
        <v>204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90" t="str">
        <f>C78</f>
        <v>Očištění povrchu stěny od prachu, nařezání izolačních desek na požadovaný rozměr, nanesení lepicího tmelu, osazení desek.</v>
      </c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194" t="s">
        <v>488</v>
      </c>
      <c r="D79" s="166"/>
      <c r="E79" s="167">
        <v>4.875</v>
      </c>
      <c r="F79" s="164"/>
      <c r="G79" s="164"/>
      <c r="H79" s="164"/>
      <c r="I79" s="164"/>
      <c r="J79" s="164"/>
      <c r="K79" s="164"/>
      <c r="L79" s="164"/>
      <c r="M79" s="164"/>
      <c r="N79" s="163"/>
      <c r="O79" s="163"/>
      <c r="P79" s="163"/>
      <c r="Q79" s="163"/>
      <c r="R79" s="164"/>
      <c r="S79" s="164"/>
      <c r="T79" s="164"/>
      <c r="U79" s="164"/>
      <c r="V79" s="164"/>
      <c r="W79" s="164"/>
      <c r="X79" s="164"/>
      <c r="Y79" s="153"/>
      <c r="Z79" s="153"/>
      <c r="AA79" s="153"/>
      <c r="AB79" s="153"/>
      <c r="AC79" s="153"/>
      <c r="AD79" s="153"/>
      <c r="AE79" s="153"/>
      <c r="AF79" s="153"/>
      <c r="AG79" s="153" t="s">
        <v>149</v>
      </c>
      <c r="AH79" s="153">
        <v>0</v>
      </c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33.75" outlineLevel="1" x14ac:dyDescent="0.2">
      <c r="A80" s="176">
        <v>31</v>
      </c>
      <c r="B80" s="177" t="s">
        <v>550</v>
      </c>
      <c r="C80" s="193" t="s">
        <v>551</v>
      </c>
      <c r="D80" s="178" t="s">
        <v>141</v>
      </c>
      <c r="E80" s="179">
        <v>5.1187500000000004</v>
      </c>
      <c r="F80" s="180"/>
      <c r="G80" s="181">
        <f>ROUND(E80*F80,2)</f>
        <v>0</v>
      </c>
      <c r="H80" s="180"/>
      <c r="I80" s="181">
        <f>ROUND(E80*H80,2)</f>
        <v>0</v>
      </c>
      <c r="J80" s="180"/>
      <c r="K80" s="181">
        <f>ROUND(E80*J80,2)</f>
        <v>0</v>
      </c>
      <c r="L80" s="181">
        <v>21</v>
      </c>
      <c r="M80" s="181">
        <f>G80*(1+L80/100)</f>
        <v>0</v>
      </c>
      <c r="N80" s="179">
        <v>8.9999999999999998E-4</v>
      </c>
      <c r="O80" s="179">
        <f>ROUND(E80*N80,2)</f>
        <v>0</v>
      </c>
      <c r="P80" s="179">
        <v>0</v>
      </c>
      <c r="Q80" s="179">
        <f>ROUND(E80*P80,2)</f>
        <v>0</v>
      </c>
      <c r="R80" s="181" t="s">
        <v>312</v>
      </c>
      <c r="S80" s="181" t="s">
        <v>143</v>
      </c>
      <c r="T80" s="182" t="s">
        <v>143</v>
      </c>
      <c r="U80" s="164">
        <v>0</v>
      </c>
      <c r="V80" s="164">
        <f>ROUND(E80*U80,2)</f>
        <v>0</v>
      </c>
      <c r="W80" s="164"/>
      <c r="X80" s="164" t="s">
        <v>313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314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94" t="s">
        <v>552</v>
      </c>
      <c r="D81" s="166"/>
      <c r="E81" s="167">
        <v>5.1187500000000004</v>
      </c>
      <c r="F81" s="164"/>
      <c r="G81" s="164"/>
      <c r="H81" s="164"/>
      <c r="I81" s="164"/>
      <c r="J81" s="164"/>
      <c r="K81" s="164"/>
      <c r="L81" s="164"/>
      <c r="M81" s="164"/>
      <c r="N81" s="163"/>
      <c r="O81" s="163"/>
      <c r="P81" s="163"/>
      <c r="Q81" s="163"/>
      <c r="R81" s="164"/>
      <c r="S81" s="164"/>
      <c r="T81" s="164"/>
      <c r="U81" s="164"/>
      <c r="V81" s="164"/>
      <c r="W81" s="164"/>
      <c r="X81" s="164"/>
      <c r="Y81" s="153"/>
      <c r="Z81" s="153"/>
      <c r="AA81" s="153"/>
      <c r="AB81" s="153"/>
      <c r="AC81" s="153"/>
      <c r="AD81" s="153"/>
      <c r="AE81" s="153"/>
      <c r="AF81" s="153"/>
      <c r="AG81" s="153" t="s">
        <v>149</v>
      </c>
      <c r="AH81" s="153">
        <v>0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>
        <v>32</v>
      </c>
      <c r="B82" s="161" t="s">
        <v>553</v>
      </c>
      <c r="C82" s="196" t="s">
        <v>554</v>
      </c>
      <c r="D82" s="162" t="s">
        <v>0</v>
      </c>
      <c r="E82" s="191"/>
      <c r="F82" s="165"/>
      <c r="G82" s="164">
        <f>ROUND(E82*F82,2)</f>
        <v>0</v>
      </c>
      <c r="H82" s="165"/>
      <c r="I82" s="164">
        <f>ROUND(E82*H82,2)</f>
        <v>0</v>
      </c>
      <c r="J82" s="165"/>
      <c r="K82" s="164">
        <f>ROUND(E82*J82,2)</f>
        <v>0</v>
      </c>
      <c r="L82" s="164">
        <v>21</v>
      </c>
      <c r="M82" s="164">
        <f>G82*(1+L82/100)</f>
        <v>0</v>
      </c>
      <c r="N82" s="163">
        <v>0</v>
      </c>
      <c r="O82" s="163">
        <f>ROUND(E82*N82,2)</f>
        <v>0</v>
      </c>
      <c r="P82" s="163">
        <v>0</v>
      </c>
      <c r="Q82" s="163">
        <f>ROUND(E82*P82,2)</f>
        <v>0</v>
      </c>
      <c r="R82" s="164" t="s">
        <v>548</v>
      </c>
      <c r="S82" s="164" t="s">
        <v>143</v>
      </c>
      <c r="T82" s="164" t="s">
        <v>143</v>
      </c>
      <c r="U82" s="164">
        <v>0</v>
      </c>
      <c r="V82" s="164">
        <f>ROUND(E82*U82,2)</f>
        <v>0</v>
      </c>
      <c r="W82" s="164"/>
      <c r="X82" s="164" t="s">
        <v>240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241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59" t="s">
        <v>555</v>
      </c>
      <c r="D83" s="260"/>
      <c r="E83" s="260"/>
      <c r="F83" s="260"/>
      <c r="G83" s="260"/>
      <c r="H83" s="164"/>
      <c r="I83" s="164"/>
      <c r="J83" s="164"/>
      <c r="K83" s="164"/>
      <c r="L83" s="164"/>
      <c r="M83" s="164"/>
      <c r="N83" s="163"/>
      <c r="O83" s="163"/>
      <c r="P83" s="163"/>
      <c r="Q83" s="163"/>
      <c r="R83" s="164"/>
      <c r="S83" s="164"/>
      <c r="T83" s="164"/>
      <c r="U83" s="164"/>
      <c r="V83" s="164"/>
      <c r="W83" s="164"/>
      <c r="X83" s="164"/>
      <c r="Y83" s="153"/>
      <c r="Z83" s="153"/>
      <c r="AA83" s="153"/>
      <c r="AB83" s="153"/>
      <c r="AC83" s="153"/>
      <c r="AD83" s="153"/>
      <c r="AE83" s="153"/>
      <c r="AF83" s="153"/>
      <c r="AG83" s="153" t="s">
        <v>147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x14ac:dyDescent="0.2">
      <c r="A84" s="169" t="s">
        <v>137</v>
      </c>
      <c r="B84" s="170" t="s">
        <v>104</v>
      </c>
      <c r="C84" s="192" t="s">
        <v>105</v>
      </c>
      <c r="D84" s="171"/>
      <c r="E84" s="172"/>
      <c r="F84" s="173"/>
      <c r="G84" s="173">
        <f>SUMIF(AG85:AG97,"&lt;&gt;NOR",G85:G97)</f>
        <v>0</v>
      </c>
      <c r="H84" s="173"/>
      <c r="I84" s="173">
        <f>SUM(I85:I97)</f>
        <v>0</v>
      </c>
      <c r="J84" s="173"/>
      <c r="K84" s="173">
        <f>SUM(K85:K97)</f>
        <v>0</v>
      </c>
      <c r="L84" s="173"/>
      <c r="M84" s="173">
        <f>SUM(M85:M97)</f>
        <v>0</v>
      </c>
      <c r="N84" s="172"/>
      <c r="O84" s="172">
        <f>SUM(O85:O97)</f>
        <v>6.9999999999999993E-2</v>
      </c>
      <c r="P84" s="172"/>
      <c r="Q84" s="172">
        <f>SUM(Q85:Q97)</f>
        <v>0</v>
      </c>
      <c r="R84" s="173"/>
      <c r="S84" s="173"/>
      <c r="T84" s="174"/>
      <c r="U84" s="168"/>
      <c r="V84" s="168">
        <f>SUM(V85:V97)</f>
        <v>4.58</v>
      </c>
      <c r="W84" s="168"/>
      <c r="X84" s="168"/>
      <c r="AG84" t="s">
        <v>138</v>
      </c>
    </row>
    <row r="85" spans="1:60" outlineLevel="1" x14ac:dyDescent="0.2">
      <c r="A85" s="176">
        <v>33</v>
      </c>
      <c r="B85" s="177" t="s">
        <v>556</v>
      </c>
      <c r="C85" s="193" t="s">
        <v>557</v>
      </c>
      <c r="D85" s="178" t="s">
        <v>141</v>
      </c>
      <c r="E85" s="179">
        <v>2.66</v>
      </c>
      <c r="F85" s="180"/>
      <c r="G85" s="181">
        <f>ROUND(E85*F85,2)</f>
        <v>0</v>
      </c>
      <c r="H85" s="180"/>
      <c r="I85" s="181">
        <f>ROUND(E85*H85,2)</f>
        <v>0</v>
      </c>
      <c r="J85" s="180"/>
      <c r="K85" s="181">
        <f>ROUND(E85*J85,2)</f>
        <v>0</v>
      </c>
      <c r="L85" s="181">
        <v>21</v>
      </c>
      <c r="M85" s="181">
        <f>G85*(1+L85/100)</f>
        <v>0</v>
      </c>
      <c r="N85" s="179">
        <v>2.1000000000000001E-4</v>
      </c>
      <c r="O85" s="179">
        <f>ROUND(E85*N85,2)</f>
        <v>0</v>
      </c>
      <c r="P85" s="179">
        <v>0</v>
      </c>
      <c r="Q85" s="179">
        <f>ROUND(E85*P85,2)</f>
        <v>0</v>
      </c>
      <c r="R85" s="181" t="s">
        <v>558</v>
      </c>
      <c r="S85" s="181" t="s">
        <v>143</v>
      </c>
      <c r="T85" s="182" t="s">
        <v>143</v>
      </c>
      <c r="U85" s="164">
        <v>0.05</v>
      </c>
      <c r="V85" s="164">
        <f>ROUND(E85*U85,2)</f>
        <v>0.13</v>
      </c>
      <c r="W85" s="164"/>
      <c r="X85" s="164" t="s">
        <v>144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145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94" t="s">
        <v>485</v>
      </c>
      <c r="D86" s="166"/>
      <c r="E86" s="167">
        <v>2.66</v>
      </c>
      <c r="F86" s="164"/>
      <c r="G86" s="164"/>
      <c r="H86" s="164"/>
      <c r="I86" s="164"/>
      <c r="J86" s="164"/>
      <c r="K86" s="164"/>
      <c r="L86" s="164"/>
      <c r="M86" s="164"/>
      <c r="N86" s="163"/>
      <c r="O86" s="163"/>
      <c r="P86" s="163"/>
      <c r="Q86" s="163"/>
      <c r="R86" s="164"/>
      <c r="S86" s="164"/>
      <c r="T86" s="164"/>
      <c r="U86" s="164"/>
      <c r="V86" s="164"/>
      <c r="W86" s="164"/>
      <c r="X86" s="164"/>
      <c r="Y86" s="153"/>
      <c r="Z86" s="153"/>
      <c r="AA86" s="153"/>
      <c r="AB86" s="153"/>
      <c r="AC86" s="153"/>
      <c r="AD86" s="153"/>
      <c r="AE86" s="153"/>
      <c r="AF86" s="153"/>
      <c r="AG86" s="153" t="s">
        <v>149</v>
      </c>
      <c r="AH86" s="153">
        <v>0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ht="22.5" outlineLevel="1" x14ac:dyDescent="0.2">
      <c r="A87" s="176">
        <v>34</v>
      </c>
      <c r="B87" s="177" t="s">
        <v>559</v>
      </c>
      <c r="C87" s="193" t="s">
        <v>560</v>
      </c>
      <c r="D87" s="178" t="s">
        <v>165</v>
      </c>
      <c r="E87" s="179">
        <v>3.8</v>
      </c>
      <c r="F87" s="180"/>
      <c r="G87" s="181">
        <f>ROUND(E87*F87,2)</f>
        <v>0</v>
      </c>
      <c r="H87" s="180"/>
      <c r="I87" s="181">
        <f>ROUND(E87*H87,2)</f>
        <v>0</v>
      </c>
      <c r="J87" s="180"/>
      <c r="K87" s="181">
        <f>ROUND(E87*J87,2)</f>
        <v>0</v>
      </c>
      <c r="L87" s="181">
        <v>21</v>
      </c>
      <c r="M87" s="181">
        <f>G87*(1+L87/100)</f>
        <v>0</v>
      </c>
      <c r="N87" s="179">
        <v>3.2000000000000003E-4</v>
      </c>
      <c r="O87" s="179">
        <f>ROUND(E87*N87,2)</f>
        <v>0</v>
      </c>
      <c r="P87" s="179">
        <v>0</v>
      </c>
      <c r="Q87" s="179">
        <f>ROUND(E87*P87,2)</f>
        <v>0</v>
      </c>
      <c r="R87" s="181" t="s">
        <v>558</v>
      </c>
      <c r="S87" s="181" t="s">
        <v>143</v>
      </c>
      <c r="T87" s="182" t="s">
        <v>143</v>
      </c>
      <c r="U87" s="164">
        <v>0.24</v>
      </c>
      <c r="V87" s="164">
        <f>ROUND(E87*U87,2)</f>
        <v>0.91</v>
      </c>
      <c r="W87" s="164"/>
      <c r="X87" s="164" t="s">
        <v>144</v>
      </c>
      <c r="Y87" s="153"/>
      <c r="Z87" s="153"/>
      <c r="AA87" s="153"/>
      <c r="AB87" s="153"/>
      <c r="AC87" s="153"/>
      <c r="AD87" s="153"/>
      <c r="AE87" s="153"/>
      <c r="AF87" s="153"/>
      <c r="AG87" s="153" t="s">
        <v>145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194" t="s">
        <v>532</v>
      </c>
      <c r="D88" s="166"/>
      <c r="E88" s="167">
        <v>3.8</v>
      </c>
      <c r="F88" s="164"/>
      <c r="G88" s="164"/>
      <c r="H88" s="164"/>
      <c r="I88" s="164"/>
      <c r="J88" s="164"/>
      <c r="K88" s="164"/>
      <c r="L88" s="164"/>
      <c r="M88" s="164"/>
      <c r="N88" s="163"/>
      <c r="O88" s="163"/>
      <c r="P88" s="163"/>
      <c r="Q88" s="163"/>
      <c r="R88" s="164"/>
      <c r="S88" s="164"/>
      <c r="T88" s="164"/>
      <c r="U88" s="164"/>
      <c r="V88" s="164"/>
      <c r="W88" s="164"/>
      <c r="X88" s="164"/>
      <c r="Y88" s="153"/>
      <c r="Z88" s="153"/>
      <c r="AA88" s="153"/>
      <c r="AB88" s="153"/>
      <c r="AC88" s="153"/>
      <c r="AD88" s="153"/>
      <c r="AE88" s="153"/>
      <c r="AF88" s="153"/>
      <c r="AG88" s="153" t="s">
        <v>149</v>
      </c>
      <c r="AH88" s="153">
        <v>0</v>
      </c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83">
        <v>35</v>
      </c>
      <c r="B89" s="184" t="s">
        <v>561</v>
      </c>
      <c r="C89" s="195" t="s">
        <v>562</v>
      </c>
      <c r="D89" s="185" t="s">
        <v>165</v>
      </c>
      <c r="E89" s="186">
        <v>3.8</v>
      </c>
      <c r="F89" s="187"/>
      <c r="G89" s="188">
        <f>ROUND(E89*F89,2)</f>
        <v>0</v>
      </c>
      <c r="H89" s="187"/>
      <c r="I89" s="188">
        <f>ROUND(E89*H89,2)</f>
        <v>0</v>
      </c>
      <c r="J89" s="187"/>
      <c r="K89" s="188">
        <f>ROUND(E89*J89,2)</f>
        <v>0</v>
      </c>
      <c r="L89" s="188">
        <v>21</v>
      </c>
      <c r="M89" s="188">
        <f>G89*(1+L89/100)</f>
        <v>0</v>
      </c>
      <c r="N89" s="186">
        <v>0</v>
      </c>
      <c r="O89" s="186">
        <f>ROUND(E89*N89,2)</f>
        <v>0</v>
      </c>
      <c r="P89" s="186">
        <v>0</v>
      </c>
      <c r="Q89" s="186">
        <f>ROUND(E89*P89,2)</f>
        <v>0</v>
      </c>
      <c r="R89" s="188" t="s">
        <v>558</v>
      </c>
      <c r="S89" s="188" t="s">
        <v>143</v>
      </c>
      <c r="T89" s="189" t="s">
        <v>143</v>
      </c>
      <c r="U89" s="164">
        <v>0.154</v>
      </c>
      <c r="V89" s="164">
        <f>ROUND(E89*U89,2)</f>
        <v>0.59</v>
      </c>
      <c r="W89" s="164"/>
      <c r="X89" s="164" t="s">
        <v>144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145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83">
        <v>36</v>
      </c>
      <c r="B90" s="184" t="s">
        <v>563</v>
      </c>
      <c r="C90" s="195" t="s">
        <v>564</v>
      </c>
      <c r="D90" s="185" t="s">
        <v>141</v>
      </c>
      <c r="E90" s="186">
        <v>2.66</v>
      </c>
      <c r="F90" s="187"/>
      <c r="G90" s="188">
        <f>ROUND(E90*F90,2)</f>
        <v>0</v>
      </c>
      <c r="H90" s="187"/>
      <c r="I90" s="188">
        <f>ROUND(E90*H90,2)</f>
        <v>0</v>
      </c>
      <c r="J90" s="187"/>
      <c r="K90" s="188">
        <f>ROUND(E90*J90,2)</f>
        <v>0</v>
      </c>
      <c r="L90" s="188">
        <v>21</v>
      </c>
      <c r="M90" s="188">
        <f>G90*(1+L90/100)</f>
        <v>0</v>
      </c>
      <c r="N90" s="186">
        <v>5.0400000000000002E-3</v>
      </c>
      <c r="O90" s="186">
        <f>ROUND(E90*N90,2)</f>
        <v>0.01</v>
      </c>
      <c r="P90" s="186">
        <v>0</v>
      </c>
      <c r="Q90" s="186">
        <f>ROUND(E90*P90,2)</f>
        <v>0</v>
      </c>
      <c r="R90" s="188" t="s">
        <v>558</v>
      </c>
      <c r="S90" s="188" t="s">
        <v>143</v>
      </c>
      <c r="T90" s="189" t="s">
        <v>143</v>
      </c>
      <c r="U90" s="164">
        <v>0.97799999999999998</v>
      </c>
      <c r="V90" s="164">
        <f>ROUND(E90*U90,2)</f>
        <v>2.6</v>
      </c>
      <c r="W90" s="164"/>
      <c r="X90" s="164" t="s">
        <v>144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145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83">
        <v>37</v>
      </c>
      <c r="B91" s="184" t="s">
        <v>565</v>
      </c>
      <c r="C91" s="195" t="s">
        <v>566</v>
      </c>
      <c r="D91" s="185" t="s">
        <v>165</v>
      </c>
      <c r="E91" s="186">
        <v>3.8</v>
      </c>
      <c r="F91" s="187"/>
      <c r="G91" s="188">
        <f>ROUND(E91*F91,2)</f>
        <v>0</v>
      </c>
      <c r="H91" s="187"/>
      <c r="I91" s="188">
        <f>ROUND(E91*H91,2)</f>
        <v>0</v>
      </c>
      <c r="J91" s="187"/>
      <c r="K91" s="188">
        <f>ROUND(E91*J91,2)</f>
        <v>0</v>
      </c>
      <c r="L91" s="188">
        <v>21</v>
      </c>
      <c r="M91" s="188">
        <f>G91*(1+L91/100)</f>
        <v>0</v>
      </c>
      <c r="N91" s="186">
        <v>4.0000000000000003E-5</v>
      </c>
      <c r="O91" s="186">
        <f>ROUND(E91*N91,2)</f>
        <v>0</v>
      </c>
      <c r="P91" s="186">
        <v>0</v>
      </c>
      <c r="Q91" s="186">
        <f>ROUND(E91*P91,2)</f>
        <v>0</v>
      </c>
      <c r="R91" s="188" t="s">
        <v>558</v>
      </c>
      <c r="S91" s="188" t="s">
        <v>143</v>
      </c>
      <c r="T91" s="189" t="s">
        <v>143</v>
      </c>
      <c r="U91" s="164">
        <v>7.0000000000000007E-2</v>
      </c>
      <c r="V91" s="164">
        <f>ROUND(E91*U91,2)</f>
        <v>0.27</v>
      </c>
      <c r="W91" s="164"/>
      <c r="X91" s="164" t="s">
        <v>144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145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83">
        <v>38</v>
      </c>
      <c r="B92" s="184" t="s">
        <v>567</v>
      </c>
      <c r="C92" s="195" t="s">
        <v>568</v>
      </c>
      <c r="D92" s="185" t="s">
        <v>141</v>
      </c>
      <c r="E92" s="186">
        <v>2.66</v>
      </c>
      <c r="F92" s="187"/>
      <c r="G92" s="188">
        <f>ROUND(E92*F92,2)</f>
        <v>0</v>
      </c>
      <c r="H92" s="187"/>
      <c r="I92" s="188">
        <f>ROUND(E92*H92,2)</f>
        <v>0</v>
      </c>
      <c r="J92" s="187"/>
      <c r="K92" s="188">
        <f>ROUND(E92*J92,2)</f>
        <v>0</v>
      </c>
      <c r="L92" s="188">
        <v>21</v>
      </c>
      <c r="M92" s="188">
        <f>G92*(1+L92/100)</f>
        <v>0</v>
      </c>
      <c r="N92" s="186">
        <v>0</v>
      </c>
      <c r="O92" s="186">
        <f>ROUND(E92*N92,2)</f>
        <v>0</v>
      </c>
      <c r="P92" s="186">
        <v>0</v>
      </c>
      <c r="Q92" s="186">
        <f>ROUND(E92*P92,2)</f>
        <v>0</v>
      </c>
      <c r="R92" s="188" t="s">
        <v>558</v>
      </c>
      <c r="S92" s="188" t="s">
        <v>143</v>
      </c>
      <c r="T92" s="189" t="s">
        <v>143</v>
      </c>
      <c r="U92" s="164">
        <v>0.03</v>
      </c>
      <c r="V92" s="164">
        <f>ROUND(E92*U92,2)</f>
        <v>0.08</v>
      </c>
      <c r="W92" s="164"/>
      <c r="X92" s="164" t="s">
        <v>144</v>
      </c>
      <c r="Y92" s="153"/>
      <c r="Z92" s="153"/>
      <c r="AA92" s="153"/>
      <c r="AB92" s="153"/>
      <c r="AC92" s="153"/>
      <c r="AD92" s="153"/>
      <c r="AE92" s="153"/>
      <c r="AF92" s="153"/>
      <c r="AG92" s="153" t="s">
        <v>145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76">
        <v>39</v>
      </c>
      <c r="B93" s="177" t="s">
        <v>569</v>
      </c>
      <c r="C93" s="193" t="s">
        <v>570</v>
      </c>
      <c r="D93" s="178" t="s">
        <v>141</v>
      </c>
      <c r="E93" s="179">
        <v>3.496</v>
      </c>
      <c r="F93" s="180"/>
      <c r="G93" s="181">
        <f>ROUND(E93*F93,2)</f>
        <v>0</v>
      </c>
      <c r="H93" s="180"/>
      <c r="I93" s="181">
        <f>ROUND(E93*H93,2)</f>
        <v>0</v>
      </c>
      <c r="J93" s="180"/>
      <c r="K93" s="181">
        <f>ROUND(E93*J93,2)</f>
        <v>0</v>
      </c>
      <c r="L93" s="181">
        <v>21</v>
      </c>
      <c r="M93" s="181">
        <f>G93*(1+L93/100)</f>
        <v>0</v>
      </c>
      <c r="N93" s="179">
        <v>1.7999999999999999E-2</v>
      </c>
      <c r="O93" s="179">
        <f>ROUND(E93*N93,2)</f>
        <v>0.06</v>
      </c>
      <c r="P93" s="179">
        <v>0</v>
      </c>
      <c r="Q93" s="179">
        <f>ROUND(E93*P93,2)</f>
        <v>0</v>
      </c>
      <c r="R93" s="181" t="s">
        <v>312</v>
      </c>
      <c r="S93" s="181" t="s">
        <v>143</v>
      </c>
      <c r="T93" s="182" t="s">
        <v>214</v>
      </c>
      <c r="U93" s="164">
        <v>0</v>
      </c>
      <c r="V93" s="164">
        <f>ROUND(E93*U93,2)</f>
        <v>0</v>
      </c>
      <c r="W93" s="164"/>
      <c r="X93" s="164" t="s">
        <v>313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314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194" t="s">
        <v>571</v>
      </c>
      <c r="D94" s="166"/>
      <c r="E94" s="167">
        <v>2.9260000000000002</v>
      </c>
      <c r="F94" s="164"/>
      <c r="G94" s="164"/>
      <c r="H94" s="164"/>
      <c r="I94" s="164"/>
      <c r="J94" s="164"/>
      <c r="K94" s="164"/>
      <c r="L94" s="164"/>
      <c r="M94" s="164"/>
      <c r="N94" s="163"/>
      <c r="O94" s="163"/>
      <c r="P94" s="163"/>
      <c r="Q94" s="163"/>
      <c r="R94" s="164"/>
      <c r="S94" s="164"/>
      <c r="T94" s="164"/>
      <c r="U94" s="164"/>
      <c r="V94" s="164"/>
      <c r="W94" s="164"/>
      <c r="X94" s="164"/>
      <c r="Y94" s="153"/>
      <c r="Z94" s="153"/>
      <c r="AA94" s="153"/>
      <c r="AB94" s="153"/>
      <c r="AC94" s="153"/>
      <c r="AD94" s="153"/>
      <c r="AE94" s="153"/>
      <c r="AF94" s="153"/>
      <c r="AG94" s="153" t="s">
        <v>149</v>
      </c>
      <c r="AH94" s="153">
        <v>0</v>
      </c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194" t="s">
        <v>572</v>
      </c>
      <c r="D95" s="166"/>
      <c r="E95" s="167">
        <v>0.56999999999999995</v>
      </c>
      <c r="F95" s="164"/>
      <c r="G95" s="164"/>
      <c r="H95" s="164"/>
      <c r="I95" s="164"/>
      <c r="J95" s="164"/>
      <c r="K95" s="164"/>
      <c r="L95" s="164"/>
      <c r="M95" s="164"/>
      <c r="N95" s="163"/>
      <c r="O95" s="163"/>
      <c r="P95" s="163"/>
      <c r="Q95" s="163"/>
      <c r="R95" s="164"/>
      <c r="S95" s="164"/>
      <c r="T95" s="164"/>
      <c r="U95" s="164"/>
      <c r="V95" s="164"/>
      <c r="W95" s="164"/>
      <c r="X95" s="164"/>
      <c r="Y95" s="153"/>
      <c r="Z95" s="153"/>
      <c r="AA95" s="153"/>
      <c r="AB95" s="153"/>
      <c r="AC95" s="153"/>
      <c r="AD95" s="153"/>
      <c r="AE95" s="153"/>
      <c r="AF95" s="153"/>
      <c r="AG95" s="153" t="s">
        <v>149</v>
      </c>
      <c r="AH95" s="153">
        <v>0</v>
      </c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>
        <v>40</v>
      </c>
      <c r="B96" s="161" t="s">
        <v>573</v>
      </c>
      <c r="C96" s="196" t="s">
        <v>574</v>
      </c>
      <c r="D96" s="162" t="s">
        <v>0</v>
      </c>
      <c r="E96" s="191"/>
      <c r="F96" s="165"/>
      <c r="G96" s="164">
        <f>ROUND(E96*F96,2)</f>
        <v>0</v>
      </c>
      <c r="H96" s="165"/>
      <c r="I96" s="164">
        <f>ROUND(E96*H96,2)</f>
        <v>0</v>
      </c>
      <c r="J96" s="165"/>
      <c r="K96" s="164">
        <f>ROUND(E96*J96,2)</f>
        <v>0</v>
      </c>
      <c r="L96" s="164">
        <v>21</v>
      </c>
      <c r="M96" s="164">
        <f>G96*(1+L96/100)</f>
        <v>0</v>
      </c>
      <c r="N96" s="163">
        <v>0</v>
      </c>
      <c r="O96" s="163">
        <f>ROUND(E96*N96,2)</f>
        <v>0</v>
      </c>
      <c r="P96" s="163">
        <v>0</v>
      </c>
      <c r="Q96" s="163">
        <f>ROUND(E96*P96,2)</f>
        <v>0</v>
      </c>
      <c r="R96" s="164" t="s">
        <v>558</v>
      </c>
      <c r="S96" s="164" t="s">
        <v>143</v>
      </c>
      <c r="T96" s="164" t="s">
        <v>143</v>
      </c>
      <c r="U96" s="164">
        <v>0</v>
      </c>
      <c r="V96" s="164">
        <f>ROUND(E96*U96,2)</f>
        <v>0</v>
      </c>
      <c r="W96" s="164"/>
      <c r="X96" s="164" t="s">
        <v>240</v>
      </c>
      <c r="Y96" s="153"/>
      <c r="Z96" s="153"/>
      <c r="AA96" s="153"/>
      <c r="AB96" s="153"/>
      <c r="AC96" s="153"/>
      <c r="AD96" s="153"/>
      <c r="AE96" s="153"/>
      <c r="AF96" s="153"/>
      <c r="AG96" s="153" t="s">
        <v>241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259" t="s">
        <v>555</v>
      </c>
      <c r="D97" s="260"/>
      <c r="E97" s="260"/>
      <c r="F97" s="260"/>
      <c r="G97" s="260"/>
      <c r="H97" s="164"/>
      <c r="I97" s="164"/>
      <c r="J97" s="164"/>
      <c r="K97" s="164"/>
      <c r="L97" s="164"/>
      <c r="M97" s="164"/>
      <c r="N97" s="163"/>
      <c r="O97" s="163"/>
      <c r="P97" s="163"/>
      <c r="Q97" s="163"/>
      <c r="R97" s="164"/>
      <c r="S97" s="164"/>
      <c r="T97" s="164"/>
      <c r="U97" s="164"/>
      <c r="V97" s="164"/>
      <c r="W97" s="164"/>
      <c r="X97" s="164"/>
      <c r="Y97" s="153"/>
      <c r="Z97" s="153"/>
      <c r="AA97" s="153"/>
      <c r="AB97" s="153"/>
      <c r="AC97" s="153"/>
      <c r="AD97" s="153"/>
      <c r="AE97" s="153"/>
      <c r="AF97" s="153"/>
      <c r="AG97" s="153" t="s">
        <v>147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x14ac:dyDescent="0.2">
      <c r="A98" s="169" t="s">
        <v>137</v>
      </c>
      <c r="B98" s="170" t="s">
        <v>106</v>
      </c>
      <c r="C98" s="192" t="s">
        <v>107</v>
      </c>
      <c r="D98" s="171"/>
      <c r="E98" s="172"/>
      <c r="F98" s="173"/>
      <c r="G98" s="173">
        <f>SUMIF(AG99:AG102,"&lt;&gt;NOR",G99:G102)</f>
        <v>0</v>
      </c>
      <c r="H98" s="173"/>
      <c r="I98" s="173">
        <f>SUM(I99:I102)</f>
        <v>0</v>
      </c>
      <c r="J98" s="173"/>
      <c r="K98" s="173">
        <f>SUM(K99:K102)</f>
        <v>0</v>
      </c>
      <c r="L98" s="173"/>
      <c r="M98" s="173">
        <f>SUM(M99:M102)</f>
        <v>0</v>
      </c>
      <c r="N98" s="172"/>
      <c r="O98" s="172">
        <f>SUM(O99:O102)</f>
        <v>0</v>
      </c>
      <c r="P98" s="172"/>
      <c r="Q98" s="172">
        <f>SUM(Q99:Q102)</f>
        <v>0</v>
      </c>
      <c r="R98" s="173"/>
      <c r="S98" s="173"/>
      <c r="T98" s="174"/>
      <c r="U98" s="168"/>
      <c r="V98" s="168">
        <f>SUM(V99:V102)</f>
        <v>0.89</v>
      </c>
      <c r="W98" s="168"/>
      <c r="X98" s="168"/>
      <c r="AG98" t="s">
        <v>138</v>
      </c>
    </row>
    <row r="99" spans="1:60" outlineLevel="1" x14ac:dyDescent="0.2">
      <c r="A99" s="176">
        <v>41</v>
      </c>
      <c r="B99" s="177" t="s">
        <v>258</v>
      </c>
      <c r="C99" s="193" t="s">
        <v>259</v>
      </c>
      <c r="D99" s="178" t="s">
        <v>213</v>
      </c>
      <c r="E99" s="179">
        <v>1.8137399999999999</v>
      </c>
      <c r="F99" s="180"/>
      <c r="G99" s="181">
        <f>ROUND(E99*F99,2)</f>
        <v>0</v>
      </c>
      <c r="H99" s="180"/>
      <c r="I99" s="181">
        <f>ROUND(E99*H99,2)</f>
        <v>0</v>
      </c>
      <c r="J99" s="180"/>
      <c r="K99" s="181">
        <f>ROUND(E99*J99,2)</f>
        <v>0</v>
      </c>
      <c r="L99" s="181">
        <v>21</v>
      </c>
      <c r="M99" s="181">
        <f>G99*(1+L99/100)</f>
        <v>0</v>
      </c>
      <c r="N99" s="179">
        <v>0</v>
      </c>
      <c r="O99" s="179">
        <f>ROUND(E99*N99,2)</f>
        <v>0</v>
      </c>
      <c r="P99" s="179">
        <v>0</v>
      </c>
      <c r="Q99" s="179">
        <f>ROUND(E99*P99,2)</f>
        <v>0</v>
      </c>
      <c r="R99" s="181" t="s">
        <v>232</v>
      </c>
      <c r="S99" s="181" t="s">
        <v>143</v>
      </c>
      <c r="T99" s="182" t="s">
        <v>143</v>
      </c>
      <c r="U99" s="164">
        <v>0.49</v>
      </c>
      <c r="V99" s="164">
        <f>ROUND(E99*U99,2)</f>
        <v>0.89</v>
      </c>
      <c r="W99" s="164"/>
      <c r="X99" s="164" t="s">
        <v>260</v>
      </c>
      <c r="Y99" s="153"/>
      <c r="Z99" s="153"/>
      <c r="AA99" s="153"/>
      <c r="AB99" s="153"/>
      <c r="AC99" s="153"/>
      <c r="AD99" s="153"/>
      <c r="AE99" s="153"/>
      <c r="AF99" s="153"/>
      <c r="AG99" s="153" t="s">
        <v>261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55" t="s">
        <v>262</v>
      </c>
      <c r="D100" s="256"/>
      <c r="E100" s="256"/>
      <c r="F100" s="256"/>
      <c r="G100" s="256"/>
      <c r="H100" s="164"/>
      <c r="I100" s="164"/>
      <c r="J100" s="164"/>
      <c r="K100" s="164"/>
      <c r="L100" s="164"/>
      <c r="M100" s="164"/>
      <c r="N100" s="163"/>
      <c r="O100" s="163"/>
      <c r="P100" s="163"/>
      <c r="Q100" s="163"/>
      <c r="R100" s="164"/>
      <c r="S100" s="164"/>
      <c r="T100" s="164"/>
      <c r="U100" s="164"/>
      <c r="V100" s="164"/>
      <c r="W100" s="164"/>
      <c r="X100" s="164"/>
      <c r="Y100" s="153"/>
      <c r="Z100" s="153"/>
      <c r="AA100" s="153"/>
      <c r="AB100" s="153"/>
      <c r="AC100" s="153"/>
      <c r="AD100" s="153"/>
      <c r="AE100" s="153"/>
      <c r="AF100" s="153"/>
      <c r="AG100" s="153" t="s">
        <v>204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83">
        <v>42</v>
      </c>
      <c r="B101" s="184" t="s">
        <v>263</v>
      </c>
      <c r="C101" s="195" t="s">
        <v>264</v>
      </c>
      <c r="D101" s="185" t="s">
        <v>213</v>
      </c>
      <c r="E101" s="186">
        <v>7.2549599999999996</v>
      </c>
      <c r="F101" s="187"/>
      <c r="G101" s="188">
        <f>ROUND(E101*F101,2)</f>
        <v>0</v>
      </c>
      <c r="H101" s="187"/>
      <c r="I101" s="188">
        <f>ROUND(E101*H101,2)</f>
        <v>0</v>
      </c>
      <c r="J101" s="187"/>
      <c r="K101" s="188">
        <f>ROUND(E101*J101,2)</f>
        <v>0</v>
      </c>
      <c r="L101" s="188">
        <v>21</v>
      </c>
      <c r="M101" s="188">
        <f>G101*(1+L101/100)</f>
        <v>0</v>
      </c>
      <c r="N101" s="186">
        <v>0</v>
      </c>
      <c r="O101" s="186">
        <f>ROUND(E101*N101,2)</f>
        <v>0</v>
      </c>
      <c r="P101" s="186">
        <v>0</v>
      </c>
      <c r="Q101" s="186">
        <f>ROUND(E101*P101,2)</f>
        <v>0</v>
      </c>
      <c r="R101" s="188" t="s">
        <v>232</v>
      </c>
      <c r="S101" s="188" t="s">
        <v>143</v>
      </c>
      <c r="T101" s="189" t="s">
        <v>143</v>
      </c>
      <c r="U101" s="164">
        <v>0</v>
      </c>
      <c r="V101" s="164">
        <f>ROUND(E101*U101,2)</f>
        <v>0</v>
      </c>
      <c r="W101" s="164"/>
      <c r="X101" s="164" t="s">
        <v>260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261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76">
        <v>43</v>
      </c>
      <c r="B102" s="177" t="s">
        <v>265</v>
      </c>
      <c r="C102" s="193" t="s">
        <v>266</v>
      </c>
      <c r="D102" s="178" t="s">
        <v>213</v>
      </c>
      <c r="E102" s="179">
        <v>1.8137399999999999</v>
      </c>
      <c r="F102" s="180"/>
      <c r="G102" s="181">
        <f>ROUND(E102*F102,2)</f>
        <v>0</v>
      </c>
      <c r="H102" s="180"/>
      <c r="I102" s="181">
        <f>ROUND(E102*H102,2)</f>
        <v>0</v>
      </c>
      <c r="J102" s="180"/>
      <c r="K102" s="181">
        <f>ROUND(E102*J102,2)</f>
        <v>0</v>
      </c>
      <c r="L102" s="181">
        <v>21</v>
      </c>
      <c r="M102" s="181">
        <f>G102*(1+L102/100)</f>
        <v>0</v>
      </c>
      <c r="N102" s="179">
        <v>0</v>
      </c>
      <c r="O102" s="179">
        <f>ROUND(E102*N102,2)</f>
        <v>0</v>
      </c>
      <c r="P102" s="179">
        <v>0</v>
      </c>
      <c r="Q102" s="179">
        <f>ROUND(E102*P102,2)</f>
        <v>0</v>
      </c>
      <c r="R102" s="181"/>
      <c r="S102" s="181" t="s">
        <v>218</v>
      </c>
      <c r="T102" s="182" t="s">
        <v>214</v>
      </c>
      <c r="U102" s="164">
        <v>0</v>
      </c>
      <c r="V102" s="164">
        <f>ROUND(E102*U102,2)</f>
        <v>0</v>
      </c>
      <c r="W102" s="164"/>
      <c r="X102" s="164" t="s">
        <v>260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261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x14ac:dyDescent="0.2">
      <c r="A103" s="3"/>
      <c r="B103" s="4"/>
      <c r="C103" s="197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E103">
        <v>15</v>
      </c>
      <c r="AF103">
        <v>21</v>
      </c>
      <c r="AG103" t="s">
        <v>124</v>
      </c>
    </row>
    <row r="104" spans="1:60" x14ac:dyDescent="0.2">
      <c r="A104" s="156"/>
      <c r="B104" s="157" t="s">
        <v>29</v>
      </c>
      <c r="C104" s="198"/>
      <c r="D104" s="158"/>
      <c r="E104" s="159"/>
      <c r="F104" s="159"/>
      <c r="G104" s="175">
        <f>G8+G26+G45+G48+G57+G60+G76+G84+G98</f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E104">
        <f>SUMIF(L7:L102,AE103,G7:G102)</f>
        <v>0</v>
      </c>
      <c r="AF104">
        <f>SUMIF(L7:L102,AF103,G7:G102)</f>
        <v>0</v>
      </c>
      <c r="AG104" t="s">
        <v>267</v>
      </c>
    </row>
    <row r="105" spans="1:60" x14ac:dyDescent="0.2">
      <c r="C105" s="199"/>
      <c r="D105" s="10"/>
      <c r="AG105" t="s">
        <v>268</v>
      </c>
    </row>
    <row r="106" spans="1:60" x14ac:dyDescent="0.2">
      <c r="D106" s="10"/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563" sheet="1"/>
  <mergeCells count="20">
    <mergeCell ref="C50:G50"/>
    <mergeCell ref="A1:G1"/>
    <mergeCell ref="C2:G2"/>
    <mergeCell ref="C3:G3"/>
    <mergeCell ref="C4:G4"/>
    <mergeCell ref="C12:G12"/>
    <mergeCell ref="C15:G15"/>
    <mergeCell ref="C16:G16"/>
    <mergeCell ref="C18:G18"/>
    <mergeCell ref="C28:G28"/>
    <mergeCell ref="C39:G39"/>
    <mergeCell ref="C42:G42"/>
    <mergeCell ref="C97:G97"/>
    <mergeCell ref="C100:G100"/>
    <mergeCell ref="C55:G55"/>
    <mergeCell ref="C59:G59"/>
    <mergeCell ref="C62:G62"/>
    <mergeCell ref="C75:G75"/>
    <mergeCell ref="C78:G78"/>
    <mergeCell ref="C83:G83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E28" sqref="E28"/>
    </sheetView>
  </sheetViews>
  <sheetFormatPr defaultRowHeight="12.75" outlineLevelRow="1" x14ac:dyDescent="0.2"/>
  <cols>
    <col min="1" max="1" width="3.42578125" customWidth="1"/>
    <col min="2" max="2" width="12.7109375" style="127" customWidth="1"/>
    <col min="3" max="3" width="63.28515625" style="127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111</v>
      </c>
      <c r="B1" s="263"/>
      <c r="C1" s="263"/>
      <c r="D1" s="263"/>
      <c r="E1" s="263"/>
      <c r="F1" s="263"/>
      <c r="G1" s="263"/>
      <c r="AG1" t="s">
        <v>112</v>
      </c>
    </row>
    <row r="2" spans="1:60" ht="25.15" customHeight="1" x14ac:dyDescent="0.2">
      <c r="A2" s="145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113</v>
      </c>
    </row>
    <row r="3" spans="1:60" ht="25.15" customHeight="1" x14ac:dyDescent="0.2">
      <c r="A3" s="145" t="s">
        <v>8</v>
      </c>
      <c r="B3" s="49" t="s">
        <v>63</v>
      </c>
      <c r="C3" s="264" t="s">
        <v>64</v>
      </c>
      <c r="D3" s="265"/>
      <c r="E3" s="265"/>
      <c r="F3" s="265"/>
      <c r="G3" s="266"/>
      <c r="AC3" s="127" t="s">
        <v>113</v>
      </c>
      <c r="AG3" t="s">
        <v>114</v>
      </c>
    </row>
    <row r="4" spans="1:60" ht="25.15" customHeight="1" x14ac:dyDescent="0.2">
      <c r="A4" s="146" t="s">
        <v>9</v>
      </c>
      <c r="B4" s="147" t="s">
        <v>55</v>
      </c>
      <c r="C4" s="267" t="s">
        <v>56</v>
      </c>
      <c r="D4" s="268"/>
      <c r="E4" s="268"/>
      <c r="F4" s="268"/>
      <c r="G4" s="269"/>
      <c r="AG4" t="s">
        <v>115</v>
      </c>
    </row>
    <row r="5" spans="1:60" x14ac:dyDescent="0.2">
      <c r="D5" s="10"/>
    </row>
    <row r="6" spans="1:60" ht="38.25" x14ac:dyDescent="0.2">
      <c r="A6" s="149" t="s">
        <v>116</v>
      </c>
      <c r="B6" s="151" t="s">
        <v>117</v>
      </c>
      <c r="C6" s="151" t="s">
        <v>118</v>
      </c>
      <c r="D6" s="150" t="s">
        <v>119</v>
      </c>
      <c r="E6" s="149" t="s">
        <v>120</v>
      </c>
      <c r="F6" s="148" t="s">
        <v>121</v>
      </c>
      <c r="G6" s="149" t="s">
        <v>29</v>
      </c>
      <c r="H6" s="152" t="s">
        <v>30</v>
      </c>
      <c r="I6" s="152" t="s">
        <v>122</v>
      </c>
      <c r="J6" s="152" t="s">
        <v>31</v>
      </c>
      <c r="K6" s="152" t="s">
        <v>123</v>
      </c>
      <c r="L6" s="152" t="s">
        <v>124</v>
      </c>
      <c r="M6" s="152" t="s">
        <v>125</v>
      </c>
      <c r="N6" s="152" t="s">
        <v>126</v>
      </c>
      <c r="O6" s="152" t="s">
        <v>127</v>
      </c>
      <c r="P6" s="152" t="s">
        <v>128</v>
      </c>
      <c r="Q6" s="152" t="s">
        <v>129</v>
      </c>
      <c r="R6" s="152" t="s">
        <v>130</v>
      </c>
      <c r="S6" s="152" t="s">
        <v>131</v>
      </c>
      <c r="T6" s="152" t="s">
        <v>132</v>
      </c>
      <c r="U6" s="152" t="s">
        <v>133</v>
      </c>
      <c r="V6" s="152" t="s">
        <v>134</v>
      </c>
      <c r="W6" s="152" t="s">
        <v>135</v>
      </c>
      <c r="X6" s="152" t="s">
        <v>136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</row>
    <row r="8" spans="1:60" x14ac:dyDescent="0.2">
      <c r="A8" s="169" t="s">
        <v>137</v>
      </c>
      <c r="B8" s="170" t="s">
        <v>97</v>
      </c>
      <c r="C8" s="192" t="s">
        <v>97</v>
      </c>
      <c r="D8" s="171"/>
      <c r="E8" s="172"/>
      <c r="F8" s="173"/>
      <c r="G8" s="173">
        <f>SUMIF(AG9:AG17,"&lt;&gt;NOR",G9:G17)</f>
        <v>0</v>
      </c>
      <c r="H8" s="173"/>
      <c r="I8" s="173">
        <f>SUM(I9:I17)</f>
        <v>0</v>
      </c>
      <c r="J8" s="173"/>
      <c r="K8" s="173">
        <f>SUM(K9:K17)</f>
        <v>0</v>
      </c>
      <c r="L8" s="173"/>
      <c r="M8" s="173">
        <f>SUM(M9:M17)</f>
        <v>0</v>
      </c>
      <c r="N8" s="172"/>
      <c r="O8" s="172">
        <f>SUM(O9:O17)</f>
        <v>0</v>
      </c>
      <c r="P8" s="172"/>
      <c r="Q8" s="172">
        <f>SUM(Q9:Q17)</f>
        <v>0</v>
      </c>
      <c r="R8" s="173"/>
      <c r="S8" s="173"/>
      <c r="T8" s="174"/>
      <c r="U8" s="168"/>
      <c r="V8" s="168">
        <f>SUM(V9:V17)</f>
        <v>0</v>
      </c>
      <c r="W8" s="168"/>
      <c r="X8" s="168"/>
      <c r="AG8" t="s">
        <v>138</v>
      </c>
    </row>
    <row r="9" spans="1:60" outlineLevel="1" x14ac:dyDescent="0.2">
      <c r="A9" s="183">
        <v>1</v>
      </c>
      <c r="B9" s="184" t="s">
        <v>575</v>
      </c>
      <c r="C9" s="195" t="s">
        <v>576</v>
      </c>
      <c r="D9" s="185" t="s">
        <v>224</v>
      </c>
      <c r="E9" s="186">
        <v>1</v>
      </c>
      <c r="F9" s="187"/>
      <c r="G9" s="188">
        <f t="shared" ref="G9:G17" si="0">ROUND(E9*F9,2)</f>
        <v>0</v>
      </c>
      <c r="H9" s="187"/>
      <c r="I9" s="188">
        <f t="shared" ref="I9:I17" si="1">ROUND(E9*H9,2)</f>
        <v>0</v>
      </c>
      <c r="J9" s="187"/>
      <c r="K9" s="188">
        <f t="shared" ref="K9:K17" si="2">ROUND(E9*J9,2)</f>
        <v>0</v>
      </c>
      <c r="L9" s="188">
        <v>21</v>
      </c>
      <c r="M9" s="188">
        <f t="shared" ref="M9:M17" si="3">G9*(1+L9/100)</f>
        <v>0</v>
      </c>
      <c r="N9" s="186">
        <v>0</v>
      </c>
      <c r="O9" s="186">
        <f t="shared" ref="O9:O17" si="4">ROUND(E9*N9,2)</f>
        <v>0</v>
      </c>
      <c r="P9" s="186">
        <v>0</v>
      </c>
      <c r="Q9" s="186">
        <f t="shared" ref="Q9:Q17" si="5">ROUND(E9*P9,2)</f>
        <v>0</v>
      </c>
      <c r="R9" s="188"/>
      <c r="S9" s="188" t="s">
        <v>218</v>
      </c>
      <c r="T9" s="189" t="s">
        <v>214</v>
      </c>
      <c r="U9" s="164">
        <v>0</v>
      </c>
      <c r="V9" s="164">
        <f t="shared" ref="V9:V17" si="6">ROUND(E9*U9,2)</f>
        <v>0</v>
      </c>
      <c r="W9" s="164"/>
      <c r="X9" s="164" t="s">
        <v>144</v>
      </c>
      <c r="Y9" s="153"/>
      <c r="Z9" s="153"/>
      <c r="AA9" s="153"/>
      <c r="AB9" s="153"/>
      <c r="AC9" s="153"/>
      <c r="AD9" s="153"/>
      <c r="AE9" s="153"/>
      <c r="AF9" s="153"/>
      <c r="AG9" s="153" t="s">
        <v>145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83">
        <v>2</v>
      </c>
      <c r="B10" s="184" t="s">
        <v>577</v>
      </c>
      <c r="C10" s="195" t="s">
        <v>578</v>
      </c>
      <c r="D10" s="185" t="s">
        <v>224</v>
      </c>
      <c r="E10" s="186">
        <v>1</v>
      </c>
      <c r="F10" s="187"/>
      <c r="G10" s="188">
        <f t="shared" si="0"/>
        <v>0</v>
      </c>
      <c r="H10" s="187"/>
      <c r="I10" s="188">
        <f t="shared" si="1"/>
        <v>0</v>
      </c>
      <c r="J10" s="187"/>
      <c r="K10" s="188">
        <f t="shared" si="2"/>
        <v>0</v>
      </c>
      <c r="L10" s="188">
        <v>21</v>
      </c>
      <c r="M10" s="188">
        <f t="shared" si="3"/>
        <v>0</v>
      </c>
      <c r="N10" s="186">
        <v>0</v>
      </c>
      <c r="O10" s="186">
        <f t="shared" si="4"/>
        <v>0</v>
      </c>
      <c r="P10" s="186">
        <v>0</v>
      </c>
      <c r="Q10" s="186">
        <f t="shared" si="5"/>
        <v>0</v>
      </c>
      <c r="R10" s="188"/>
      <c r="S10" s="188" t="s">
        <v>218</v>
      </c>
      <c r="T10" s="189" t="s">
        <v>214</v>
      </c>
      <c r="U10" s="164">
        <v>0</v>
      </c>
      <c r="V10" s="164">
        <f t="shared" si="6"/>
        <v>0</v>
      </c>
      <c r="W10" s="164"/>
      <c r="X10" s="164" t="s">
        <v>144</v>
      </c>
      <c r="Y10" s="153"/>
      <c r="Z10" s="153"/>
      <c r="AA10" s="153"/>
      <c r="AB10" s="153"/>
      <c r="AC10" s="153"/>
      <c r="AD10" s="153"/>
      <c r="AE10" s="153"/>
      <c r="AF10" s="153"/>
      <c r="AG10" s="153" t="s">
        <v>145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83">
        <v>3</v>
      </c>
      <c r="B11" s="184" t="s">
        <v>579</v>
      </c>
      <c r="C11" s="195" t="s">
        <v>580</v>
      </c>
      <c r="D11" s="185" t="s">
        <v>224</v>
      </c>
      <c r="E11" s="186">
        <v>1</v>
      </c>
      <c r="F11" s="187"/>
      <c r="G11" s="188">
        <f t="shared" si="0"/>
        <v>0</v>
      </c>
      <c r="H11" s="187"/>
      <c r="I11" s="188">
        <f t="shared" si="1"/>
        <v>0</v>
      </c>
      <c r="J11" s="187"/>
      <c r="K11" s="188">
        <f t="shared" si="2"/>
        <v>0</v>
      </c>
      <c r="L11" s="188">
        <v>21</v>
      </c>
      <c r="M11" s="188">
        <f t="shared" si="3"/>
        <v>0</v>
      </c>
      <c r="N11" s="186">
        <v>0</v>
      </c>
      <c r="O11" s="186">
        <f t="shared" si="4"/>
        <v>0</v>
      </c>
      <c r="P11" s="186">
        <v>0</v>
      </c>
      <c r="Q11" s="186">
        <f t="shared" si="5"/>
        <v>0</v>
      </c>
      <c r="R11" s="188"/>
      <c r="S11" s="188" t="s">
        <v>218</v>
      </c>
      <c r="T11" s="189" t="s">
        <v>214</v>
      </c>
      <c r="U11" s="164">
        <v>0</v>
      </c>
      <c r="V11" s="164">
        <f t="shared" si="6"/>
        <v>0</v>
      </c>
      <c r="W11" s="164"/>
      <c r="X11" s="164" t="s">
        <v>144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145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83">
        <v>4</v>
      </c>
      <c r="B12" s="184" t="s">
        <v>581</v>
      </c>
      <c r="C12" s="195" t="s">
        <v>582</v>
      </c>
      <c r="D12" s="185" t="s">
        <v>224</v>
      </c>
      <c r="E12" s="186">
        <v>1</v>
      </c>
      <c r="F12" s="187"/>
      <c r="G12" s="188">
        <f t="shared" si="0"/>
        <v>0</v>
      </c>
      <c r="H12" s="187"/>
      <c r="I12" s="188">
        <f t="shared" si="1"/>
        <v>0</v>
      </c>
      <c r="J12" s="187"/>
      <c r="K12" s="188">
        <f t="shared" si="2"/>
        <v>0</v>
      </c>
      <c r="L12" s="188">
        <v>21</v>
      </c>
      <c r="M12" s="188">
        <f t="shared" si="3"/>
        <v>0</v>
      </c>
      <c r="N12" s="186">
        <v>0</v>
      </c>
      <c r="O12" s="186">
        <f t="shared" si="4"/>
        <v>0</v>
      </c>
      <c r="P12" s="186">
        <v>0</v>
      </c>
      <c r="Q12" s="186">
        <f t="shared" si="5"/>
        <v>0</v>
      </c>
      <c r="R12" s="188"/>
      <c r="S12" s="188" t="s">
        <v>218</v>
      </c>
      <c r="T12" s="189" t="s">
        <v>214</v>
      </c>
      <c r="U12" s="164">
        <v>0</v>
      </c>
      <c r="V12" s="164">
        <f t="shared" si="6"/>
        <v>0</v>
      </c>
      <c r="W12" s="164"/>
      <c r="X12" s="164" t="s">
        <v>144</v>
      </c>
      <c r="Y12" s="153"/>
      <c r="Z12" s="153"/>
      <c r="AA12" s="153"/>
      <c r="AB12" s="153"/>
      <c r="AC12" s="153"/>
      <c r="AD12" s="153"/>
      <c r="AE12" s="153"/>
      <c r="AF12" s="153"/>
      <c r="AG12" s="153" t="s">
        <v>145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2.5" outlineLevel="1" x14ac:dyDescent="0.2">
      <c r="A13" s="183">
        <v>5</v>
      </c>
      <c r="B13" s="184" t="s">
        <v>583</v>
      </c>
      <c r="C13" s="195" t="s">
        <v>584</v>
      </c>
      <c r="D13" s="185" t="s">
        <v>224</v>
      </c>
      <c r="E13" s="186">
        <v>1</v>
      </c>
      <c r="F13" s="187"/>
      <c r="G13" s="188">
        <f t="shared" si="0"/>
        <v>0</v>
      </c>
      <c r="H13" s="187"/>
      <c r="I13" s="188">
        <f t="shared" si="1"/>
        <v>0</v>
      </c>
      <c r="J13" s="187"/>
      <c r="K13" s="188">
        <f t="shared" si="2"/>
        <v>0</v>
      </c>
      <c r="L13" s="188">
        <v>21</v>
      </c>
      <c r="M13" s="188">
        <f t="shared" si="3"/>
        <v>0</v>
      </c>
      <c r="N13" s="186">
        <v>0</v>
      </c>
      <c r="O13" s="186">
        <f t="shared" si="4"/>
        <v>0</v>
      </c>
      <c r="P13" s="186">
        <v>0</v>
      </c>
      <c r="Q13" s="186">
        <f t="shared" si="5"/>
        <v>0</v>
      </c>
      <c r="R13" s="188"/>
      <c r="S13" s="188" t="s">
        <v>218</v>
      </c>
      <c r="T13" s="189" t="s">
        <v>214</v>
      </c>
      <c r="U13" s="164">
        <v>0</v>
      </c>
      <c r="V13" s="164">
        <f t="shared" si="6"/>
        <v>0</v>
      </c>
      <c r="W13" s="164"/>
      <c r="X13" s="164" t="s">
        <v>144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145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83">
        <v>6</v>
      </c>
      <c r="B14" s="184" t="s">
        <v>585</v>
      </c>
      <c r="C14" s="195" t="s">
        <v>586</v>
      </c>
      <c r="D14" s="185" t="s">
        <v>224</v>
      </c>
      <c r="E14" s="186">
        <v>1</v>
      </c>
      <c r="F14" s="187"/>
      <c r="G14" s="188">
        <f t="shared" si="0"/>
        <v>0</v>
      </c>
      <c r="H14" s="187"/>
      <c r="I14" s="188">
        <f t="shared" si="1"/>
        <v>0</v>
      </c>
      <c r="J14" s="187"/>
      <c r="K14" s="188">
        <f t="shared" si="2"/>
        <v>0</v>
      </c>
      <c r="L14" s="188">
        <v>21</v>
      </c>
      <c r="M14" s="188">
        <f t="shared" si="3"/>
        <v>0</v>
      </c>
      <c r="N14" s="186">
        <v>0</v>
      </c>
      <c r="O14" s="186">
        <f t="shared" si="4"/>
        <v>0</v>
      </c>
      <c r="P14" s="186">
        <v>0</v>
      </c>
      <c r="Q14" s="186">
        <f t="shared" si="5"/>
        <v>0</v>
      </c>
      <c r="R14" s="188"/>
      <c r="S14" s="188" t="s">
        <v>218</v>
      </c>
      <c r="T14" s="189" t="s">
        <v>214</v>
      </c>
      <c r="U14" s="164">
        <v>0</v>
      </c>
      <c r="V14" s="164">
        <f t="shared" si="6"/>
        <v>0</v>
      </c>
      <c r="W14" s="164"/>
      <c r="X14" s="164" t="s">
        <v>144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145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83">
        <v>7</v>
      </c>
      <c r="B15" s="184" t="s">
        <v>587</v>
      </c>
      <c r="C15" s="195" t="s">
        <v>588</v>
      </c>
      <c r="D15" s="185" t="s">
        <v>224</v>
      </c>
      <c r="E15" s="186">
        <v>1</v>
      </c>
      <c r="F15" s="187"/>
      <c r="G15" s="188">
        <f t="shared" si="0"/>
        <v>0</v>
      </c>
      <c r="H15" s="187"/>
      <c r="I15" s="188">
        <f t="shared" si="1"/>
        <v>0</v>
      </c>
      <c r="J15" s="187"/>
      <c r="K15" s="188">
        <f t="shared" si="2"/>
        <v>0</v>
      </c>
      <c r="L15" s="188">
        <v>21</v>
      </c>
      <c r="M15" s="188">
        <f t="shared" si="3"/>
        <v>0</v>
      </c>
      <c r="N15" s="186">
        <v>0</v>
      </c>
      <c r="O15" s="186">
        <f t="shared" si="4"/>
        <v>0</v>
      </c>
      <c r="P15" s="186">
        <v>0</v>
      </c>
      <c r="Q15" s="186">
        <f t="shared" si="5"/>
        <v>0</v>
      </c>
      <c r="R15" s="188"/>
      <c r="S15" s="188" t="s">
        <v>218</v>
      </c>
      <c r="T15" s="189" t="s">
        <v>214</v>
      </c>
      <c r="U15" s="164">
        <v>0</v>
      </c>
      <c r="V15" s="164">
        <f t="shared" si="6"/>
        <v>0</v>
      </c>
      <c r="W15" s="164"/>
      <c r="X15" s="164" t="s">
        <v>144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145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83">
        <v>8</v>
      </c>
      <c r="B16" s="184" t="s">
        <v>589</v>
      </c>
      <c r="C16" s="195" t="s">
        <v>590</v>
      </c>
      <c r="D16" s="185" t="s">
        <v>224</v>
      </c>
      <c r="E16" s="186">
        <v>1</v>
      </c>
      <c r="F16" s="187"/>
      <c r="G16" s="188">
        <f t="shared" si="0"/>
        <v>0</v>
      </c>
      <c r="H16" s="187"/>
      <c r="I16" s="188">
        <f t="shared" si="1"/>
        <v>0</v>
      </c>
      <c r="J16" s="187"/>
      <c r="K16" s="188">
        <f t="shared" si="2"/>
        <v>0</v>
      </c>
      <c r="L16" s="188">
        <v>21</v>
      </c>
      <c r="M16" s="188">
        <f t="shared" si="3"/>
        <v>0</v>
      </c>
      <c r="N16" s="186">
        <v>0</v>
      </c>
      <c r="O16" s="186">
        <f t="shared" si="4"/>
        <v>0</v>
      </c>
      <c r="P16" s="186">
        <v>0</v>
      </c>
      <c r="Q16" s="186">
        <f t="shared" si="5"/>
        <v>0</v>
      </c>
      <c r="R16" s="188"/>
      <c r="S16" s="188" t="s">
        <v>218</v>
      </c>
      <c r="T16" s="189" t="s">
        <v>214</v>
      </c>
      <c r="U16" s="164">
        <v>0</v>
      </c>
      <c r="V16" s="164">
        <f t="shared" si="6"/>
        <v>0</v>
      </c>
      <c r="W16" s="164"/>
      <c r="X16" s="164" t="s">
        <v>144</v>
      </c>
      <c r="Y16" s="153"/>
      <c r="Z16" s="153"/>
      <c r="AA16" s="153"/>
      <c r="AB16" s="153"/>
      <c r="AC16" s="153"/>
      <c r="AD16" s="153"/>
      <c r="AE16" s="153"/>
      <c r="AF16" s="153"/>
      <c r="AG16" s="153" t="s">
        <v>145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6">
        <v>9</v>
      </c>
      <c r="B17" s="177" t="s">
        <v>591</v>
      </c>
      <c r="C17" s="193" t="s">
        <v>592</v>
      </c>
      <c r="D17" s="178" t="s">
        <v>224</v>
      </c>
      <c r="E17" s="179">
        <v>1</v>
      </c>
      <c r="F17" s="180"/>
      <c r="G17" s="181">
        <f t="shared" si="0"/>
        <v>0</v>
      </c>
      <c r="H17" s="180"/>
      <c r="I17" s="181">
        <f t="shared" si="1"/>
        <v>0</v>
      </c>
      <c r="J17" s="180"/>
      <c r="K17" s="181">
        <f t="shared" si="2"/>
        <v>0</v>
      </c>
      <c r="L17" s="181">
        <v>21</v>
      </c>
      <c r="M17" s="181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81"/>
      <c r="S17" s="181" t="s">
        <v>218</v>
      </c>
      <c r="T17" s="182" t="s">
        <v>214</v>
      </c>
      <c r="U17" s="164">
        <v>0</v>
      </c>
      <c r="V17" s="164">
        <f t="shared" si="6"/>
        <v>0</v>
      </c>
      <c r="W17" s="164"/>
      <c r="X17" s="164" t="s">
        <v>144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145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x14ac:dyDescent="0.2">
      <c r="A18" s="3"/>
      <c r="B18" s="4"/>
      <c r="C18" s="197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E18">
        <v>15</v>
      </c>
      <c r="AF18">
        <v>21</v>
      </c>
      <c r="AG18" t="s">
        <v>124</v>
      </c>
    </row>
    <row r="19" spans="1:60" x14ac:dyDescent="0.2">
      <c r="A19" s="156"/>
      <c r="B19" s="157" t="s">
        <v>29</v>
      </c>
      <c r="C19" s="198"/>
      <c r="D19" s="158"/>
      <c r="E19" s="159"/>
      <c r="F19" s="159"/>
      <c r="G19" s="175">
        <f>G8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E19">
        <f>SUMIF(L7:L17,AE18,G7:G17)</f>
        <v>0</v>
      </c>
      <c r="AF19">
        <f>SUMIF(L7:L17,AF18,G7:G17)</f>
        <v>0</v>
      </c>
      <c r="AG19" t="s">
        <v>267</v>
      </c>
    </row>
    <row r="20" spans="1:60" x14ac:dyDescent="0.2">
      <c r="C20" s="199"/>
      <c r="D20" s="10"/>
      <c r="AG20" t="s">
        <v>268</v>
      </c>
    </row>
    <row r="21" spans="1:60" x14ac:dyDescent="0.2">
      <c r="D21" s="10"/>
    </row>
    <row r="22" spans="1:60" x14ac:dyDescent="0.2">
      <c r="D22" s="10"/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8563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Bourací práce</vt:lpstr>
      <vt:lpstr>Nové zpevněné plochy</vt:lpstr>
      <vt:lpstr>Nová dešťová kanalizace</vt:lpstr>
      <vt:lpstr>Opravy vstupů do objektu</vt:lpstr>
      <vt:lpstr>VRN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'Bourací práce'!Názvy_tisku</vt:lpstr>
      <vt:lpstr>'Nová dešťová kanalizace'!Názvy_tisku</vt:lpstr>
      <vt:lpstr>'Nové zpevněné plochy'!Názvy_tisku</vt:lpstr>
      <vt:lpstr>'Opravy vstupů do objektu'!Názvy_tisku</vt:lpstr>
      <vt:lpstr>VRN!Názvy_tisku</vt:lpstr>
      <vt:lpstr>oadresa</vt:lpstr>
      <vt:lpstr>Stavba!Objednatel</vt:lpstr>
      <vt:lpstr>Stavba!Objekt</vt:lpstr>
      <vt:lpstr>'Bourací práce'!Oblast_tisku</vt:lpstr>
      <vt:lpstr>'Nová dešťová kanalizace'!Oblast_tisku</vt:lpstr>
      <vt:lpstr>'Nové zpevněné plochy'!Oblast_tisku</vt:lpstr>
      <vt:lpstr>'Opravy vstupů do objektu'!Oblast_tisku</vt:lpstr>
      <vt:lpstr>Stavba!Oblast_tisku</vt:lpstr>
      <vt:lpstr>VRN!Oblast_tisku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Fisarova</dc:creator>
  <cp:lastModifiedBy>Petrušková Táňa</cp:lastModifiedBy>
  <cp:lastPrinted>2019-03-19T12:27:02Z</cp:lastPrinted>
  <dcterms:created xsi:type="dcterms:W3CDTF">2009-04-08T07:15:50Z</dcterms:created>
  <dcterms:modified xsi:type="dcterms:W3CDTF">2022-05-13T10:13:55Z</dcterms:modified>
</cp:coreProperties>
</file>