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hancko\Documents\VO2022\Rekonštrukcia a modernizácia interiérov II. etapa Brezno\"/>
    </mc:Choice>
  </mc:AlternateContent>
  <xr:revisionPtr revIDLastSave="0" documentId="8_{ADF6572A-2448-41C5-B11F-5508DCC902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kapitulácia stavby" sheetId="1" r:id="rId1"/>
    <sheet name="02-2022 - 1-stavebná časť..." sheetId="2" r:id="rId2"/>
    <sheet name="02-2022-2 - 2- ZTI - bufet" sheetId="3" r:id="rId3"/>
    <sheet name="02-2022-3 - 3- ÚK- bufet" sheetId="4" r:id="rId4"/>
    <sheet name="02-2022-4 - 4-Elektroinšt..." sheetId="5" r:id="rId5"/>
    <sheet name="02-2022 - 1-stavebná časť..._01" sheetId="6" r:id="rId6"/>
    <sheet name="02-2022-2 - 2- ÚK - rek. ..." sheetId="7" r:id="rId7"/>
    <sheet name="02-2022-3 - 3-Elektroinšt..." sheetId="8" r:id="rId8"/>
  </sheets>
  <definedNames>
    <definedName name="_xlnm._FilterDatabase" localSheetId="1" hidden="1">'02-2022 - 1-stavebná časť...'!$C$134:$K$357</definedName>
    <definedName name="_xlnm._FilterDatabase" localSheetId="5" hidden="1">'02-2022 - 1-stavebná časť..._01'!$C$132:$K$634</definedName>
    <definedName name="_xlnm._FilterDatabase" localSheetId="6" hidden="1">'02-2022-2 - 2- ÚK - rek. ...'!$C$122:$K$146</definedName>
    <definedName name="_xlnm._FilterDatabase" localSheetId="2" hidden="1">'02-2022-2 - 2- ZTI - bufet'!$C$131:$K$186</definedName>
    <definedName name="_xlnm._FilterDatabase" localSheetId="3" hidden="1">'02-2022-3 - 3- ÚK- bufet'!$C$122:$K$133</definedName>
    <definedName name="_xlnm._FilterDatabase" localSheetId="7" hidden="1">'02-2022-3 - 3-Elektroinšt...'!$C$122:$K$187</definedName>
    <definedName name="_xlnm._FilterDatabase" localSheetId="4" hidden="1">'02-2022-4 - 4-Elektroinšt...'!$C$124:$K$220</definedName>
    <definedName name="_xlnm.Print_Titles" localSheetId="1">'02-2022 - 1-stavebná časť...'!$134:$134</definedName>
    <definedName name="_xlnm.Print_Titles" localSheetId="5">'02-2022 - 1-stavebná časť..._01'!$132:$132</definedName>
    <definedName name="_xlnm.Print_Titles" localSheetId="6">'02-2022-2 - 2- ÚK - rek. ...'!$122:$122</definedName>
    <definedName name="_xlnm.Print_Titles" localSheetId="2">'02-2022-2 - 2- ZTI - bufet'!$131:$131</definedName>
    <definedName name="_xlnm.Print_Titles" localSheetId="3">'02-2022-3 - 3- ÚK- bufet'!$122:$122</definedName>
    <definedName name="_xlnm.Print_Titles" localSheetId="7">'02-2022-3 - 3-Elektroinšt...'!$122:$122</definedName>
    <definedName name="_xlnm.Print_Titles" localSheetId="4">'02-2022-4 - 4-Elektroinšt...'!$124:$124</definedName>
    <definedName name="_xlnm.Print_Titles" localSheetId="0">'Rekapitulácia stavby'!$92:$92</definedName>
    <definedName name="_xlnm.Print_Area" localSheetId="1">'02-2022 - 1-stavebná časť...'!$C$4:$J$76,'02-2022 - 1-stavebná časť...'!$C$82:$J$114,'02-2022 - 1-stavebná časť...'!$C$120:$J$357</definedName>
    <definedName name="_xlnm.Print_Area" localSheetId="5">'02-2022 - 1-stavebná časť..._01'!$C$4:$J$76,'02-2022 - 1-stavebná časť..._01'!$C$82:$J$112,'02-2022 - 1-stavebná časť..._01'!$C$118:$J$634</definedName>
    <definedName name="_xlnm.Print_Area" localSheetId="6">'02-2022-2 - 2- ÚK - rek. ...'!$C$4:$J$76,'02-2022-2 - 2- ÚK - rek. ...'!$C$82:$J$102,'02-2022-2 - 2- ÚK - rek. ...'!$C$108:$J$146</definedName>
    <definedName name="_xlnm.Print_Area" localSheetId="2">'02-2022-2 - 2- ZTI - bufet'!$C$4:$J$76,'02-2022-2 - 2- ZTI - bufet'!$C$82:$J$111,'02-2022-2 - 2- ZTI - bufet'!$C$117:$J$186</definedName>
    <definedName name="_xlnm.Print_Area" localSheetId="3">'02-2022-3 - 3- ÚK- bufet'!$C$4:$J$76,'02-2022-3 - 3- ÚK- bufet'!$C$82:$J$102,'02-2022-3 - 3- ÚK- bufet'!$C$108:$J$133</definedName>
    <definedName name="_xlnm.Print_Area" localSheetId="7">'02-2022-3 - 3-Elektroinšt...'!$C$4:$J$76,'02-2022-3 - 3-Elektroinšt...'!$C$82:$J$102,'02-2022-3 - 3-Elektroinšt...'!$C$108:$J$187</definedName>
    <definedName name="_xlnm.Print_Area" localSheetId="4">'02-2022-4 - 4-Elektroinšt...'!$C$4:$J$76,'02-2022-4 - 4-Elektroinšt...'!$C$82:$J$104,'02-2022-4 - 4-Elektroinšt...'!$C$110:$J$220</definedName>
    <definedName name="_xlnm.Print_Area" localSheetId="0">'Rekapitulácia stavby'!$D$4:$AO$76,'Rekapitulácia stavby'!$C$82:$AQ$104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4" i="8" l="1"/>
  <c r="J39" i="8"/>
  <c r="J38" i="8"/>
  <c r="AY103" i="1"/>
  <c r="J37" i="8"/>
  <c r="AX103" i="1"/>
  <c r="BI180" i="8"/>
  <c r="BH180" i="8"/>
  <c r="BG180" i="8"/>
  <c r="BE180" i="8"/>
  <c r="T180" i="8"/>
  <c r="R180" i="8"/>
  <c r="P180" i="8"/>
  <c r="BI178" i="8"/>
  <c r="BH178" i="8"/>
  <c r="BG178" i="8"/>
  <c r="BE178" i="8"/>
  <c r="T178" i="8"/>
  <c r="R178" i="8"/>
  <c r="P178" i="8"/>
  <c r="BI170" i="8"/>
  <c r="BH170" i="8"/>
  <c r="BG170" i="8"/>
  <c r="BE170" i="8"/>
  <c r="T170" i="8"/>
  <c r="R170" i="8"/>
  <c r="P170" i="8"/>
  <c r="BI164" i="8"/>
  <c r="BH164" i="8"/>
  <c r="BG164" i="8"/>
  <c r="BE164" i="8"/>
  <c r="T164" i="8"/>
  <c r="R164" i="8"/>
  <c r="P164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27" i="8"/>
  <c r="BH127" i="8"/>
  <c r="BG127" i="8"/>
  <c r="BE127" i="8"/>
  <c r="T127" i="8"/>
  <c r="R127" i="8"/>
  <c r="P127" i="8"/>
  <c r="J99" i="8"/>
  <c r="J120" i="8"/>
  <c r="F117" i="8"/>
  <c r="E115" i="8"/>
  <c r="J94" i="8"/>
  <c r="F91" i="8"/>
  <c r="E89" i="8"/>
  <c r="J23" i="8"/>
  <c r="E23" i="8"/>
  <c r="J119" i="8"/>
  <c r="J22" i="8"/>
  <c r="J20" i="8"/>
  <c r="E20" i="8"/>
  <c r="F94" i="8"/>
  <c r="J19" i="8"/>
  <c r="J17" i="8"/>
  <c r="E17" i="8"/>
  <c r="F119" i="8"/>
  <c r="J16" i="8"/>
  <c r="J14" i="8"/>
  <c r="J117" i="8"/>
  <c r="E7" i="8"/>
  <c r="E111" i="8" s="1"/>
  <c r="J39" i="7"/>
  <c r="J38" i="7"/>
  <c r="AY102" i="1"/>
  <c r="J37" i="7"/>
  <c r="AX102" i="1"/>
  <c r="BI146" i="7"/>
  <c r="BH146" i="7"/>
  <c r="BG146" i="7"/>
  <c r="BE146" i="7"/>
  <c r="T146" i="7"/>
  <c r="T145" i="7"/>
  <c r="R146" i="7"/>
  <c r="R145" i="7"/>
  <c r="P146" i="7"/>
  <c r="P145" i="7" s="1"/>
  <c r="BI137" i="7"/>
  <c r="BH137" i="7"/>
  <c r="BG137" i="7"/>
  <c r="BE137" i="7"/>
  <c r="T137" i="7"/>
  <c r="R137" i="7"/>
  <c r="P137" i="7"/>
  <c r="BI134" i="7"/>
  <c r="BH134" i="7"/>
  <c r="BG134" i="7"/>
  <c r="BE134" i="7"/>
  <c r="T134" i="7"/>
  <c r="R134" i="7"/>
  <c r="P134" i="7"/>
  <c r="BI126" i="7"/>
  <c r="BH126" i="7"/>
  <c r="BG126" i="7"/>
  <c r="BE126" i="7"/>
  <c r="T126" i="7"/>
  <c r="R126" i="7"/>
  <c r="P126" i="7"/>
  <c r="J120" i="7"/>
  <c r="F117" i="7"/>
  <c r="E115" i="7"/>
  <c r="J94" i="7"/>
  <c r="F91" i="7"/>
  <c r="E89" i="7"/>
  <c r="J23" i="7"/>
  <c r="E23" i="7"/>
  <c r="J119" i="7"/>
  <c r="J22" i="7"/>
  <c r="J20" i="7"/>
  <c r="E20" i="7"/>
  <c r="F120" i="7" s="1"/>
  <c r="J19" i="7"/>
  <c r="J17" i="7"/>
  <c r="E17" i="7"/>
  <c r="F93" i="7"/>
  <c r="J16" i="7"/>
  <c r="J14" i="7"/>
  <c r="J91" i="7"/>
  <c r="E7" i="7"/>
  <c r="E85" i="7" s="1"/>
  <c r="J135" i="6"/>
  <c r="J39" i="6"/>
  <c r="J38" i="6"/>
  <c r="AY101" i="1"/>
  <c r="J37" i="6"/>
  <c r="AX101" i="1"/>
  <c r="BI598" i="6"/>
  <c r="BH598" i="6"/>
  <c r="BG598" i="6"/>
  <c r="BE598" i="6"/>
  <c r="T598" i="6"/>
  <c r="R598" i="6"/>
  <c r="P598" i="6"/>
  <c r="BI589" i="6"/>
  <c r="BH589" i="6"/>
  <c r="BG589" i="6"/>
  <c r="BE589" i="6"/>
  <c r="T589" i="6"/>
  <c r="R589" i="6"/>
  <c r="P589" i="6"/>
  <c r="BI580" i="6"/>
  <c r="BH580" i="6"/>
  <c r="BG580" i="6"/>
  <c r="BE580" i="6"/>
  <c r="T580" i="6"/>
  <c r="R580" i="6"/>
  <c r="P580" i="6"/>
  <c r="BI577" i="6"/>
  <c r="BH577" i="6"/>
  <c r="BG577" i="6"/>
  <c r="BE577" i="6"/>
  <c r="T577" i="6"/>
  <c r="R577" i="6"/>
  <c r="P577" i="6"/>
  <c r="BI575" i="6"/>
  <c r="BH575" i="6"/>
  <c r="BG575" i="6"/>
  <c r="BE575" i="6"/>
  <c r="T575" i="6"/>
  <c r="R575" i="6"/>
  <c r="P575" i="6"/>
  <c r="BI573" i="6"/>
  <c r="BH573" i="6"/>
  <c r="BG573" i="6"/>
  <c r="BE573" i="6"/>
  <c r="T573" i="6"/>
  <c r="R573" i="6"/>
  <c r="P573" i="6"/>
  <c r="BI571" i="6"/>
  <c r="BH571" i="6"/>
  <c r="BG571" i="6"/>
  <c r="BE571" i="6"/>
  <c r="T571" i="6"/>
  <c r="R571" i="6"/>
  <c r="P571" i="6"/>
  <c r="BI570" i="6"/>
  <c r="BH570" i="6"/>
  <c r="BG570" i="6"/>
  <c r="BE570" i="6"/>
  <c r="T570" i="6"/>
  <c r="R570" i="6"/>
  <c r="P570" i="6"/>
  <c r="BI569" i="6"/>
  <c r="BH569" i="6"/>
  <c r="BG569" i="6"/>
  <c r="BE569" i="6"/>
  <c r="T569" i="6"/>
  <c r="R569" i="6"/>
  <c r="P569" i="6"/>
  <c r="BI568" i="6"/>
  <c r="BH568" i="6"/>
  <c r="BG568" i="6"/>
  <c r="BE568" i="6"/>
  <c r="T568" i="6"/>
  <c r="R568" i="6"/>
  <c r="P568" i="6"/>
  <c r="BI567" i="6"/>
  <c r="BH567" i="6"/>
  <c r="BG567" i="6"/>
  <c r="BE567" i="6"/>
  <c r="T567" i="6"/>
  <c r="R567" i="6"/>
  <c r="P567" i="6"/>
  <c r="BI559" i="6"/>
  <c r="BH559" i="6"/>
  <c r="BG559" i="6"/>
  <c r="BE559" i="6"/>
  <c r="T559" i="6"/>
  <c r="R559" i="6"/>
  <c r="P559" i="6"/>
  <c r="BI557" i="6"/>
  <c r="BH557" i="6"/>
  <c r="BG557" i="6"/>
  <c r="BE557" i="6"/>
  <c r="T557" i="6"/>
  <c r="R557" i="6"/>
  <c r="P557" i="6"/>
  <c r="BI555" i="6"/>
  <c r="BH555" i="6"/>
  <c r="BG555" i="6"/>
  <c r="BE555" i="6"/>
  <c r="T555" i="6"/>
  <c r="R555" i="6"/>
  <c r="P555" i="6"/>
  <c r="BI553" i="6"/>
  <c r="BH553" i="6"/>
  <c r="BG553" i="6"/>
  <c r="BE553" i="6"/>
  <c r="T553" i="6"/>
  <c r="R553" i="6"/>
  <c r="P553" i="6"/>
  <c r="BI551" i="6"/>
  <c r="BH551" i="6"/>
  <c r="BG551" i="6"/>
  <c r="BE551" i="6"/>
  <c r="T551" i="6"/>
  <c r="R551" i="6"/>
  <c r="P551" i="6"/>
  <c r="BI549" i="6"/>
  <c r="BH549" i="6"/>
  <c r="BG549" i="6"/>
  <c r="BE549" i="6"/>
  <c r="T549" i="6"/>
  <c r="R549" i="6"/>
  <c r="P549" i="6"/>
  <c r="BI547" i="6"/>
  <c r="BH547" i="6"/>
  <c r="BG547" i="6"/>
  <c r="BE547" i="6"/>
  <c r="T547" i="6"/>
  <c r="R547" i="6"/>
  <c r="P547" i="6"/>
  <c r="BI545" i="6"/>
  <c r="BH545" i="6"/>
  <c r="BG545" i="6"/>
  <c r="BE545" i="6"/>
  <c r="T545" i="6"/>
  <c r="R545" i="6"/>
  <c r="P545" i="6"/>
  <c r="BI543" i="6"/>
  <c r="BH543" i="6"/>
  <c r="BG543" i="6"/>
  <c r="BE543" i="6"/>
  <c r="T543" i="6"/>
  <c r="R543" i="6"/>
  <c r="P543" i="6"/>
  <c r="BI541" i="6"/>
  <c r="BH541" i="6"/>
  <c r="BG541" i="6"/>
  <c r="BE541" i="6"/>
  <c r="T541" i="6"/>
  <c r="R541" i="6"/>
  <c r="P541" i="6"/>
  <c r="BI539" i="6"/>
  <c r="BH539" i="6"/>
  <c r="BG539" i="6"/>
  <c r="BE539" i="6"/>
  <c r="T539" i="6"/>
  <c r="R539" i="6"/>
  <c r="P539" i="6"/>
  <c r="BI537" i="6"/>
  <c r="BH537" i="6"/>
  <c r="BG537" i="6"/>
  <c r="BE537" i="6"/>
  <c r="T537" i="6"/>
  <c r="R537" i="6"/>
  <c r="P537" i="6"/>
  <c r="BI535" i="6"/>
  <c r="BH535" i="6"/>
  <c r="BG535" i="6"/>
  <c r="BE535" i="6"/>
  <c r="T535" i="6"/>
  <c r="R535" i="6"/>
  <c r="P535" i="6"/>
  <c r="BI533" i="6"/>
  <c r="BH533" i="6"/>
  <c r="BG533" i="6"/>
  <c r="BE533" i="6"/>
  <c r="T533" i="6"/>
  <c r="R533" i="6"/>
  <c r="P533" i="6"/>
  <c r="BI531" i="6"/>
  <c r="BH531" i="6"/>
  <c r="BG531" i="6"/>
  <c r="BE531" i="6"/>
  <c r="T531" i="6"/>
  <c r="R531" i="6"/>
  <c r="P531" i="6"/>
  <c r="BI529" i="6"/>
  <c r="BH529" i="6"/>
  <c r="BG529" i="6"/>
  <c r="BE529" i="6"/>
  <c r="T529" i="6"/>
  <c r="R529" i="6"/>
  <c r="P529" i="6"/>
  <c r="BI527" i="6"/>
  <c r="BH527" i="6"/>
  <c r="BG527" i="6"/>
  <c r="BE527" i="6"/>
  <c r="T527" i="6"/>
  <c r="R527" i="6"/>
  <c r="P527" i="6"/>
  <c r="BI525" i="6"/>
  <c r="BH525" i="6"/>
  <c r="BG525" i="6"/>
  <c r="BE525" i="6"/>
  <c r="T525" i="6"/>
  <c r="R525" i="6"/>
  <c r="P525" i="6"/>
  <c r="BI523" i="6"/>
  <c r="BH523" i="6"/>
  <c r="BG523" i="6"/>
  <c r="BE523" i="6"/>
  <c r="T523" i="6"/>
  <c r="R523" i="6"/>
  <c r="P523" i="6"/>
  <c r="BI521" i="6"/>
  <c r="BH521" i="6"/>
  <c r="BG521" i="6"/>
  <c r="BE521" i="6"/>
  <c r="T521" i="6"/>
  <c r="R521" i="6"/>
  <c r="P521" i="6"/>
  <c r="BI519" i="6"/>
  <c r="BH519" i="6"/>
  <c r="BG519" i="6"/>
  <c r="BE519" i="6"/>
  <c r="T519" i="6"/>
  <c r="R519" i="6"/>
  <c r="P519" i="6"/>
  <c r="BI517" i="6"/>
  <c r="BH517" i="6"/>
  <c r="BG517" i="6"/>
  <c r="BE517" i="6"/>
  <c r="T517" i="6"/>
  <c r="R517" i="6"/>
  <c r="P517" i="6"/>
  <c r="BI515" i="6"/>
  <c r="BH515" i="6"/>
  <c r="BG515" i="6"/>
  <c r="BE515" i="6"/>
  <c r="T515" i="6"/>
  <c r="R515" i="6"/>
  <c r="P515" i="6"/>
  <c r="BI513" i="6"/>
  <c r="BH513" i="6"/>
  <c r="BG513" i="6"/>
  <c r="BE513" i="6"/>
  <c r="T513" i="6"/>
  <c r="R513" i="6"/>
  <c r="P513" i="6"/>
  <c r="BI511" i="6"/>
  <c r="BH511" i="6"/>
  <c r="BG511" i="6"/>
  <c r="BE511" i="6"/>
  <c r="T511" i="6"/>
  <c r="R511" i="6"/>
  <c r="P511" i="6"/>
  <c r="BI509" i="6"/>
  <c r="BH509" i="6"/>
  <c r="BG509" i="6"/>
  <c r="BE509" i="6"/>
  <c r="T509" i="6"/>
  <c r="R509" i="6"/>
  <c r="P509" i="6"/>
  <c r="BI507" i="6"/>
  <c r="BH507" i="6"/>
  <c r="BG507" i="6"/>
  <c r="BE507" i="6"/>
  <c r="T507" i="6"/>
  <c r="R507" i="6"/>
  <c r="P507" i="6"/>
  <c r="BI505" i="6"/>
  <c r="BH505" i="6"/>
  <c r="BG505" i="6"/>
  <c r="BE505" i="6"/>
  <c r="T505" i="6"/>
  <c r="R505" i="6"/>
  <c r="P505" i="6"/>
  <c r="BI497" i="6"/>
  <c r="BH497" i="6"/>
  <c r="BG497" i="6"/>
  <c r="BE497" i="6"/>
  <c r="T497" i="6"/>
  <c r="R497" i="6"/>
  <c r="P497" i="6"/>
  <c r="BI495" i="6"/>
  <c r="BH495" i="6"/>
  <c r="BG495" i="6"/>
  <c r="BE495" i="6"/>
  <c r="T495" i="6"/>
  <c r="R495" i="6"/>
  <c r="P495" i="6"/>
  <c r="BI493" i="6"/>
  <c r="BH493" i="6"/>
  <c r="BG493" i="6"/>
  <c r="BE493" i="6"/>
  <c r="T493" i="6"/>
  <c r="R493" i="6"/>
  <c r="P493" i="6"/>
  <c r="BI490" i="6"/>
  <c r="BH490" i="6"/>
  <c r="BG490" i="6"/>
  <c r="BE490" i="6"/>
  <c r="T490" i="6"/>
  <c r="R490" i="6"/>
  <c r="P490" i="6"/>
  <c r="BI488" i="6"/>
  <c r="BH488" i="6"/>
  <c r="BG488" i="6"/>
  <c r="BE488" i="6"/>
  <c r="T488" i="6"/>
  <c r="R488" i="6"/>
  <c r="P488" i="6"/>
  <c r="BI484" i="6"/>
  <c r="BH484" i="6"/>
  <c r="BG484" i="6"/>
  <c r="BE484" i="6"/>
  <c r="T484" i="6"/>
  <c r="R484" i="6"/>
  <c r="P484" i="6"/>
  <c r="BI447" i="6"/>
  <c r="BH447" i="6"/>
  <c r="BG447" i="6"/>
  <c r="BE447" i="6"/>
  <c r="T447" i="6"/>
  <c r="R447" i="6"/>
  <c r="P447" i="6"/>
  <c r="BI445" i="6"/>
  <c r="BH445" i="6"/>
  <c r="BG445" i="6"/>
  <c r="BE445" i="6"/>
  <c r="T445" i="6"/>
  <c r="R445" i="6"/>
  <c r="P445" i="6"/>
  <c r="BI443" i="6"/>
  <c r="BH443" i="6"/>
  <c r="BG443" i="6"/>
  <c r="BE443" i="6"/>
  <c r="T443" i="6"/>
  <c r="R443" i="6"/>
  <c r="P443" i="6"/>
  <c r="BI441" i="6"/>
  <c r="BH441" i="6"/>
  <c r="BG441" i="6"/>
  <c r="BE441" i="6"/>
  <c r="T441" i="6"/>
  <c r="R441" i="6"/>
  <c r="P441" i="6"/>
  <c r="BI438" i="6"/>
  <c r="BH438" i="6"/>
  <c r="BG438" i="6"/>
  <c r="BE438" i="6"/>
  <c r="T438" i="6"/>
  <c r="R438" i="6"/>
  <c r="P438" i="6"/>
  <c r="BI424" i="6"/>
  <c r="BH424" i="6"/>
  <c r="BG424" i="6"/>
  <c r="BE424" i="6"/>
  <c r="T424" i="6"/>
  <c r="R424" i="6"/>
  <c r="P424" i="6"/>
  <c r="BI392" i="6"/>
  <c r="BH392" i="6"/>
  <c r="BG392" i="6"/>
  <c r="BE392" i="6"/>
  <c r="T392" i="6"/>
  <c r="R392" i="6"/>
  <c r="P392" i="6"/>
  <c r="BI390" i="6"/>
  <c r="BH390" i="6"/>
  <c r="BG390" i="6"/>
  <c r="BE390" i="6"/>
  <c r="T390" i="6"/>
  <c r="R390" i="6"/>
  <c r="P390" i="6"/>
  <c r="BI388" i="6"/>
  <c r="BH388" i="6"/>
  <c r="BG388" i="6"/>
  <c r="BE388" i="6"/>
  <c r="T388" i="6"/>
  <c r="R388" i="6"/>
  <c r="P388" i="6"/>
  <c r="BI386" i="6"/>
  <c r="BH386" i="6"/>
  <c r="BG386" i="6"/>
  <c r="BE386" i="6"/>
  <c r="T386" i="6"/>
  <c r="T385" i="6"/>
  <c r="R386" i="6"/>
  <c r="R385" i="6" s="1"/>
  <c r="P386" i="6"/>
  <c r="P385" i="6"/>
  <c r="BI384" i="6"/>
  <c r="BH384" i="6"/>
  <c r="BG384" i="6"/>
  <c r="BE384" i="6"/>
  <c r="T384" i="6"/>
  <c r="R384" i="6"/>
  <c r="P384" i="6"/>
  <c r="BI382" i="6"/>
  <c r="BH382" i="6"/>
  <c r="BG382" i="6"/>
  <c r="BE382" i="6"/>
  <c r="T382" i="6"/>
  <c r="R382" i="6"/>
  <c r="P382" i="6"/>
  <c r="BI381" i="6"/>
  <c r="BH381" i="6"/>
  <c r="BG381" i="6"/>
  <c r="BE381" i="6"/>
  <c r="T381" i="6"/>
  <c r="R381" i="6"/>
  <c r="P381" i="6"/>
  <c r="BI380" i="6"/>
  <c r="BH380" i="6"/>
  <c r="BG380" i="6"/>
  <c r="BE380" i="6"/>
  <c r="T380" i="6"/>
  <c r="R380" i="6"/>
  <c r="P380" i="6"/>
  <c r="BI379" i="6"/>
  <c r="BH379" i="6"/>
  <c r="BG379" i="6"/>
  <c r="BE379" i="6"/>
  <c r="T379" i="6"/>
  <c r="R379" i="6"/>
  <c r="P379" i="6"/>
  <c r="BI378" i="6"/>
  <c r="BH378" i="6"/>
  <c r="BG378" i="6"/>
  <c r="BE378" i="6"/>
  <c r="T378" i="6"/>
  <c r="R378" i="6"/>
  <c r="P378" i="6"/>
  <c r="BI345" i="6"/>
  <c r="BH345" i="6"/>
  <c r="BG345" i="6"/>
  <c r="BE345" i="6"/>
  <c r="T345" i="6"/>
  <c r="R345" i="6"/>
  <c r="P345" i="6"/>
  <c r="BI340" i="6"/>
  <c r="BH340" i="6"/>
  <c r="BG340" i="6"/>
  <c r="BE340" i="6"/>
  <c r="T340" i="6"/>
  <c r="R340" i="6"/>
  <c r="P340" i="6"/>
  <c r="BI337" i="6"/>
  <c r="BH337" i="6"/>
  <c r="BG337" i="6"/>
  <c r="BE337" i="6"/>
  <c r="T337" i="6"/>
  <c r="R337" i="6"/>
  <c r="P337" i="6"/>
  <c r="BI333" i="6"/>
  <c r="BH333" i="6"/>
  <c r="BG333" i="6"/>
  <c r="BE333" i="6"/>
  <c r="T333" i="6"/>
  <c r="R333" i="6"/>
  <c r="P333" i="6"/>
  <c r="BI324" i="6"/>
  <c r="BH324" i="6"/>
  <c r="BG324" i="6"/>
  <c r="BE324" i="6"/>
  <c r="T324" i="6"/>
  <c r="R324" i="6"/>
  <c r="P324" i="6"/>
  <c r="BI311" i="6"/>
  <c r="BH311" i="6"/>
  <c r="BG311" i="6"/>
  <c r="BE311" i="6"/>
  <c r="T311" i="6"/>
  <c r="R311" i="6"/>
  <c r="P311" i="6"/>
  <c r="BI298" i="6"/>
  <c r="BH298" i="6"/>
  <c r="BG298" i="6"/>
  <c r="BE298" i="6"/>
  <c r="T298" i="6"/>
  <c r="R298" i="6"/>
  <c r="P298" i="6"/>
  <c r="BI296" i="6"/>
  <c r="BH296" i="6"/>
  <c r="BG296" i="6"/>
  <c r="BE296" i="6"/>
  <c r="T296" i="6"/>
  <c r="R296" i="6"/>
  <c r="P296" i="6"/>
  <c r="BI281" i="6"/>
  <c r="BH281" i="6"/>
  <c r="BG281" i="6"/>
  <c r="BE281" i="6"/>
  <c r="T281" i="6"/>
  <c r="R281" i="6"/>
  <c r="P281" i="6"/>
  <c r="BI278" i="6"/>
  <c r="BH278" i="6"/>
  <c r="BG278" i="6"/>
  <c r="BE278" i="6"/>
  <c r="T278" i="6"/>
  <c r="R278" i="6"/>
  <c r="P278" i="6"/>
  <c r="BI242" i="6"/>
  <c r="BH242" i="6"/>
  <c r="BG242" i="6"/>
  <c r="BE242" i="6"/>
  <c r="T242" i="6"/>
  <c r="R242" i="6"/>
  <c r="P242" i="6"/>
  <c r="BI222" i="6"/>
  <c r="BH222" i="6"/>
  <c r="BG222" i="6"/>
  <c r="BE222" i="6"/>
  <c r="T222" i="6"/>
  <c r="R222" i="6"/>
  <c r="P222" i="6"/>
  <c r="BI182" i="6"/>
  <c r="BH182" i="6"/>
  <c r="BG182" i="6"/>
  <c r="BE182" i="6"/>
  <c r="T182" i="6"/>
  <c r="R182" i="6"/>
  <c r="P182" i="6"/>
  <c r="BI180" i="6"/>
  <c r="BH180" i="6"/>
  <c r="BG180" i="6"/>
  <c r="BE180" i="6"/>
  <c r="T180" i="6"/>
  <c r="R180" i="6"/>
  <c r="P180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R162" i="6"/>
  <c r="P162" i="6"/>
  <c r="BI137" i="6"/>
  <c r="BH137" i="6"/>
  <c r="BG137" i="6"/>
  <c r="BE137" i="6"/>
  <c r="T137" i="6"/>
  <c r="R137" i="6"/>
  <c r="P137" i="6"/>
  <c r="J100" i="6"/>
  <c r="J130" i="6"/>
  <c r="F127" i="6"/>
  <c r="E125" i="6"/>
  <c r="J94" i="6"/>
  <c r="F91" i="6"/>
  <c r="E89" i="6"/>
  <c r="J23" i="6"/>
  <c r="E23" i="6"/>
  <c r="J129" i="6" s="1"/>
  <c r="J22" i="6"/>
  <c r="J20" i="6"/>
  <c r="E20" i="6"/>
  <c r="F94" i="6" s="1"/>
  <c r="J19" i="6"/>
  <c r="J17" i="6"/>
  <c r="E17" i="6"/>
  <c r="F129" i="6" s="1"/>
  <c r="J16" i="6"/>
  <c r="J14" i="6"/>
  <c r="J127" i="6" s="1"/>
  <c r="E7" i="6"/>
  <c r="E85" i="6" s="1"/>
  <c r="J39" i="5"/>
  <c r="J38" i="5"/>
  <c r="AY99" i="1" s="1"/>
  <c r="J37" i="5"/>
  <c r="AX99" i="1" s="1"/>
  <c r="BI220" i="5"/>
  <c r="BH220" i="5"/>
  <c r="BG220" i="5"/>
  <c r="BE220" i="5"/>
  <c r="T220" i="5"/>
  <c r="T219" i="5" s="1"/>
  <c r="R220" i="5"/>
  <c r="R219" i="5" s="1"/>
  <c r="P220" i="5"/>
  <c r="P219" i="5"/>
  <c r="BI218" i="5"/>
  <c r="BH218" i="5"/>
  <c r="BG218" i="5"/>
  <c r="BE218" i="5"/>
  <c r="T218" i="5"/>
  <c r="T217" i="5" s="1"/>
  <c r="R218" i="5"/>
  <c r="R217" i="5"/>
  <c r="P218" i="5"/>
  <c r="P217" i="5" s="1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1" i="5"/>
  <c r="BH191" i="5"/>
  <c r="BG191" i="5"/>
  <c r="BE191" i="5"/>
  <c r="T191" i="5"/>
  <c r="R191" i="5"/>
  <c r="P191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J122" i="5"/>
  <c r="F119" i="5"/>
  <c r="E117" i="5"/>
  <c r="J94" i="5"/>
  <c r="F91" i="5"/>
  <c r="E89" i="5"/>
  <c r="J23" i="5"/>
  <c r="E23" i="5"/>
  <c r="J121" i="5" s="1"/>
  <c r="J22" i="5"/>
  <c r="J20" i="5"/>
  <c r="E20" i="5"/>
  <c r="F122" i="5" s="1"/>
  <c r="J19" i="5"/>
  <c r="J17" i="5"/>
  <c r="E17" i="5"/>
  <c r="F121" i="5" s="1"/>
  <c r="J16" i="5"/>
  <c r="J14" i="5"/>
  <c r="J91" i="5" s="1"/>
  <c r="E7" i="5"/>
  <c r="E85" i="5" s="1"/>
  <c r="J39" i="4"/>
  <c r="J38" i="4"/>
  <c r="AY98" i="1" s="1"/>
  <c r="J37" i="4"/>
  <c r="AX98" i="1"/>
  <c r="BI133" i="4"/>
  <c r="BH133" i="4"/>
  <c r="BG133" i="4"/>
  <c r="BE133" i="4"/>
  <c r="T133" i="4"/>
  <c r="T132" i="4" s="1"/>
  <c r="R133" i="4"/>
  <c r="R132" i="4"/>
  <c r="P133" i="4"/>
  <c r="P132" i="4" s="1"/>
  <c r="BI130" i="4"/>
  <c r="BH130" i="4"/>
  <c r="BG130" i="4"/>
  <c r="BE130" i="4"/>
  <c r="T130" i="4"/>
  <c r="R130" i="4"/>
  <c r="P130" i="4"/>
  <c r="BI126" i="4"/>
  <c r="BH126" i="4"/>
  <c r="BG126" i="4"/>
  <c r="BE126" i="4"/>
  <c r="T126" i="4"/>
  <c r="R126" i="4"/>
  <c r="P126" i="4"/>
  <c r="J120" i="4"/>
  <c r="F117" i="4"/>
  <c r="E115" i="4"/>
  <c r="J94" i="4"/>
  <c r="F91" i="4"/>
  <c r="E89" i="4"/>
  <c r="J23" i="4"/>
  <c r="E23" i="4"/>
  <c r="J93" i="4" s="1"/>
  <c r="J22" i="4"/>
  <c r="J20" i="4"/>
  <c r="E20" i="4"/>
  <c r="F120" i="4"/>
  <c r="J19" i="4"/>
  <c r="J17" i="4"/>
  <c r="E17" i="4"/>
  <c r="F119" i="4" s="1"/>
  <c r="J16" i="4"/>
  <c r="J14" i="4"/>
  <c r="J117" i="4" s="1"/>
  <c r="E7" i="4"/>
  <c r="E111" i="4" s="1"/>
  <c r="J139" i="3"/>
  <c r="J134" i="3"/>
  <c r="J39" i="3"/>
  <c r="J38" i="3"/>
  <c r="AY97" i="1"/>
  <c r="J37" i="3"/>
  <c r="AX97" i="1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J102" i="3"/>
  <c r="BI136" i="3"/>
  <c r="BH136" i="3"/>
  <c r="BG136" i="3"/>
  <c r="BE136" i="3"/>
  <c r="T136" i="3"/>
  <c r="T135" i="3"/>
  <c r="R136" i="3"/>
  <c r="R135" i="3"/>
  <c r="P136" i="3"/>
  <c r="P135" i="3"/>
  <c r="J100" i="3"/>
  <c r="J129" i="3"/>
  <c r="F126" i="3"/>
  <c r="E124" i="3"/>
  <c r="J94" i="3"/>
  <c r="F91" i="3"/>
  <c r="E89" i="3"/>
  <c r="J23" i="3"/>
  <c r="E23" i="3"/>
  <c r="J93" i="3" s="1"/>
  <c r="J22" i="3"/>
  <c r="J20" i="3"/>
  <c r="E20" i="3"/>
  <c r="F129" i="3"/>
  <c r="J19" i="3"/>
  <c r="J17" i="3"/>
  <c r="E17" i="3"/>
  <c r="F128" i="3" s="1"/>
  <c r="J16" i="3"/>
  <c r="J14" i="3"/>
  <c r="J126" i="3" s="1"/>
  <c r="E7" i="3"/>
  <c r="E120" i="3" s="1"/>
  <c r="J292" i="2"/>
  <c r="J39" i="2"/>
  <c r="J38" i="2"/>
  <c r="AY96" i="1"/>
  <c r="J37" i="2"/>
  <c r="AX96" i="1"/>
  <c r="BI343" i="2"/>
  <c r="BH343" i="2"/>
  <c r="BG343" i="2"/>
  <c r="BE343" i="2"/>
  <c r="T343" i="2"/>
  <c r="R343" i="2"/>
  <c r="P343" i="2"/>
  <c r="BI338" i="2"/>
  <c r="BH338" i="2"/>
  <c r="BG338" i="2"/>
  <c r="BE338" i="2"/>
  <c r="T338" i="2"/>
  <c r="R338" i="2"/>
  <c r="P338" i="2"/>
  <c r="BI333" i="2"/>
  <c r="BH333" i="2"/>
  <c r="BG333" i="2"/>
  <c r="BE333" i="2"/>
  <c r="T333" i="2"/>
  <c r="R333" i="2"/>
  <c r="P333" i="2"/>
  <c r="BI330" i="2"/>
  <c r="BH330" i="2"/>
  <c r="BG330" i="2"/>
  <c r="BE330" i="2"/>
  <c r="T330" i="2"/>
  <c r="R330" i="2"/>
  <c r="P330" i="2"/>
  <c r="BI328" i="2"/>
  <c r="BH328" i="2"/>
  <c r="BG328" i="2"/>
  <c r="BE328" i="2"/>
  <c r="T328" i="2"/>
  <c r="R328" i="2"/>
  <c r="P328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1" i="2"/>
  <c r="BH301" i="2"/>
  <c r="BG301" i="2"/>
  <c r="BE301" i="2"/>
  <c r="T301" i="2"/>
  <c r="R301" i="2"/>
  <c r="P301" i="2"/>
  <c r="BI299" i="2"/>
  <c r="BH299" i="2"/>
  <c r="BG299" i="2"/>
  <c r="BE299" i="2"/>
  <c r="T299" i="2"/>
  <c r="R299" i="2"/>
  <c r="P299" i="2"/>
  <c r="BI294" i="2"/>
  <c r="BH294" i="2"/>
  <c r="BG294" i="2"/>
  <c r="BE294" i="2"/>
  <c r="T294" i="2"/>
  <c r="R294" i="2"/>
  <c r="P294" i="2"/>
  <c r="J110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5" i="2"/>
  <c r="BH285" i="2"/>
  <c r="BG285" i="2"/>
  <c r="BE285" i="2"/>
  <c r="T285" i="2"/>
  <c r="R285" i="2"/>
  <c r="P285" i="2"/>
  <c r="BI282" i="2"/>
  <c r="BH282" i="2"/>
  <c r="BG282" i="2"/>
  <c r="BE282" i="2"/>
  <c r="T282" i="2"/>
  <c r="R282" i="2"/>
  <c r="P282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62" i="2"/>
  <c r="BH262" i="2"/>
  <c r="BG262" i="2"/>
  <c r="BE262" i="2"/>
  <c r="T262" i="2"/>
  <c r="R262" i="2"/>
  <c r="P262" i="2"/>
  <c r="BI256" i="2"/>
  <c r="BH256" i="2"/>
  <c r="BG256" i="2"/>
  <c r="BE256" i="2"/>
  <c r="T256" i="2"/>
  <c r="R256" i="2"/>
  <c r="P256" i="2"/>
  <c r="BI254" i="2"/>
  <c r="BH254" i="2"/>
  <c r="BG254" i="2"/>
  <c r="BE254" i="2"/>
  <c r="T254" i="2"/>
  <c r="R254" i="2"/>
  <c r="P254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7" i="2"/>
  <c r="BH237" i="2"/>
  <c r="BG237" i="2"/>
  <c r="BE237" i="2"/>
  <c r="T237" i="2"/>
  <c r="R237" i="2"/>
  <c r="P237" i="2"/>
  <c r="BI235" i="2"/>
  <c r="BH235" i="2"/>
  <c r="BG235" i="2"/>
  <c r="BE235" i="2"/>
  <c r="T235" i="2"/>
  <c r="R235" i="2"/>
  <c r="P235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27" i="2"/>
  <c r="BH227" i="2"/>
  <c r="BG227" i="2"/>
  <c r="BE227" i="2"/>
  <c r="T227" i="2"/>
  <c r="R227" i="2"/>
  <c r="P227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T221" i="2"/>
  <c r="R222" i="2"/>
  <c r="R221" i="2" s="1"/>
  <c r="P222" i="2"/>
  <c r="P221" i="2" s="1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2" i="2"/>
  <c r="BH192" i="2"/>
  <c r="BG192" i="2"/>
  <c r="BE192" i="2"/>
  <c r="T192" i="2"/>
  <c r="R192" i="2"/>
  <c r="P192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J132" i="2"/>
  <c r="F129" i="2"/>
  <c r="E127" i="2"/>
  <c r="J94" i="2"/>
  <c r="F91" i="2"/>
  <c r="E89" i="2"/>
  <c r="J23" i="2"/>
  <c r="E23" i="2"/>
  <c r="J93" i="2" s="1"/>
  <c r="J22" i="2"/>
  <c r="J20" i="2"/>
  <c r="E20" i="2"/>
  <c r="F132" i="2" s="1"/>
  <c r="J19" i="2"/>
  <c r="J17" i="2"/>
  <c r="E17" i="2"/>
  <c r="F131" i="2" s="1"/>
  <c r="J16" i="2"/>
  <c r="J14" i="2"/>
  <c r="J129" i="2" s="1"/>
  <c r="E7" i="2"/>
  <c r="E123" i="2"/>
  <c r="L90" i="1"/>
  <c r="AM90" i="1"/>
  <c r="AM89" i="1"/>
  <c r="L89" i="1"/>
  <c r="AM87" i="1"/>
  <c r="L87" i="1"/>
  <c r="L85" i="1"/>
  <c r="L84" i="1"/>
  <c r="BK338" i="2"/>
  <c r="J328" i="2"/>
  <c r="J318" i="2"/>
  <c r="J311" i="2"/>
  <c r="J291" i="2"/>
  <c r="J278" i="2"/>
  <c r="BK219" i="2"/>
  <c r="BK202" i="2"/>
  <c r="J175" i="2"/>
  <c r="J141" i="2"/>
  <c r="BK333" i="2"/>
  <c r="J324" i="2"/>
  <c r="BK314" i="2"/>
  <c r="BK289" i="2"/>
  <c r="J280" i="2"/>
  <c r="BK233" i="2"/>
  <c r="BK218" i="2"/>
  <c r="BK196" i="2"/>
  <c r="J176" i="2"/>
  <c r="J150" i="2"/>
  <c r="BK320" i="2"/>
  <c r="J314" i="2"/>
  <c r="J307" i="2"/>
  <c r="J301" i="2"/>
  <c r="BK282" i="2"/>
  <c r="J254" i="2"/>
  <c r="BK237" i="2"/>
  <c r="J216" i="2"/>
  <c r="J192" i="2"/>
  <c r="J174" i="2"/>
  <c r="BK148" i="2"/>
  <c r="BK311" i="2"/>
  <c r="BK278" i="2"/>
  <c r="J233" i="2"/>
  <c r="BK220" i="2"/>
  <c r="BK186" i="2"/>
  <c r="J143" i="2"/>
  <c r="BK185" i="3"/>
  <c r="BK176" i="3"/>
  <c r="BK166" i="3"/>
  <c r="BK148" i="3"/>
  <c r="J141" i="3"/>
  <c r="BK181" i="3"/>
  <c r="BK174" i="3"/>
  <c r="J166" i="3"/>
  <c r="J162" i="3"/>
  <c r="BK155" i="3"/>
  <c r="J183" i="3"/>
  <c r="BK175" i="3"/>
  <c r="J168" i="3"/>
  <c r="J154" i="3"/>
  <c r="BK182" i="3"/>
  <c r="BK177" i="3"/>
  <c r="BK165" i="3"/>
  <c r="J148" i="3"/>
  <c r="BK141" i="3"/>
  <c r="BK130" i="4"/>
  <c r="J220" i="5"/>
  <c r="J210" i="5"/>
  <c r="BK205" i="5"/>
  <c r="BK196" i="5"/>
  <c r="BK173" i="5"/>
  <c r="BK167" i="5"/>
  <c r="J159" i="5"/>
  <c r="J155" i="5"/>
  <c r="BK147" i="5"/>
  <c r="J138" i="5"/>
  <c r="J212" i="5"/>
  <c r="J206" i="5"/>
  <c r="J200" i="5"/>
  <c r="BK193" i="5"/>
  <c r="J184" i="5"/>
  <c r="J179" i="5"/>
  <c r="J173" i="5"/>
  <c r="J167" i="5"/>
  <c r="J161" i="5"/>
  <c r="J149" i="5"/>
  <c r="BK145" i="5"/>
  <c r="J135" i="5"/>
  <c r="J128" i="5"/>
  <c r="J201" i="5"/>
  <c r="BK187" i="5"/>
  <c r="J181" i="5"/>
  <c r="BK171" i="5"/>
  <c r="BK165" i="5"/>
  <c r="J153" i="5"/>
  <c r="BK144" i="5"/>
  <c r="BK139" i="5"/>
  <c r="J133" i="5"/>
  <c r="BK129" i="5"/>
  <c r="J571" i="6"/>
  <c r="BK553" i="6"/>
  <c r="BK535" i="6"/>
  <c r="BK529" i="6"/>
  <c r="BK519" i="6"/>
  <c r="BK513" i="6"/>
  <c r="BK497" i="6"/>
  <c r="J488" i="6"/>
  <c r="J443" i="6"/>
  <c r="BK390" i="6"/>
  <c r="J380" i="6"/>
  <c r="BK311" i="6"/>
  <c r="BK242" i="6"/>
  <c r="J182" i="6"/>
  <c r="J162" i="6"/>
  <c r="BK575" i="6"/>
  <c r="J557" i="6"/>
  <c r="BK543" i="6"/>
  <c r="J539" i="6"/>
  <c r="J531" i="6"/>
  <c r="J507" i="6"/>
  <c r="BK488" i="6"/>
  <c r="BK384" i="6"/>
  <c r="J333" i="6"/>
  <c r="J296" i="6"/>
  <c r="J589" i="6"/>
  <c r="J573" i="6"/>
  <c r="J568" i="6"/>
  <c r="J549" i="6"/>
  <c r="J535" i="6"/>
  <c r="J515" i="6"/>
  <c r="BK388" i="6"/>
  <c r="J379" i="6"/>
  <c r="BK296" i="6"/>
  <c r="BK598" i="6"/>
  <c r="J577" i="6"/>
  <c r="J559" i="6"/>
  <c r="J547" i="6"/>
  <c r="J529" i="6"/>
  <c r="BK511" i="6"/>
  <c r="J495" i="6"/>
  <c r="J484" i="6"/>
  <c r="BK438" i="6"/>
  <c r="J390" i="6"/>
  <c r="BK340" i="6"/>
  <c r="J146" i="7"/>
  <c r="J164" i="8"/>
  <c r="J157" i="8"/>
  <c r="BK157" i="8"/>
  <c r="BK142" i="8"/>
  <c r="BK170" i="8"/>
  <c r="BK139" i="8"/>
  <c r="J333" i="2"/>
  <c r="J326" i="2"/>
  <c r="J315" i="2"/>
  <c r="J303" i="2"/>
  <c r="BK287" i="2"/>
  <c r="J222" i="2"/>
  <c r="J204" i="2"/>
  <c r="J188" i="2"/>
  <c r="J170" i="2"/>
  <c r="J148" i="2"/>
  <c r="J338" i="2"/>
  <c r="BK326" i="2"/>
  <c r="J316" i="2"/>
  <c r="J294" i="2"/>
  <c r="J282" i="2"/>
  <c r="J231" i="2"/>
  <c r="BK217" i="2"/>
  <c r="BK183" i="2"/>
  <c r="J152" i="2"/>
  <c r="BK328" i="2"/>
  <c r="BK315" i="2"/>
  <c r="BK313" i="2"/>
  <c r="J305" i="2"/>
  <c r="J299" i="2"/>
  <c r="BK280" i="2"/>
  <c r="BK241" i="2"/>
  <c r="J235" i="2"/>
  <c r="BK215" i="2"/>
  <c r="J198" i="2"/>
  <c r="BK175" i="2"/>
  <c r="BK143" i="2"/>
  <c r="J309" i="2"/>
  <c r="J262" i="2"/>
  <c r="BK231" i="2"/>
  <c r="J217" i="2"/>
  <c r="J209" i="2"/>
  <c r="BK152" i="2"/>
  <c r="BK140" i="2"/>
  <c r="BK180" i="3"/>
  <c r="J167" i="3"/>
  <c r="BK156" i="3"/>
  <c r="BK146" i="3"/>
  <c r="BK183" i="3"/>
  <c r="J175" i="3"/>
  <c r="J169" i="3"/>
  <c r="BK163" i="3"/>
  <c r="BK157" i="3"/>
  <c r="BK144" i="3"/>
  <c r="J176" i="3"/>
  <c r="BK169" i="3"/>
  <c r="BK162" i="3"/>
  <c r="J151" i="3"/>
  <c r="BK179" i="3"/>
  <c r="J171" i="3"/>
  <c r="BK158" i="3"/>
  <c r="J147" i="3"/>
  <c r="J136" i="3"/>
  <c r="J130" i="4"/>
  <c r="BK215" i="5"/>
  <c r="BK206" i="5"/>
  <c r="BK200" i="5"/>
  <c r="J187" i="5"/>
  <c r="J166" i="5"/>
  <c r="BK156" i="5"/>
  <c r="BK149" i="5"/>
  <c r="J140" i="5"/>
  <c r="J136" i="5"/>
  <c r="J207" i="5"/>
  <c r="BK201" i="5"/>
  <c r="BK195" i="5"/>
  <c r="BK191" i="5"/>
  <c r="J180" i="5"/>
  <c r="J172" i="5"/>
  <c r="J162" i="5"/>
  <c r="J158" i="5"/>
  <c r="J148" i="5"/>
  <c r="BK138" i="5"/>
  <c r="BK133" i="5"/>
  <c r="BK210" i="5"/>
  <c r="J204" i="5"/>
  <c r="J196" i="5"/>
  <c r="BK177" i="5"/>
  <c r="BK169" i="5"/>
  <c r="BK161" i="5"/>
  <c r="J154" i="5"/>
  <c r="BK146" i="5"/>
  <c r="BK140" i="5"/>
  <c r="J134" i="5"/>
  <c r="BK130" i="5"/>
  <c r="BK218" i="5"/>
  <c r="J213" i="5"/>
  <c r="BK211" i="5"/>
  <c r="BK202" i="5"/>
  <c r="BK194" i="5"/>
  <c r="J191" i="5"/>
  <c r="J186" i="5"/>
  <c r="J182" i="5"/>
  <c r="J169" i="5"/>
  <c r="BK164" i="5"/>
  <c r="J160" i="5"/>
  <c r="J152" i="5"/>
  <c r="BK150" i="5"/>
  <c r="J144" i="5"/>
  <c r="J142" i="5"/>
  <c r="BK134" i="5"/>
  <c r="J130" i="5"/>
  <c r="BK573" i="6"/>
  <c r="BK547" i="6"/>
  <c r="J521" i="6"/>
  <c r="BK515" i="6"/>
  <c r="BK507" i="6"/>
  <c r="BK490" i="6"/>
  <c r="J447" i="6"/>
  <c r="BK424" i="6"/>
  <c r="J381" i="6"/>
  <c r="BK337" i="6"/>
  <c r="BK298" i="6"/>
  <c r="J242" i="6"/>
  <c r="BK180" i="6"/>
  <c r="J137" i="6"/>
  <c r="BK559" i="6"/>
  <c r="BK549" i="6"/>
  <c r="J541" i="6"/>
  <c r="BK533" i="6"/>
  <c r="BK517" i="6"/>
  <c r="BK505" i="6"/>
  <c r="J445" i="6"/>
  <c r="BK386" i="6"/>
  <c r="J340" i="6"/>
  <c r="J311" i="6"/>
  <c r="J281" i="6"/>
  <c r="J580" i="6"/>
  <c r="J569" i="6"/>
  <c r="J555" i="6"/>
  <c r="J543" i="6"/>
  <c r="BK523" i="6"/>
  <c r="BK443" i="6"/>
  <c r="J386" i="6"/>
  <c r="BK333" i="6"/>
  <c r="J222" i="6"/>
  <c r="J598" i="6"/>
  <c r="BK568" i="6"/>
  <c r="J553" i="6"/>
  <c r="BK531" i="6"/>
  <c r="J525" i="6"/>
  <c r="J509" i="6"/>
  <c r="J493" i="6"/>
  <c r="BK445" i="6"/>
  <c r="BK392" i="6"/>
  <c r="BK379" i="6"/>
  <c r="BK162" i="6"/>
  <c r="BK137" i="7"/>
  <c r="J170" i="8"/>
  <c r="BK164" i="8"/>
  <c r="BK151" i="8"/>
  <c r="J178" i="8"/>
  <c r="BK153" i="8"/>
  <c r="J139" i="8"/>
  <c r="J180" i="8"/>
  <c r="BK154" i="8"/>
  <c r="J343" i="2"/>
  <c r="BK324" i="2"/>
  <c r="BK316" i="2"/>
  <c r="BK294" i="2"/>
  <c r="BK254" i="2"/>
  <c r="J218" i="2"/>
  <c r="BK198" i="2"/>
  <c r="J186" i="2"/>
  <c r="BK166" i="2"/>
  <c r="BK138" i="2"/>
  <c r="BK330" i="2"/>
  <c r="J317" i="2"/>
  <c r="BK299" i="2"/>
  <c r="BK285" i="2"/>
  <c r="J239" i="2"/>
  <c r="J224" i="2"/>
  <c r="J215" i="2"/>
  <c r="J181" i="2"/>
  <c r="J154" i="2"/>
  <c r="AS100" i="1"/>
  <c r="BK262" i="2"/>
  <c r="BK227" i="2"/>
  <c r="BK209" i="2"/>
  <c r="J202" i="2"/>
  <c r="BK176" i="2"/>
  <c r="BK150" i="2"/>
  <c r="BK291" i="2"/>
  <c r="J241" i="2"/>
  <c r="J227" i="2"/>
  <c r="BK216" i="2"/>
  <c r="BK206" i="2"/>
  <c r="J183" i="2"/>
  <c r="BK141" i="2"/>
  <c r="BK186" i="3"/>
  <c r="J179" i="3"/>
  <c r="BK172" i="3"/>
  <c r="J160" i="3"/>
  <c r="BK147" i="3"/>
  <c r="BK136" i="3"/>
  <c r="J180" i="3"/>
  <c r="J172" i="3"/>
  <c r="BK167" i="3"/>
  <c r="BK160" i="3"/>
  <c r="J156" i="3"/>
  <c r="J146" i="3"/>
  <c r="J182" i="3"/>
  <c r="J174" i="3"/>
  <c r="J163" i="3"/>
  <c r="BK152" i="3"/>
  <c r="J181" i="3"/>
  <c r="BK170" i="3"/>
  <c r="J157" i="3"/>
  <c r="J144" i="3"/>
  <c r="J133" i="4"/>
  <c r="BK126" i="4"/>
  <c r="J216" i="5"/>
  <c r="BK208" i="5"/>
  <c r="J203" i="5"/>
  <c r="BK186" i="5"/>
  <c r="BK181" i="5"/>
  <c r="BK180" i="5"/>
  <c r="BK179" i="5"/>
  <c r="BK178" i="5"/>
  <c r="J177" i="5"/>
  <c r="BK176" i="5"/>
  <c r="J175" i="5"/>
  <c r="BK168" i="5"/>
  <c r="BK162" i="5"/>
  <c r="BK158" i="5"/>
  <c r="BK152" i="5"/>
  <c r="J139" i="5"/>
  <c r="BK213" i="5"/>
  <c r="BK209" i="5"/>
  <c r="BK204" i="5"/>
  <c r="BK199" i="5"/>
  <c r="J189" i="5"/>
  <c r="BK183" i="5"/>
  <c r="BK175" i="5"/>
  <c r="BK170" i="5"/>
  <c r="BK163" i="5"/>
  <c r="BK159" i="5"/>
  <c r="J147" i="5"/>
  <c r="BK142" i="5"/>
  <c r="J132" i="5"/>
  <c r="J209" i="5"/>
  <c r="J199" i="5"/>
  <c r="J195" i="5"/>
  <c r="BK184" i="5"/>
  <c r="J174" i="5"/>
  <c r="J168" i="5"/>
  <c r="J156" i="5"/>
  <c r="BK148" i="5"/>
  <c r="BK136" i="5"/>
  <c r="BK220" i="5"/>
  <c r="J205" i="5"/>
  <c r="BK189" i="5"/>
  <c r="BK166" i="5"/>
  <c r="BK154" i="5"/>
  <c r="J141" i="5"/>
  <c r="BK137" i="5"/>
  <c r="BK131" i="5"/>
  <c r="BK128" i="5"/>
  <c r="BK569" i="6"/>
  <c r="J551" i="6"/>
  <c r="J533" i="6"/>
  <c r="BK527" i="6"/>
  <c r="J517" i="6"/>
  <c r="J511" i="6"/>
  <c r="BK493" i="6"/>
  <c r="BK484" i="6"/>
  <c r="BK441" i="6"/>
  <c r="BK382" i="6"/>
  <c r="BK324" i="6"/>
  <c r="J278" i="6"/>
  <c r="BK222" i="6"/>
  <c r="J164" i="6"/>
  <c r="BK537" i="6"/>
  <c r="BK525" i="6"/>
  <c r="BK509" i="6"/>
  <c r="J438" i="6"/>
  <c r="J382" i="6"/>
  <c r="J337" i="6"/>
  <c r="J298" i="6"/>
  <c r="BK164" i="6"/>
  <c r="J575" i="6"/>
  <c r="J570" i="6"/>
  <c r="BK557" i="6"/>
  <c r="BK545" i="6"/>
  <c r="J537" i="6"/>
  <c r="J513" i="6"/>
  <c r="BK380" i="6"/>
  <c r="BK378" i="6"/>
  <c r="BK281" i="6"/>
  <c r="BK137" i="6"/>
  <c r="BK580" i="6"/>
  <c r="BK567" i="6"/>
  <c r="J545" i="6"/>
  <c r="J527" i="6"/>
  <c r="J519" i="6"/>
  <c r="J505" i="6"/>
  <c r="J490" i="6"/>
  <c r="J441" i="6"/>
  <c r="J384" i="6"/>
  <c r="BK182" i="6"/>
  <c r="BK126" i="7"/>
  <c r="J137" i="7"/>
  <c r="BK146" i="7"/>
  <c r="J134" i="7"/>
  <c r="J126" i="7"/>
  <c r="J153" i="8"/>
  <c r="BK138" i="8"/>
  <c r="J141" i="8"/>
  <c r="BK158" i="8"/>
  <c r="J151" i="8"/>
  <c r="BK141" i="8"/>
  <c r="J138" i="8"/>
  <c r="J330" i="2"/>
  <c r="J320" i="2"/>
  <c r="J313" i="2"/>
  <c r="BK301" i="2"/>
  <c r="J289" i="2"/>
  <c r="J220" i="2"/>
  <c r="J206" i="2"/>
  <c r="BK192" i="2"/>
  <c r="BK181" i="2"/>
  <c r="BK154" i="2"/>
  <c r="BK343" i="2"/>
  <c r="BK318" i="2"/>
  <c r="BK307" i="2"/>
  <c r="J287" i="2"/>
  <c r="BK256" i="2"/>
  <c r="BK235" i="2"/>
  <c r="J219" i="2"/>
  <c r="J211" i="2"/>
  <c r="BK170" i="2"/>
  <c r="J140" i="2"/>
  <c r="BK317" i="2"/>
  <c r="BK309" i="2"/>
  <c r="BK303" i="2"/>
  <c r="J285" i="2"/>
  <c r="J256" i="2"/>
  <c r="BK239" i="2"/>
  <c r="BK222" i="2"/>
  <c r="BK204" i="2"/>
  <c r="BK188" i="2"/>
  <c r="J166" i="2"/>
  <c r="J138" i="2"/>
  <c r="BK305" i="2"/>
  <c r="J237" i="2"/>
  <c r="BK224" i="2"/>
  <c r="BK211" i="2"/>
  <c r="J196" i="2"/>
  <c r="BK174" i="2"/>
  <c r="AS95" i="1"/>
  <c r="BK151" i="3"/>
  <c r="BK142" i="3"/>
  <c r="J186" i="3"/>
  <c r="BK178" i="3"/>
  <c r="J170" i="3"/>
  <c r="J165" i="3"/>
  <c r="J158" i="3"/>
  <c r="BK154" i="3"/>
  <c r="J177" i="3"/>
  <c r="BK171" i="3"/>
  <c r="J155" i="3"/>
  <c r="J185" i="3"/>
  <c r="J178" i="3"/>
  <c r="BK168" i="3"/>
  <c r="J152" i="3"/>
  <c r="J142" i="3"/>
  <c r="J126" i="4"/>
  <c r="BK133" i="4"/>
  <c r="J218" i="5"/>
  <c r="BK207" i="5"/>
  <c r="J188" i="5"/>
  <c r="BK172" i="5"/>
  <c r="BK160" i="5"/>
  <c r="J157" i="5"/>
  <c r="J150" i="5"/>
  <c r="J143" i="5"/>
  <c r="BK135" i="5"/>
  <c r="J211" i="5"/>
  <c r="J202" i="5"/>
  <c r="J194" i="5"/>
  <c r="J185" i="5"/>
  <c r="BK182" i="5"/>
  <c r="J178" i="5"/>
  <c r="J171" i="5"/>
  <c r="J165" i="5"/>
  <c r="BK153" i="5"/>
  <c r="J146" i="5"/>
  <c r="J137" i="5"/>
  <c r="J131" i="5"/>
  <c r="J208" i="5"/>
  <c r="J198" i="5"/>
  <c r="BK185" i="5"/>
  <c r="J176" i="5"/>
  <c r="J170" i="5"/>
  <c r="J164" i="5"/>
  <c r="BK157" i="5"/>
  <c r="BK151" i="5"/>
  <c r="BK141" i="5"/>
  <c r="BK132" i="5"/>
  <c r="J129" i="5"/>
  <c r="BK216" i="5"/>
  <c r="J215" i="5"/>
  <c r="BK212" i="5"/>
  <c r="BK203" i="5"/>
  <c r="BK198" i="5"/>
  <c r="J193" i="5"/>
  <c r="BK188" i="5"/>
  <c r="J183" i="5"/>
  <c r="BK174" i="5"/>
  <c r="J163" i="5"/>
  <c r="BK155" i="5"/>
  <c r="J151" i="5"/>
  <c r="J145" i="5"/>
  <c r="BK143" i="5"/>
  <c r="BK495" i="6"/>
  <c r="J388" i="6"/>
  <c r="BK345" i="6"/>
  <c r="J324" i="6"/>
  <c r="J180" i="6"/>
  <c r="BK577" i="6"/>
  <c r="BK571" i="6"/>
  <c r="J567" i="6"/>
  <c r="BK551" i="6"/>
  <c r="BK539" i="6"/>
  <c r="BK521" i="6"/>
  <c r="J392" i="6"/>
  <c r="J345" i="6"/>
  <c r="BK278" i="6"/>
  <c r="BK589" i="6"/>
  <c r="BK570" i="6"/>
  <c r="BK555" i="6"/>
  <c r="BK541" i="6"/>
  <c r="J523" i="6"/>
  <c r="J497" i="6"/>
  <c r="BK447" i="6"/>
  <c r="J424" i="6"/>
  <c r="BK381" i="6"/>
  <c r="J378" i="6"/>
  <c r="BK134" i="7"/>
  <c r="J158" i="8"/>
  <c r="J150" i="8"/>
  <c r="J154" i="8"/>
  <c r="BK180" i="8"/>
  <c r="BK150" i="8"/>
  <c r="BK127" i="8"/>
  <c r="BK178" i="8"/>
  <c r="J142" i="8"/>
  <c r="J127" i="8"/>
  <c r="T137" i="2" l="1"/>
  <c r="P142" i="2"/>
  <c r="R180" i="2"/>
  <c r="T223" i="2"/>
  <c r="P240" i="2"/>
  <c r="T277" i="2"/>
  <c r="R281" i="2"/>
  <c r="T293" i="2"/>
  <c r="R319" i="2"/>
  <c r="BK332" i="2"/>
  <c r="J332" i="2" s="1"/>
  <c r="J113" i="2" s="1"/>
  <c r="T140" i="3"/>
  <c r="T133" i="3"/>
  <c r="R143" i="3"/>
  <c r="P150" i="3"/>
  <c r="T153" i="3"/>
  <c r="R164" i="3"/>
  <c r="BK173" i="3"/>
  <c r="J173" i="3" s="1"/>
  <c r="J109" i="3" s="1"/>
  <c r="BK184" i="3"/>
  <c r="J184" i="3" s="1"/>
  <c r="J110" i="3" s="1"/>
  <c r="R125" i="4"/>
  <c r="R124" i="4"/>
  <c r="R123" i="4" s="1"/>
  <c r="P127" i="5"/>
  <c r="R214" i="5"/>
  <c r="BK136" i="6"/>
  <c r="J136" i="6" s="1"/>
  <c r="J101" i="6" s="1"/>
  <c r="R280" i="6"/>
  <c r="T387" i="6"/>
  <c r="P442" i="6"/>
  <c r="BK487" i="6"/>
  <c r="J487" i="6" s="1"/>
  <c r="J107" i="6" s="1"/>
  <c r="P492" i="6"/>
  <c r="BK496" i="6"/>
  <c r="J496" i="6"/>
  <c r="J109" i="6" s="1"/>
  <c r="P572" i="6"/>
  <c r="T572" i="6"/>
  <c r="BK579" i="6"/>
  <c r="J579" i="6"/>
  <c r="J111" i="6" s="1"/>
  <c r="BK125" i="7"/>
  <c r="J125" i="7"/>
  <c r="J100" i="7" s="1"/>
  <c r="BK126" i="8"/>
  <c r="BK125" i="8" s="1"/>
  <c r="J125" i="8" s="1"/>
  <c r="J100" i="8" s="1"/>
  <c r="BK137" i="2"/>
  <c r="J137" i="2"/>
  <c r="J100" i="2"/>
  <c r="BK142" i="2"/>
  <c r="J142" i="2" s="1"/>
  <c r="J101" i="2" s="1"/>
  <c r="BK180" i="2"/>
  <c r="J180" i="2"/>
  <c r="J102" i="2" s="1"/>
  <c r="R223" i="2"/>
  <c r="P234" i="2"/>
  <c r="BK240" i="2"/>
  <c r="J240" i="2" s="1"/>
  <c r="J106" i="2" s="1"/>
  <c r="BK277" i="2"/>
  <c r="J277" i="2"/>
  <c r="J108" i="2" s="1"/>
  <c r="BK281" i="2"/>
  <c r="J281" i="2"/>
  <c r="J109" i="2"/>
  <c r="BK293" i="2"/>
  <c r="J293" i="2" s="1"/>
  <c r="J111" i="2" s="1"/>
  <c r="P319" i="2"/>
  <c r="P332" i="2"/>
  <c r="P140" i="3"/>
  <c r="P143" i="3"/>
  <c r="P133" i="3"/>
  <c r="R150" i="3"/>
  <c r="P153" i="3"/>
  <c r="P164" i="3"/>
  <c r="P173" i="3"/>
  <c r="P184" i="3"/>
  <c r="BK125" i="4"/>
  <c r="BK124" i="4"/>
  <c r="J124" i="4"/>
  <c r="J99" i="4" s="1"/>
  <c r="T127" i="5"/>
  <c r="T126" i="5" s="1"/>
  <c r="T125" i="5" s="1"/>
  <c r="T214" i="5"/>
  <c r="P136" i="6"/>
  <c r="T280" i="6"/>
  <c r="R387" i="6"/>
  <c r="R442" i="6"/>
  <c r="P487" i="6"/>
  <c r="BK492" i="6"/>
  <c r="J492" i="6"/>
  <c r="J108" i="6" s="1"/>
  <c r="P496" i="6"/>
  <c r="P486" i="6"/>
  <c r="BK572" i="6"/>
  <c r="J572" i="6" s="1"/>
  <c r="J110" i="6" s="1"/>
  <c r="P579" i="6"/>
  <c r="P125" i="7"/>
  <c r="P124" i="7" s="1"/>
  <c r="P123" i="7" s="1"/>
  <c r="AU102" i="1" s="1"/>
  <c r="P126" i="8"/>
  <c r="P125" i="8" s="1"/>
  <c r="P123" i="8" s="1"/>
  <c r="AU103" i="1" s="1"/>
  <c r="R137" i="2"/>
  <c r="R142" i="2"/>
  <c r="T180" i="2"/>
  <c r="P223" i="2"/>
  <c r="R234" i="2"/>
  <c r="T240" i="2"/>
  <c r="R277" i="2"/>
  <c r="P281" i="2"/>
  <c r="R293" i="2"/>
  <c r="T319" i="2"/>
  <c r="R332" i="2"/>
  <c r="BK140" i="3"/>
  <c r="J140" i="3"/>
  <c r="J103" i="3" s="1"/>
  <c r="BK143" i="3"/>
  <c r="J143" i="3"/>
  <c r="J104" i="3"/>
  <c r="BK150" i="3"/>
  <c r="J150" i="3"/>
  <c r="J106" i="3"/>
  <c r="T150" i="3"/>
  <c r="R153" i="3"/>
  <c r="T164" i="3"/>
  <c r="R173" i="3"/>
  <c r="T184" i="3"/>
  <c r="T125" i="4"/>
  <c r="T124" i="4"/>
  <c r="T123" i="4"/>
  <c r="BK127" i="5"/>
  <c r="J127" i="5" s="1"/>
  <c r="J100" i="5" s="1"/>
  <c r="P214" i="5"/>
  <c r="T136" i="6"/>
  <c r="BK280" i="6"/>
  <c r="J280" i="6"/>
  <c r="J102" i="6" s="1"/>
  <c r="BK387" i="6"/>
  <c r="J387" i="6"/>
  <c r="J104" i="6"/>
  <c r="T442" i="6"/>
  <c r="R487" i="6"/>
  <c r="R492" i="6"/>
  <c r="R496" i="6"/>
  <c r="R572" i="6"/>
  <c r="R579" i="6"/>
  <c r="R125" i="7"/>
  <c r="R124" i="7"/>
  <c r="R123" i="7" s="1"/>
  <c r="R126" i="8"/>
  <c r="R125" i="8" s="1"/>
  <c r="R123" i="8" s="1"/>
  <c r="P137" i="2"/>
  <c r="T142" i="2"/>
  <c r="P180" i="2"/>
  <c r="BK223" i="2"/>
  <c r="J223" i="2" s="1"/>
  <c r="J104" i="2" s="1"/>
  <c r="BK234" i="2"/>
  <c r="J234" i="2"/>
  <c r="J105" i="2" s="1"/>
  <c r="T234" i="2"/>
  <c r="R240" i="2"/>
  <c r="P277" i="2"/>
  <c r="T281" i="2"/>
  <c r="P293" i="2"/>
  <c r="BK319" i="2"/>
  <c r="J319" i="2"/>
  <c r="J112" i="2" s="1"/>
  <c r="T332" i="2"/>
  <c r="R140" i="3"/>
  <c r="R133" i="3"/>
  <c r="T143" i="3"/>
  <c r="BK153" i="3"/>
  <c r="J153" i="3" s="1"/>
  <c r="J107" i="3" s="1"/>
  <c r="BK164" i="3"/>
  <c r="J164" i="3"/>
  <c r="J108" i="3"/>
  <c r="T173" i="3"/>
  <c r="R184" i="3"/>
  <c r="P125" i="4"/>
  <c r="P124" i="4" s="1"/>
  <c r="P123" i="4" s="1"/>
  <c r="AU98" i="1" s="1"/>
  <c r="R127" i="5"/>
  <c r="R126" i="5"/>
  <c r="R125" i="5"/>
  <c r="BK214" i="5"/>
  <c r="J214" i="5"/>
  <c r="J101" i="5" s="1"/>
  <c r="R136" i="6"/>
  <c r="R134" i="6" s="1"/>
  <c r="P280" i="6"/>
  <c r="P387" i="6"/>
  <c r="BK442" i="6"/>
  <c r="J442" i="6" s="1"/>
  <c r="J105" i="6" s="1"/>
  <c r="T487" i="6"/>
  <c r="T492" i="6"/>
  <c r="T496" i="6"/>
  <c r="T579" i="6"/>
  <c r="T125" i="7"/>
  <c r="T124" i="7"/>
  <c r="T123" i="7" s="1"/>
  <c r="T126" i="8"/>
  <c r="T125" i="8" s="1"/>
  <c r="T123" i="8" s="1"/>
  <c r="BK221" i="2"/>
  <c r="J221" i="2"/>
  <c r="J103" i="2"/>
  <c r="BK135" i="3"/>
  <c r="J135" i="3" s="1"/>
  <c r="J101" i="3" s="1"/>
  <c r="BK217" i="5"/>
  <c r="J217" i="5"/>
  <c r="J102" i="5" s="1"/>
  <c r="BK145" i="7"/>
  <c r="J145" i="7"/>
  <c r="J101" i="7"/>
  <c r="BK132" i="4"/>
  <c r="J132" i="4"/>
  <c r="J101" i="4" s="1"/>
  <c r="BK385" i="6"/>
  <c r="J385" i="6" s="1"/>
  <c r="J103" i="6" s="1"/>
  <c r="BK219" i="5"/>
  <c r="J219" i="5"/>
  <c r="J103" i="5" s="1"/>
  <c r="E85" i="8"/>
  <c r="F93" i="8"/>
  <c r="BF127" i="8"/>
  <c r="J93" i="8"/>
  <c r="BF138" i="8"/>
  <c r="BF150" i="8"/>
  <c r="BF151" i="8"/>
  <c r="J91" i="8"/>
  <c r="F120" i="8"/>
  <c r="BF139" i="8"/>
  <c r="BF142" i="8"/>
  <c r="BF153" i="8"/>
  <c r="BF154" i="8"/>
  <c r="BF141" i="8"/>
  <c r="BF157" i="8"/>
  <c r="BF158" i="8"/>
  <c r="BF164" i="8"/>
  <c r="BF170" i="8"/>
  <c r="BF178" i="8"/>
  <c r="BF180" i="8"/>
  <c r="J93" i="7"/>
  <c r="E111" i="7"/>
  <c r="F119" i="7"/>
  <c r="BF126" i="7"/>
  <c r="BF134" i="7"/>
  <c r="BF137" i="7"/>
  <c r="J117" i="7"/>
  <c r="F94" i="7"/>
  <c r="BF146" i="7"/>
  <c r="F93" i="6"/>
  <c r="BF345" i="6"/>
  <c r="BF379" i="6"/>
  <c r="BF381" i="6"/>
  <c r="BF382" i="6"/>
  <c r="BF392" i="6"/>
  <c r="BF424" i="6"/>
  <c r="BF438" i="6"/>
  <c r="BF445" i="6"/>
  <c r="BF447" i="6"/>
  <c r="BF490" i="6"/>
  <c r="BF497" i="6"/>
  <c r="BF507" i="6"/>
  <c r="BF513" i="6"/>
  <c r="BF517" i="6"/>
  <c r="BF525" i="6"/>
  <c r="BF539" i="6"/>
  <c r="BF545" i="6"/>
  <c r="BF551" i="6"/>
  <c r="BF557" i="6"/>
  <c r="BF589" i="6"/>
  <c r="BF598" i="6"/>
  <c r="J91" i="6"/>
  <c r="E121" i="6"/>
  <c r="F130" i="6"/>
  <c r="BF298" i="6"/>
  <c r="BF311" i="6"/>
  <c r="BF378" i="6"/>
  <c r="BF390" i="6"/>
  <c r="BF484" i="6"/>
  <c r="BF511" i="6"/>
  <c r="BF515" i="6"/>
  <c r="BF521" i="6"/>
  <c r="BF527" i="6"/>
  <c r="BF533" i="6"/>
  <c r="BF535" i="6"/>
  <c r="BF537" i="6"/>
  <c r="BF547" i="6"/>
  <c r="BF553" i="6"/>
  <c r="BF555" i="6"/>
  <c r="BF568" i="6"/>
  <c r="BF573" i="6"/>
  <c r="BF577" i="6"/>
  <c r="J93" i="6"/>
  <c r="BF164" i="6"/>
  <c r="BF242" i="6"/>
  <c r="BF278" i="6"/>
  <c r="BF281" i="6"/>
  <c r="BF296" i="6"/>
  <c r="BF324" i="6"/>
  <c r="BF333" i="6"/>
  <c r="BF337" i="6"/>
  <c r="BF340" i="6"/>
  <c r="BF384" i="6"/>
  <c r="BF386" i="6"/>
  <c r="BF388" i="6"/>
  <c r="BF488" i="6"/>
  <c r="BF493" i="6"/>
  <c r="BF529" i="6"/>
  <c r="BF531" i="6"/>
  <c r="BF541" i="6"/>
  <c r="BF543" i="6"/>
  <c r="BF567" i="6"/>
  <c r="BF569" i="6"/>
  <c r="BF580" i="6"/>
  <c r="BF137" i="6"/>
  <c r="BF162" i="6"/>
  <c r="BF180" i="6"/>
  <c r="BF182" i="6"/>
  <c r="BF222" i="6"/>
  <c r="BF380" i="6"/>
  <c r="BF441" i="6"/>
  <c r="BF443" i="6"/>
  <c r="BF495" i="6"/>
  <c r="BF505" i="6"/>
  <c r="BF509" i="6"/>
  <c r="BF519" i="6"/>
  <c r="BF523" i="6"/>
  <c r="BF549" i="6"/>
  <c r="BF559" i="6"/>
  <c r="BF570" i="6"/>
  <c r="BF571" i="6"/>
  <c r="BF575" i="6"/>
  <c r="BK123" i="4"/>
  <c r="J123" i="4"/>
  <c r="J98" i="4"/>
  <c r="F94" i="5"/>
  <c r="J119" i="5"/>
  <c r="BF129" i="5"/>
  <c r="BF132" i="5"/>
  <c r="BF138" i="5"/>
  <c r="BF139" i="5"/>
  <c r="BF140" i="5"/>
  <c r="BF143" i="5"/>
  <c r="BF144" i="5"/>
  <c r="BF150" i="5"/>
  <c r="BF151" i="5"/>
  <c r="BF160" i="5"/>
  <c r="BF162" i="5"/>
  <c r="BF168" i="5"/>
  <c r="BF173" i="5"/>
  <c r="BF189" i="5"/>
  <c r="BF191" i="5"/>
  <c r="BF201" i="5"/>
  <c r="BF202" i="5"/>
  <c r="BF218" i="5"/>
  <c r="J125" i="4"/>
  <c r="J100" i="4" s="1"/>
  <c r="F93" i="5"/>
  <c r="E113" i="5"/>
  <c r="BF133" i="5"/>
  <c r="BF141" i="5"/>
  <c r="BF153" i="5"/>
  <c r="BF155" i="5"/>
  <c r="BF161" i="5"/>
  <c r="BF163" i="5"/>
  <c r="BF167" i="5"/>
  <c r="BF169" i="5"/>
  <c r="BF175" i="5"/>
  <c r="BF179" i="5"/>
  <c r="BF180" i="5"/>
  <c r="BF181" i="5"/>
  <c r="BF182" i="5"/>
  <c r="BF185" i="5"/>
  <c r="BF194" i="5"/>
  <c r="BF196" i="5"/>
  <c r="BF200" i="5"/>
  <c r="BF203" i="5"/>
  <c r="BF207" i="5"/>
  <c r="BF208" i="5"/>
  <c r="BF209" i="5"/>
  <c r="BF212" i="5"/>
  <c r="BF216" i="5"/>
  <c r="J93" i="5"/>
  <c r="BF130" i="5"/>
  <c r="BF131" i="5"/>
  <c r="BF134" i="5"/>
  <c r="BF135" i="5"/>
  <c r="BF136" i="5"/>
  <c r="BF142" i="5"/>
  <c r="BF146" i="5"/>
  <c r="BF147" i="5"/>
  <c r="BF148" i="5"/>
  <c r="BF152" i="5"/>
  <c r="BF156" i="5"/>
  <c r="BF157" i="5"/>
  <c r="BF164" i="5"/>
  <c r="BF166" i="5"/>
  <c r="BF170" i="5"/>
  <c r="BF171" i="5"/>
  <c r="BF172" i="5"/>
  <c r="BF176" i="5"/>
  <c r="BF177" i="5"/>
  <c r="BF178" i="5"/>
  <c r="BF183" i="5"/>
  <c r="BF184" i="5"/>
  <c r="BF188" i="5"/>
  <c r="BF193" i="5"/>
  <c r="BF195" i="5"/>
  <c r="BF199" i="5"/>
  <c r="BF204" i="5"/>
  <c r="BF211" i="5"/>
  <c r="BF128" i="5"/>
  <c r="BF137" i="5"/>
  <c r="BF145" i="5"/>
  <c r="BF149" i="5"/>
  <c r="BF154" i="5"/>
  <c r="BF158" i="5"/>
  <c r="BF159" i="5"/>
  <c r="BF165" i="5"/>
  <c r="BF174" i="5"/>
  <c r="BF186" i="5"/>
  <c r="BF187" i="5"/>
  <c r="BF198" i="5"/>
  <c r="BF205" i="5"/>
  <c r="BF206" i="5"/>
  <c r="BF210" i="5"/>
  <c r="BF213" i="5"/>
  <c r="BF215" i="5"/>
  <c r="BF220" i="5"/>
  <c r="F93" i="4"/>
  <c r="F94" i="4"/>
  <c r="J119" i="4"/>
  <c r="BF126" i="4"/>
  <c r="E85" i="4"/>
  <c r="J91" i="4"/>
  <c r="BF130" i="4"/>
  <c r="BF133" i="4"/>
  <c r="F94" i="3"/>
  <c r="BF136" i="3"/>
  <c r="BF141" i="3"/>
  <c r="BF142" i="3"/>
  <c r="BF151" i="3"/>
  <c r="BF156" i="3"/>
  <c r="BF170" i="3"/>
  <c r="BF171" i="3"/>
  <c r="BF180" i="3"/>
  <c r="BF182" i="3"/>
  <c r="BF186" i="3"/>
  <c r="J91" i="3"/>
  <c r="BF152" i="3"/>
  <c r="BF154" i="3"/>
  <c r="BF162" i="3"/>
  <c r="BF166" i="3"/>
  <c r="BF172" i="3"/>
  <c r="BF176" i="3"/>
  <c r="BF177" i="3"/>
  <c r="BF181" i="3"/>
  <c r="E85" i="3"/>
  <c r="F93" i="3"/>
  <c r="J128" i="3"/>
  <c r="BF144" i="3"/>
  <c r="BF155" i="3"/>
  <c r="BF157" i="3"/>
  <c r="BF160" i="3"/>
  <c r="BF165" i="3"/>
  <c r="BF168" i="3"/>
  <c r="BF169" i="3"/>
  <c r="BF174" i="3"/>
  <c r="BF179" i="3"/>
  <c r="BF183" i="3"/>
  <c r="BF146" i="3"/>
  <c r="BF147" i="3"/>
  <c r="BF148" i="3"/>
  <c r="BF158" i="3"/>
  <c r="BF163" i="3"/>
  <c r="BF167" i="3"/>
  <c r="BF175" i="3"/>
  <c r="BF178" i="3"/>
  <c r="BF185" i="3"/>
  <c r="F93" i="2"/>
  <c r="J131" i="2"/>
  <c r="BF175" i="2"/>
  <c r="BF181" i="2"/>
  <c r="BF192" i="2"/>
  <c r="BF204" i="2"/>
  <c r="BF211" i="2"/>
  <c r="BF216" i="2"/>
  <c r="BF231" i="2"/>
  <c r="BF235" i="2"/>
  <c r="BF239" i="2"/>
  <c r="BF256" i="2"/>
  <c r="BF280" i="2"/>
  <c r="BF282" i="2"/>
  <c r="BF301" i="2"/>
  <c r="BF307" i="2"/>
  <c r="BF309" i="2"/>
  <c r="F94" i="2"/>
  <c r="BF143" i="2"/>
  <c r="BF174" i="2"/>
  <c r="BF183" i="2"/>
  <c r="BF188" i="2"/>
  <c r="BF196" i="2"/>
  <c r="BF198" i="2"/>
  <c r="BF219" i="2"/>
  <c r="BF233" i="2"/>
  <c r="BF241" i="2"/>
  <c r="BF254" i="2"/>
  <c r="BF262" i="2"/>
  <c r="BF294" i="2"/>
  <c r="BF299" i="2"/>
  <c r="BF303" i="2"/>
  <c r="BF305" i="2"/>
  <c r="BF311" i="2"/>
  <c r="BF313" i="2"/>
  <c r="BF314" i="2"/>
  <c r="BF315" i="2"/>
  <c r="BF317" i="2"/>
  <c r="BF320" i="2"/>
  <c r="BF324" i="2"/>
  <c r="BF326" i="2"/>
  <c r="J91" i="2"/>
  <c r="BF148" i="2"/>
  <c r="BF150" i="2"/>
  <c r="BF154" i="2"/>
  <c r="BF176" i="2"/>
  <c r="BF202" i="2"/>
  <c r="BF209" i="2"/>
  <c r="BF218" i="2"/>
  <c r="BF227" i="2"/>
  <c r="BF278" i="2"/>
  <c r="BF318" i="2"/>
  <c r="BF328" i="2"/>
  <c r="BF333" i="2"/>
  <c r="E85" i="2"/>
  <c r="BF138" i="2"/>
  <c r="BF140" i="2"/>
  <c r="BF141" i="2"/>
  <c r="BF152" i="2"/>
  <c r="BF166" i="2"/>
  <c r="BF170" i="2"/>
  <c r="BF186" i="2"/>
  <c r="BF206" i="2"/>
  <c r="BF215" i="2"/>
  <c r="BF217" i="2"/>
  <c r="BF220" i="2"/>
  <c r="BF222" i="2"/>
  <c r="BF224" i="2"/>
  <c r="BF237" i="2"/>
  <c r="BF285" i="2"/>
  <c r="BF287" i="2"/>
  <c r="BF289" i="2"/>
  <c r="BF291" i="2"/>
  <c r="BF316" i="2"/>
  <c r="BF330" i="2"/>
  <c r="BF338" i="2"/>
  <c r="BF343" i="2"/>
  <c r="F37" i="2"/>
  <c r="BB96" i="1"/>
  <c r="AS94" i="1"/>
  <c r="J35" i="3"/>
  <c r="AV97" i="1" s="1"/>
  <c r="F35" i="3"/>
  <c r="AZ97" i="1" s="1"/>
  <c r="F37" i="4"/>
  <c r="BB98" i="1" s="1"/>
  <c r="F38" i="4"/>
  <c r="BC98" i="1"/>
  <c r="F37" i="5"/>
  <c r="BB99" i="1" s="1"/>
  <c r="F37" i="6"/>
  <c r="BB101" i="1" s="1"/>
  <c r="J35" i="7"/>
  <c r="AV102" i="1" s="1"/>
  <c r="F39" i="7"/>
  <c r="BD102" i="1"/>
  <c r="F35" i="8"/>
  <c r="AZ103" i="1" s="1"/>
  <c r="F35" i="2"/>
  <c r="AZ96" i="1" s="1"/>
  <c r="F38" i="3"/>
  <c r="BC97" i="1" s="1"/>
  <c r="J35" i="4"/>
  <c r="AV98" i="1"/>
  <c r="F35" i="4"/>
  <c r="AZ98" i="1" s="1"/>
  <c r="F39" i="4"/>
  <c r="BD98" i="1" s="1"/>
  <c r="F35" i="5"/>
  <c r="AZ99" i="1" s="1"/>
  <c r="F38" i="6"/>
  <c r="BC101" i="1"/>
  <c r="F37" i="7"/>
  <c r="BB102" i="1" s="1"/>
  <c r="J35" i="8"/>
  <c r="AV103" i="1" s="1"/>
  <c r="F39" i="8"/>
  <c r="BD103" i="1" s="1"/>
  <c r="J35" i="2"/>
  <c r="AV96" i="1"/>
  <c r="F39" i="2"/>
  <c r="BD96" i="1" s="1"/>
  <c r="J35" i="5"/>
  <c r="AV99" i="1" s="1"/>
  <c r="J35" i="6"/>
  <c r="AV101" i="1" s="1"/>
  <c r="F38" i="7"/>
  <c r="BC102" i="1"/>
  <c r="F35" i="7"/>
  <c r="AZ102" i="1" s="1"/>
  <c r="F37" i="8"/>
  <c r="BB103" i="1" s="1"/>
  <c r="F38" i="2"/>
  <c r="BC96" i="1" s="1"/>
  <c r="F37" i="3"/>
  <c r="BB97" i="1"/>
  <c r="F39" i="3"/>
  <c r="BD97" i="1" s="1"/>
  <c r="F39" i="5"/>
  <c r="BD99" i="1" s="1"/>
  <c r="F38" i="5"/>
  <c r="BC99" i="1" s="1"/>
  <c r="F39" i="6"/>
  <c r="BD101" i="1"/>
  <c r="F35" i="6"/>
  <c r="AZ101" i="1" s="1"/>
  <c r="F38" i="8"/>
  <c r="BC103" i="1" s="1"/>
  <c r="BK134" i="6" l="1"/>
  <c r="J134" i="6" s="1"/>
  <c r="J99" i="6" s="1"/>
  <c r="T486" i="6"/>
  <c r="T134" i="6"/>
  <c r="T133" i="6" s="1"/>
  <c r="R276" i="2"/>
  <c r="R149" i="3"/>
  <c r="R132" i="3"/>
  <c r="P126" i="5"/>
  <c r="P125" i="5"/>
  <c r="AU99" i="1" s="1"/>
  <c r="P149" i="3"/>
  <c r="P132" i="3" s="1"/>
  <c r="AU97" i="1" s="1"/>
  <c r="T276" i="2"/>
  <c r="P136" i="2"/>
  <c r="T136" i="2"/>
  <c r="T135" i="2"/>
  <c r="P276" i="2"/>
  <c r="R486" i="6"/>
  <c r="R133" i="6" s="1"/>
  <c r="BK126" i="5"/>
  <c r="BK125" i="5" s="1"/>
  <c r="J125" i="5" s="1"/>
  <c r="J98" i="5" s="1"/>
  <c r="T149" i="3"/>
  <c r="T132" i="3" s="1"/>
  <c r="R136" i="2"/>
  <c r="R135" i="2" s="1"/>
  <c r="P134" i="6"/>
  <c r="P133" i="6" s="1"/>
  <c r="AU101" i="1" s="1"/>
  <c r="AU100" i="1" s="1"/>
  <c r="BK276" i="2"/>
  <c r="J276" i="2"/>
  <c r="J107" i="2" s="1"/>
  <c r="BK124" i="7"/>
  <c r="J124" i="7" s="1"/>
  <c r="J99" i="7" s="1"/>
  <c r="J126" i="8"/>
  <c r="J101" i="8"/>
  <c r="BK149" i="3"/>
  <c r="J149" i="3"/>
  <c r="J105" i="3" s="1"/>
  <c r="BK136" i="2"/>
  <c r="J136" i="2" s="1"/>
  <c r="J99" i="2" s="1"/>
  <c r="BK133" i="3"/>
  <c r="BK132" i="3"/>
  <c r="J132" i="3" s="1"/>
  <c r="J98" i="3" s="1"/>
  <c r="BK486" i="6"/>
  <c r="J486" i="6" s="1"/>
  <c r="J106" i="6" s="1"/>
  <c r="BK123" i="8"/>
  <c r="J123" i="8" s="1"/>
  <c r="J32" i="8" s="1"/>
  <c r="AG103" i="1" s="1"/>
  <c r="AN103" i="1" s="1"/>
  <c r="J36" i="2"/>
  <c r="AW96" i="1" s="1"/>
  <c r="AT96" i="1" s="1"/>
  <c r="BC95" i="1"/>
  <c r="AY95" i="1"/>
  <c r="F36" i="6"/>
  <c r="BA101" i="1" s="1"/>
  <c r="F36" i="2"/>
  <c r="BA96" i="1" s="1"/>
  <c r="AZ95" i="1"/>
  <c r="BD95" i="1"/>
  <c r="J36" i="6"/>
  <c r="AW101" i="1" s="1"/>
  <c r="AT101" i="1" s="1"/>
  <c r="J36" i="3"/>
  <c r="AW97" i="1"/>
  <c r="AT97" i="1" s="1"/>
  <c r="F36" i="4"/>
  <c r="BA98" i="1"/>
  <c r="J32" i="4"/>
  <c r="AG98" i="1" s="1"/>
  <c r="BB95" i="1"/>
  <c r="J36" i="5"/>
  <c r="AW99" i="1" s="1"/>
  <c r="AT99" i="1" s="1"/>
  <c r="F36" i="7"/>
  <c r="BA102" i="1"/>
  <c r="J36" i="8"/>
  <c r="AW103" i="1" s="1"/>
  <c r="AT103" i="1" s="1"/>
  <c r="AZ100" i="1"/>
  <c r="AV100" i="1" s="1"/>
  <c r="BD100" i="1"/>
  <c r="F36" i="3"/>
  <c r="BA97" i="1" s="1"/>
  <c r="J36" i="4"/>
  <c r="AW98" i="1"/>
  <c r="AT98" i="1" s="1"/>
  <c r="F36" i="5"/>
  <c r="BA99" i="1" s="1"/>
  <c r="J36" i="7"/>
  <c r="AW102" i="1" s="1"/>
  <c r="AT102" i="1" s="1"/>
  <c r="F36" i="8"/>
  <c r="BA103" i="1"/>
  <c r="BC100" i="1"/>
  <c r="AY100" i="1" s="1"/>
  <c r="BB100" i="1"/>
  <c r="AX100" i="1"/>
  <c r="P135" i="2" l="1"/>
  <c r="AU96" i="1" s="1"/>
  <c r="AU95" i="1" s="1"/>
  <c r="AU94" i="1" s="1"/>
  <c r="BK135" i="2"/>
  <c r="J135" i="2"/>
  <c r="J98" i="2" s="1"/>
  <c r="J133" i="3"/>
  <c r="J99" i="3"/>
  <c r="J126" i="5"/>
  <c r="J99" i="5" s="1"/>
  <c r="BK133" i="6"/>
  <c r="J133" i="6"/>
  <c r="BK123" i="7"/>
  <c r="J123" i="7" s="1"/>
  <c r="J32" i="7" s="1"/>
  <c r="AG102" i="1" s="1"/>
  <c r="J98" i="8"/>
  <c r="J41" i="8"/>
  <c r="AN98" i="1"/>
  <c r="J41" i="4"/>
  <c r="BA95" i="1"/>
  <c r="AW95" i="1" s="1"/>
  <c r="BA100" i="1"/>
  <c r="AW100" i="1" s="1"/>
  <c r="AT100" i="1" s="1"/>
  <c r="J32" i="5"/>
  <c r="AG99" i="1" s="1"/>
  <c r="J32" i="3"/>
  <c r="AG97" i="1" s="1"/>
  <c r="AV95" i="1"/>
  <c r="AZ94" i="1"/>
  <c r="W29" i="1" s="1"/>
  <c r="BB94" i="1"/>
  <c r="AX94" i="1" s="1"/>
  <c r="J32" i="6"/>
  <c r="AG101" i="1"/>
  <c r="BC94" i="1"/>
  <c r="W32" i="1" s="1"/>
  <c r="BD94" i="1"/>
  <c r="W33" i="1" s="1"/>
  <c r="AX95" i="1"/>
  <c r="J41" i="7" l="1"/>
  <c r="J41" i="5"/>
  <c r="J41" i="3"/>
  <c r="J41" i="6"/>
  <c r="J98" i="6"/>
  <c r="J98" i="7"/>
  <c r="AN101" i="1"/>
  <c r="AN97" i="1"/>
  <c r="AN99" i="1"/>
  <c r="AN102" i="1"/>
  <c r="AT95" i="1"/>
  <c r="AV94" i="1"/>
  <c r="AK29" i="1" s="1"/>
  <c r="J32" i="2"/>
  <c r="AG96" i="1"/>
  <c r="AN96" i="1"/>
  <c r="W31" i="1"/>
  <c r="BA94" i="1"/>
  <c r="W30" i="1"/>
  <c r="AY94" i="1"/>
  <c r="AG100" i="1"/>
  <c r="J41" i="2" l="1"/>
  <c r="AN100" i="1"/>
  <c r="AG95" i="1"/>
  <c r="AG94" i="1" s="1"/>
  <c r="AK26" i="1" s="1"/>
  <c r="AW94" i="1"/>
  <c r="AK30" i="1" s="1"/>
  <c r="AK35" i="1" l="1"/>
  <c r="AN95" i="1"/>
  <c r="AT94" i="1"/>
  <c r="AN94" i="1"/>
</calcChain>
</file>

<file path=xl/sharedStrings.xml><?xml version="1.0" encoding="utf-8"?>
<sst xmlns="http://schemas.openxmlformats.org/spreadsheetml/2006/main" count="11158" uniqueCount="1524">
  <si>
    <t>Export Komplet</t>
  </si>
  <si>
    <t/>
  </si>
  <si>
    <t>2.0</t>
  </si>
  <si>
    <t>ZAMOK</t>
  </si>
  <si>
    <t>False</t>
  </si>
  <si>
    <t>{2b652868-8f7b-458b-aec7-907430f239f2}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</si>
  <si>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</si>
  <si>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</si>
  <si>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</si>
  <si>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</si>
  <si>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</si>
  <si>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</si>
  <si>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04/2022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</si>
  <si>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</si>
  <si>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</si>
  <si>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modernizácia interiérov II. etapa - celkom</t>
  </si>
  <si>
    <t>JKSO:</t>
  </si>
  <si>
    <t>KS:</t>
  </si>
  <si>
    <t>Miesto:</t>
  </si>
  <si>
    <t xml:space="preserve"> </t>
  </si>
  <si>
    <t>Dátum:</t>
  </si>
  <si>
    <t>14. 4. 2022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</si>
  <si>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</si>
  <si>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</si>
  <si>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</si>
  <si>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</si>
  <si>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</si>
  <si>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</si>
  <si>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</si>
  <si>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</si>
  <si>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</si>
  <si>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</si>
  <si>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</si>
  <si>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</si>
  <si>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</si>
  <si>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</si>
  <si>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</si>
  <si>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</si>
  <si>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</si>
  <si>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</si>
  <si>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</si>
  <si>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</si>
  <si>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</si>
  <si>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</si>
  <si>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</si>
  <si>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</si>
  <si>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</si>
  <si>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</si>
  <si>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</si>
  <si>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</si>
  <si>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</si>
  <si>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</si>
  <si>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</si>
  <si>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</si>
  <si>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</si>
  <si>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</si>
  <si>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</si>
  <si>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</si>
  <si>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</si>
  <si>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</si>
  <si>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</si>
  <si>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</si>
  <si>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</si>
  <si>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</si>
  <si>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</si>
  <si>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</si>
  <si>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</si>
  <si>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</si>
  <si>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</si>
  <si>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</si>
  <si>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</si>
  <si>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</si>
  <si>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</si>
  <si>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</si>
  <si>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</si>
  <si>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</si>
  <si>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02/2022</t>
  </si>
  <si>
    <t>Rekonštrukcia a modernizácia interiérov II. etapa- časť bufet</t>
  </si>
  <si>
    <t>STA</t>
  </si>
  <si>
    <t>1</t>
  </si>
  <si>
    <t>{50a62a22-6eb2-4ff7-b296-0923c246dc60}</t>
  </si>
  <si>
    <t>/</t>
  </si>
  <si>
    <t>1-stavebná časť- bufet</t>
  </si>
  <si>
    <t>Časť</t>
  </si>
  <si>
    <t>2</t>
  </si>
  <si>
    <t>{f3933e4d-e08a-4e43-a690-897e4d6f7d5a}</t>
  </si>
  <si>
    <t>02/2022-2</t>
  </si>
  <si>
    <t>2- ZTI - bufet</t>
  </si>
  <si>
    <t>{8664b5c0-6227-402e-b157-c913e727f567}</t>
  </si>
  <si>
    <t>02/2022-3</t>
  </si>
  <si>
    <t>3- ÚK- bufet</t>
  </si>
  <si>
    <t>{cf999f68-e50f-4942-a90f-63d851d8dc91}</t>
  </si>
  <si>
    <t>02/2022-4</t>
  </si>
  <si>
    <t>4-Elektroinštalácia- bufet</t>
  </si>
  <si>
    <t>{ae2cd564-176f-40f9-ab0e-ad67da94671f}</t>
  </si>
  <si>
    <t>3/2022</t>
  </si>
  <si>
    <t>Rekonštrukcia a modernizácia interiérov II. etapa - časť chodby</t>
  </si>
  <si>
    <t>{560b099d-069f-468f-a032-d41a97880557}</t>
  </si>
  <si>
    <t>1-stavebná časť -rek. chodieb</t>
  </si>
  <si>
    <t>{6ed865f5-e1bc-4de3-87ee-3052d9557470}</t>
  </si>
  <si>
    <t>2- ÚK - rek. chodieb</t>
  </si>
  <si>
    <t>{cdeb013d-4bfd-44af-9f58-24d5675edcd8}</t>
  </si>
  <si>
    <t>3-Elektroinštalácia -rek.chodieb</t>
  </si>
  <si>
    <t>{cf8eea23-1c23-4228-8740-ff764adbc3ea}</t>
  </si>
  <si>
    <t>KRYCÍ LIST ROZPOČTU</t>
  </si>
  <si>
    <t>Objekt:</t>
  </si>
  <si>
    <t>02/2022 - Rekonštrukcia a modernizácia interiérov II. etapa- časť bufet</t>
  </si>
  <si>
    <t>Časť:</t>
  </si>
  <si>
    <t>02/2022 - 1-stavebná časť- bufet</t>
  </si>
  <si>
    <t>Ing. Marian Jánošík</t>
  </si>
  <si>
    <t>REKAPITULÁCIA ROZPOČTU</t>
  </si>
  <si>
    <t>Kód dielu - Popis</t>
  </si>
  <si>
    <t>Cena celkom [EUR]</t>
  </si>
  <si>
    <t>Náklady z rozpočtu</t>
  </si>
  <si>
    <t>-1</t>
  </si>
  <si>
    <t>HSV -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</si>
  <si>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</si>
  <si>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</si>
  <si>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</si>
  <si>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</si>
  <si>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    771 - Podlahy z dlaždíc</t>
  </si>
  <si>
    <t xml:space="preserve">    781 - Dokončovacie práce a obklady</t>
  </si>
  <si>
    <t xml:space="preserve">    784 - Dokončovacie práce - maľby</t>
  </si>
  <si>
    <t>PSV - Práce a dodávky PSV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</si>
  <si>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</si>
  <si>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</si>
  <si>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</si>
  <si>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</si>
  <si>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</si>
  <si>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</si>
  <si>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</si>
  <si>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</si>
  <si>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</si>
  <si>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</si>
  <si>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</si>
  <si>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</si>
  <si>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</si>
  <si>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</si>
  <si>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</si>
  <si>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</si>
  <si>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</si>
  <si>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</si>
  <si>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</si>
  <si>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ROZPOCET</t>
  </si>
  <si>
    <t>Zakladanie</t>
  </si>
  <si>
    <t>73</t>
  </si>
  <si>
    <t>K</t>
  </si>
  <si>
    <t>216903111</t>
  </si>
  <si>
    <t>Očistenie prúdom piesku (otryskanie) stien</t>
  </si>
  <si>
    <t>m2</t>
  </si>
  <si>
    <t>4</t>
  </si>
  <si>
    <t>-879509717</t>
  </si>
  <si>
    <t>VV</t>
  </si>
  <si>
    <t>"1.03 čistenie travertínu" (8,84+4,777)*2*0,91-(2,365+2,389+0,9)*0,91+0,462*0,91*2</t>
  </si>
  <si>
    <t>317121102</t>
  </si>
  <si>
    <t>Montáž prefabrikovaného prekladu pre svetlosť otvoru nad 1050 do 1800 mm</t>
  </si>
  <si>
    <t>ks</t>
  </si>
  <si>
    <t>-1486741544</t>
  </si>
  <si>
    <t>82</t>
  </si>
  <si>
    <t>M</t>
  </si>
  <si>
    <t>596460001600</t>
  </si>
  <si>
    <t>Keramický preklad POROTHERM KP 7, lxšxv 2250x70x238 mm</t>
  </si>
  <si>
    <t>8</t>
  </si>
  <si>
    <t>-147248360</t>
  </si>
  <si>
    <t>6</t>
  </si>
  <si>
    <t>Úpravy povrchov, podlahy, osadenie</t>
  </si>
  <si>
    <t>74</t>
  </si>
  <si>
    <t>610991111</t>
  </si>
  <si>
    <t>Zakrývanie výplní vnútorných okenných otvorov, predmetov a konštrukcií</t>
  </si>
  <si>
    <t>1324673282</t>
  </si>
  <si>
    <t>"1.01" 0,9*2,05*4+0,7*2,05*3+2,04*2,8+2,073*2,8+4,467*2,8+2,38*1,915+2,365*1,915+2,365*2,8</t>
  </si>
  <si>
    <t>"1.02" 0,9*2,05*2+2,387*1,92</t>
  </si>
  <si>
    <t>"1.03"2,38*1,915+2,365*1,915+2,365*2,8+2,377*1,92*2+2,389*2,79+0,9*2,05</t>
  </si>
  <si>
    <t>"1.03 zakrývanie travertínu" (8,84+4,777)*2*0,91-(2,365+2,389+0,9)*0,91+0,462*0,91*4</t>
  </si>
  <si>
    <t>75</t>
  </si>
  <si>
    <t>611460122</t>
  </si>
  <si>
    <t>Príprava vnútorného podkladu stropov penetráciou hĺbkovou</t>
  </si>
  <si>
    <t>343003452</t>
  </si>
  <si>
    <t>108,118</t>
  </si>
  <si>
    <t>7</t>
  </si>
  <si>
    <t>611461136</t>
  </si>
  <si>
    <t>Vnútorná omietka stropov BAUMIT, vápennocementová, strojné miešanie, ručné nanášanie, MVR Uni, hr. 8 mm</t>
  </si>
  <si>
    <t>645438642</t>
  </si>
  <si>
    <t>" stropy- 1.01,1.02,1.03"15,003*3,001+5,139*2,924+8,84*4,777+(2,38+2,365+2,365)*0,462+1,0*0,362+2,387*0,23+(2,377+2,389+2,377)*0,23</t>
  </si>
  <si>
    <t>77</t>
  </si>
  <si>
    <t>612460122</t>
  </si>
  <si>
    <t>Príprava vnútorného podkladu stien penetráciou hĺbkovou</t>
  </si>
  <si>
    <t>301354198</t>
  </si>
  <si>
    <t>143,65</t>
  </si>
  <si>
    <t>78</t>
  </si>
  <si>
    <t>612465136</t>
  </si>
  <si>
    <t>Vnútorná omietka stien BAUMIT, vápennocementová, strojné miešanie, ručné nanášanie, MVR Uni, hr. 10 mm</t>
  </si>
  <si>
    <t>659620530</t>
  </si>
  <si>
    <t>"1.01" (15,003+3,001)*2*3,15</t>
  </si>
  <si>
    <t>"odpočet dverí"-0,9*2,05*4-0,7*2,05*3</t>
  </si>
  <si>
    <t>"odpočet dverí lietačky"-(2,04+2,073+2,365)*2,8</t>
  </si>
  <si>
    <t>"odpočet drev. stien a schodisko"-4,467*2,8-2,38*1,915-2,365*1,915</t>
  </si>
  <si>
    <t>" pripočet ostení"0,23*1,900*4+0,23*2,8*2+0,362*2,8*2</t>
  </si>
  <si>
    <t>"1.02"(5,139+2,924)*2*3,15</t>
  </si>
  <si>
    <t>"odpočet dverí a okna"- 0,9*2,05*2-2,387*1,92-1,8*1,1</t>
  </si>
  <si>
    <t>"pripočet ostení"0,23*1,92*2+(1,8+1,1)*2*0,18</t>
  </si>
  <si>
    <t>"1.03"(8,84+4,777)*2*2,08</t>
  </si>
  <si>
    <t>"odpočet dverí a okien"- 0,9*1,15-2,365*1,88*2-2,38*1,88-2,389*1,88-2,377*1,88*2</t>
  </si>
  <si>
    <t>"pripočet ostení"0,23*1,92*6+0,23*1,915*6</t>
  </si>
  <si>
    <t>79</t>
  </si>
  <si>
    <t>612481022</t>
  </si>
  <si>
    <t>Okenný a dverový plastový dilatačný profil pre hrúbku omietky 9 mm</t>
  </si>
  <si>
    <t>m</t>
  </si>
  <si>
    <t>1658452562</t>
  </si>
  <si>
    <t>"1.01"(2,38+2*1,915)+(2,365+2*2,8)+(2,365+2*1,915)+(2,073+2*2,8)</t>
  </si>
  <si>
    <t>"1.02"2,387+2*1,92</t>
  </si>
  <si>
    <t>"1.03"(2,38+2*1,915)+(2,365+2*2,8)+(2,365+2*1,915)+(2,377+2*1,92)*2+(2,389+2*2,79)</t>
  </si>
  <si>
    <t>80</t>
  </si>
  <si>
    <t>612481031</t>
  </si>
  <si>
    <t>Rohový profil z pozinkovaného plechu pre hrúbku omietky 8 až 12 mm</t>
  </si>
  <si>
    <t>-1176844210</t>
  </si>
  <si>
    <t>"1.01"(2,38+2*1,915)+(2,365+2*2,8)+(2,365+2*1,915)+(2,073+2*2,8)+3,15*4+2,82*2+4,467+1,0</t>
  </si>
  <si>
    <t>"1.02"2,387+2*1,92+2*3,15+2,423</t>
  </si>
  <si>
    <t>"1.03"(2,38+2*1,915)+(2,365+2*2,8)+(2,365+2*1,915)+(2,377+2*1,92)*2+(2,389+2*2,79)+3,15</t>
  </si>
  <si>
    <t>112</t>
  </si>
  <si>
    <t>632001051</t>
  </si>
  <si>
    <t>Zhotovenie jednonásobného penetračného náteru pre potery a stierky</t>
  </si>
  <si>
    <t>175748129</t>
  </si>
  <si>
    <t>113</t>
  </si>
  <si>
    <t>585520001900</t>
  </si>
  <si>
    <t>Penetračný náter na báze disperzie BAUMIT Grund, pre samonivelizačné potery a sierky, 25 kg</t>
  </si>
  <si>
    <t>kg</t>
  </si>
  <si>
    <t>-238439570</t>
  </si>
  <si>
    <t>83</t>
  </si>
  <si>
    <t>632452618</t>
  </si>
  <si>
    <t>Cementová samonivelizačná stierka, pevnosti v tlaku 20 MPa, hr. 10 mm</t>
  </si>
  <si>
    <t>1960406170</t>
  </si>
  <si>
    <t>"1.01" 15,003*3,001+0,8*0,15*4+0,6*0,15*3+2,365*0,23</t>
  </si>
  <si>
    <t>"1.02"5,139*2,924</t>
  </si>
  <si>
    <t>"1.03"8,84*4,777+0,8*0,2+2,365*0,23-2,944*2,853</t>
  </si>
  <si>
    <t>9</t>
  </si>
  <si>
    <t>Ostatné konštrukcie a práce-búranie</t>
  </si>
  <si>
    <t>71</t>
  </si>
  <si>
    <t>952901111</t>
  </si>
  <si>
    <t>Vyčistenie budov pri výške podlaží do 4 m</t>
  </si>
  <si>
    <t>-1647073021</t>
  </si>
  <si>
    <t>45,02+14,79+42,56</t>
  </si>
  <si>
    <t>133</t>
  </si>
  <si>
    <t>953995427-001</t>
  </si>
  <si>
    <t>Dilatačný profil typ E - priebežný</t>
  </si>
  <si>
    <t>-473743864</t>
  </si>
  <si>
    <t>"1.01"3,0*3+0,1*2*3+4,467</t>
  </si>
  <si>
    <t>"1,03"4,777+0,1*2</t>
  </si>
  <si>
    <t>58</t>
  </si>
  <si>
    <t>962031132</t>
  </si>
  <si>
    <t>Búranie priečok alebo vybúranie otvorov plochy nad 4 m2 z tehál pálených, plných alebo dutých hr. do 150 mm,  -0,19600t</t>
  </si>
  <si>
    <t>-1559467954</t>
  </si>
  <si>
    <t>"podavacie okienko" 1,8*1,1</t>
  </si>
  <si>
    <t>65</t>
  </si>
  <si>
    <t>965043341</t>
  </si>
  <si>
    <t>Búranie podkladov pod dlažby, liatych dlažieb a mazanín,betón s poterom,teracom hr.do 100 mm, plochy nad 4 m2  -2,20000t</t>
  </si>
  <si>
    <t>m3</t>
  </si>
  <si>
    <t>-721655466</t>
  </si>
  <si>
    <t>"1.01" 45,02*0,05</t>
  </si>
  <si>
    <t>"1.02"14,79*0,05</t>
  </si>
  <si>
    <t>"1.03"42,56*0,05</t>
  </si>
  <si>
    <t>63</t>
  </si>
  <si>
    <t>965044201</t>
  </si>
  <si>
    <t>Brúsenie existujúcich betónových podláh, zbrúsenie hrúbky do 3 mm</t>
  </si>
  <si>
    <t>1102090066</t>
  </si>
  <si>
    <t>64</t>
  </si>
  <si>
    <t>965044291</t>
  </si>
  <si>
    <t>Príplatok k brúseniu existujúcich betónových podláh, za každý ďalší 1 mm hrúbky</t>
  </si>
  <si>
    <t>883209770</t>
  </si>
  <si>
    <t>95,877*7</t>
  </si>
  <si>
    <t>62</t>
  </si>
  <si>
    <t>965081712</t>
  </si>
  <si>
    <t>Búranie dlažieb, bez podklad. lôžka z xylolit., alebo keramických dlaždíc hr. do 10 mm,  -0,02000t</t>
  </si>
  <si>
    <t>2054423725</t>
  </si>
  <si>
    <t>"1.01"15,003*3,001+0,8*0,15*4+0,6*0,15*3+2,365*0,23</t>
  </si>
  <si>
    <t>"1.03"8,84*4,777+0,8*0,2+2,365*0,23</t>
  </si>
  <si>
    <t>60</t>
  </si>
  <si>
    <t>968061115</t>
  </si>
  <si>
    <t>Demontáž okien drevených, 1 bm obvodu - 0,008t</t>
  </si>
  <si>
    <t>2003632555</t>
  </si>
  <si>
    <t>"drev. zasklenné steny- S7" (2,365+1,915)*2*2</t>
  </si>
  <si>
    <t>61</t>
  </si>
  <si>
    <t>968061116</t>
  </si>
  <si>
    <t>Demontáž dverí drevených vchodových, 1 bm obvodu - 0,012t</t>
  </si>
  <si>
    <t>830374560</t>
  </si>
  <si>
    <t>"drev. zasklené steny s lietačkami- S5,S6"2,073*2,8+2,04*2,8+2,365*2,8</t>
  </si>
  <si>
    <t>59</t>
  </si>
  <si>
    <t>968061125</t>
  </si>
  <si>
    <t>Vyvesenie dreveného dverného krídla do suti plochy do 2 m2, -0,02400t</t>
  </si>
  <si>
    <t>1756345238</t>
  </si>
  <si>
    <t>"drev. liet. krídla" 2+2+2</t>
  </si>
  <si>
    <t>"drev. krídla"8</t>
  </si>
  <si>
    <t>69</t>
  </si>
  <si>
    <t>968072875</t>
  </si>
  <si>
    <t>Vybúranie a vybratie roliet mrežových plochy do 2 m2,  -0,00600t</t>
  </si>
  <si>
    <t>-1843752297</t>
  </si>
  <si>
    <t>"mreže na okna a dvere"2,365*2,8+2,04*2,8+2,073*2,8</t>
  </si>
  <si>
    <t>70</t>
  </si>
  <si>
    <t>978059511</t>
  </si>
  <si>
    <t>Odsekanie a odobratie obkladov stien z obkladačiek vnútorných vrátane podkladovej omietky do 2 m2,  -0,06800t</t>
  </si>
  <si>
    <t>-1108354199</t>
  </si>
  <si>
    <t>"sokel 1.01"( (15,003+3,001)*2-2,04-2,073-2,365-0,9*4-0,7*3-4,467)*0,15</t>
  </si>
  <si>
    <t>" obklad 1.02" 1,35*1,2</t>
  </si>
  <si>
    <t>"sokel- 1.02" ((5,139+2,924)-0,9*2)*0,15</t>
  </si>
  <si>
    <t>121</t>
  </si>
  <si>
    <t>979011111</t>
  </si>
  <si>
    <t>Zvislá doprava sutiny a vybúraných hmôt za prvé podlažie nad alebo pod základným podlažím</t>
  </si>
  <si>
    <t>t</t>
  </si>
  <si>
    <t>16</t>
  </si>
  <si>
    <t>3883724</t>
  </si>
  <si>
    <t>127</t>
  </si>
  <si>
    <t>979081111</t>
  </si>
  <si>
    <t>Odvoz sutiny a vybúraných hmôt na skládku do 1 km</t>
  </si>
  <si>
    <t>-567803475</t>
  </si>
  <si>
    <t>125</t>
  </si>
  <si>
    <t>979081121</t>
  </si>
  <si>
    <t>Odvoz sutiny a vybúraných hmôt na skládku za každý ďalší 1 km</t>
  </si>
  <si>
    <t>1402025637</t>
  </si>
  <si>
    <t>122</t>
  </si>
  <si>
    <t>979082111</t>
  </si>
  <si>
    <t>Vnútrostavenisková doprava sutiny a vybúraných hmôt do 10 m</t>
  </si>
  <si>
    <t>404595411</t>
  </si>
  <si>
    <t>123</t>
  </si>
  <si>
    <t>979082121</t>
  </si>
  <si>
    <t>Vnútrostavenisková doprava sutiny a vybúraných hmôt za každých ďalších 5 m</t>
  </si>
  <si>
    <t>-1896110241</t>
  </si>
  <si>
    <t>126</t>
  </si>
  <si>
    <t>979089012</t>
  </si>
  <si>
    <t>Poplatok za skladovanie - betón, tehly, dlaždice (17 01 ), ostatné</t>
  </si>
  <si>
    <t>-619431185</t>
  </si>
  <si>
    <t>99</t>
  </si>
  <si>
    <t>Presun hmôt HSV</t>
  </si>
  <si>
    <t>115</t>
  </si>
  <si>
    <t>998011001</t>
  </si>
  <si>
    <t>Presun hmôt pre budovy  (801, 803, 812), zvislá konštr. z tehál, tvárnic, z kovu výšky do 6 m</t>
  </si>
  <si>
    <t>168641236</t>
  </si>
  <si>
    <t>771</t>
  </si>
  <si>
    <t>Podlahy z dlaždíc</t>
  </si>
  <si>
    <t>86</t>
  </si>
  <si>
    <t>771411004</t>
  </si>
  <si>
    <t>Montáž soklíkov z obkladačiek do malty veľ. 300 x 80 mm</t>
  </si>
  <si>
    <t>2020795079</t>
  </si>
  <si>
    <t>"1.01"(15,003+3,001)*2-2,04-0,9*4-0,7*3-4,467-2,073-2,365+0,362*2+0,23*2</t>
  </si>
  <si>
    <t>"1.02"4,757+0,301*2</t>
  </si>
  <si>
    <t>84</t>
  </si>
  <si>
    <t>771575109</t>
  </si>
  <si>
    <t>Montáž podláh z dlaždíc keramických do tmelu veľ. 300 x 300 mm</t>
  </si>
  <si>
    <t>-64033096</t>
  </si>
  <si>
    <t>85</t>
  </si>
  <si>
    <t>597740002300</t>
  </si>
  <si>
    <t>Dlaždice keramické TAURUS INDUSTRIAL, lxvxhr 298x298x15 mm, farba 61 S Tunis, RAKO</t>
  </si>
  <si>
    <t>32</t>
  </si>
  <si>
    <t>-638240181</t>
  </si>
  <si>
    <t>104,277*1,02 'Prepočítané koeficientom množstva</t>
  </si>
  <si>
    <t>116</t>
  </si>
  <si>
    <t>998771101</t>
  </si>
  <si>
    <t>Presun hmôt pre podlahy z dlaždíc v objektoch výšky do 6m</t>
  </si>
  <si>
    <t>1615368897</t>
  </si>
  <si>
    <t>781</t>
  </si>
  <si>
    <t>Dokončovacie práce a obklady</t>
  </si>
  <si>
    <t>30</t>
  </si>
  <si>
    <t>781441025</t>
  </si>
  <si>
    <t>Montáž obkladov vnútor. stien z obkladačiek kladených do malty veľ. 250x330 mm</t>
  </si>
  <si>
    <t>-301252464</t>
  </si>
  <si>
    <t>"1.02" (4,757+0,301*2)*0,6+(2,423+5,139+2,924)*1,8-(0,9*1,8*2-1,8*1,1-2,387*1,8)+0,23*2*0,9</t>
  </si>
  <si>
    <t>88</t>
  </si>
  <si>
    <t>597640000700</t>
  </si>
  <si>
    <t>Obkladačky keramické glazované jednofarebné hladké lxv 300x200x14 mm</t>
  </si>
  <si>
    <t>-633540721</t>
  </si>
  <si>
    <t>7,888*3,4 'Prepočítané koeficientom množstva</t>
  </si>
  <si>
    <t>117</t>
  </si>
  <si>
    <t>998781101</t>
  </si>
  <si>
    <t>Presun hmôt pre obklady keramické v objektoch výšky do 6 m</t>
  </si>
  <si>
    <t>-1428505305</t>
  </si>
  <si>
    <t>784</t>
  </si>
  <si>
    <t>Dokončovacie práce - maľby</t>
  </si>
  <si>
    <t>66</t>
  </si>
  <si>
    <t>784402801</t>
  </si>
  <si>
    <t>Odstránenie malieb oškrabaním, výšky do 3,80 m</t>
  </si>
  <si>
    <t>-1334305898</t>
  </si>
  <si>
    <t>"1.01" (15,003+3,001)*2*1,643</t>
  </si>
  <si>
    <t>"odpočet dverí"-0,9*0,55*4-0,7*0,55*3</t>
  </si>
  <si>
    <t>"odpočet dverí lietačky"-(2,04+2,073+2,365)*1,29</t>
  </si>
  <si>
    <t>"odpočet drev. stien a schodisko"-4,467*1,643-2,38*1,3-2,365*1,3</t>
  </si>
  <si>
    <t>" pripočet ostení"0,23*1,643*6+0,362*1,643*2</t>
  </si>
  <si>
    <t>"1.02"(5,139+2,924)*2*1,554</t>
  </si>
  <si>
    <t>"odpočet dverí a okna"- 0,9*0,45*2-2,387*0,36*1,2</t>
  </si>
  <si>
    <t>"pripočet ostení"0,23*1,2*2</t>
  </si>
  <si>
    <t>"1.03"(8,84+4,47)*2*1,4</t>
  </si>
  <si>
    <t>"odpočet dverí a okien"- 0,9*0,45-2,365*1,2*2-2,38*1,2-2,389*1,2-2,377*1,2*2</t>
  </si>
  <si>
    <t>"pripočet ostení"0,23*1,2*6+0,23*1,2*6</t>
  </si>
  <si>
    <t>114</t>
  </si>
  <si>
    <t>784410100</t>
  </si>
  <si>
    <t>Penetrovanie jednonásobné jemnozrnných podkladov výšky do 3,80 m</t>
  </si>
  <si>
    <t>2007348012</t>
  </si>
  <si>
    <t>241,441</t>
  </si>
  <si>
    <t>81</t>
  </si>
  <si>
    <t>784441111</t>
  </si>
  <si>
    <t>Maľby latexové tónované dvojnásobné ručne nanášané na hrubozrnný podklad výšky do 3,80 m</t>
  </si>
  <si>
    <t>865066766</t>
  </si>
  <si>
    <t>"olej náter -1.01" (15,003+3,001)*2*1,35</t>
  </si>
  <si>
    <t>"odpočet dvere" -0,9*1,35*4-0,7*1,35*3</t>
  </si>
  <si>
    <t>"odpočet drev. zasklenej steny"-2,38*0,73-2,365*0,73</t>
  </si>
  <si>
    <t>" odpočet kyvných dverí a schodiska"-2,04*1,35-2,073*1,35-2,365*1,35</t>
  </si>
  <si>
    <t>" pripočet ostení"0,23*0,627*4+0,23*1,35*2</t>
  </si>
  <si>
    <t>33</t>
  </si>
  <si>
    <t>784452473</t>
  </si>
  <si>
    <t>Maľby z maliarskych zmesí Primalex, Farmal, ručne nanášané tónované s bielym stropom dvojnásobné na hrubozrnný podklad výšky do 3,80 m</t>
  </si>
  <si>
    <t>1445563848</t>
  </si>
  <si>
    <t>" pripočet ostení"0,23*1,915*4+0,23*2,8*2+0,362*2,8*2</t>
  </si>
  <si>
    <t>"odpočet latex náteru" -29,905</t>
  </si>
  <si>
    <t>"odpočet dverí a okna"- 0,9*2,05*2-2,387*1,92</t>
  </si>
  <si>
    <t>"pripočet ostení"0,23*1,92*2</t>
  </si>
  <si>
    <t>"1.03"(8,84+4,47)*2*2,08</t>
  </si>
  <si>
    <t>PSV</t>
  </si>
  <si>
    <t>Práce a dodávky PSV</t>
  </si>
  <si>
    <t>762</t>
  </si>
  <si>
    <t>Konštrukcie tesárske</t>
  </si>
  <si>
    <t>131</t>
  </si>
  <si>
    <t>762810149</t>
  </si>
  <si>
    <t>Záklop stropov z dosiek CETRIS jednovrstvových skrutkovaných na rošt na pero a drážku hr. dosky 30 mm</t>
  </si>
  <si>
    <t>-588890952</t>
  </si>
  <si>
    <t>" podlaha v m.č. 1.03 v mieste starých schodov"2,853*2,944</t>
  </si>
  <si>
    <t>118</t>
  </si>
  <si>
    <t>998762102</t>
  </si>
  <si>
    <t>Presun hmôt pre konštrukcie tesárske v objektoch výšky do 12 m</t>
  </si>
  <si>
    <t>2028945287</t>
  </si>
  <si>
    <t>763</t>
  </si>
  <si>
    <t>Konštrukcie - drevostavby</t>
  </si>
  <si>
    <t>105</t>
  </si>
  <si>
    <t>763161510</t>
  </si>
  <si>
    <t>Montáž SDK obkladu - kapotáže r. š. do 500 mm, 1x hrana s rohovou lištou, jednoduché opláštenie doskami hr. 12,5 mm</t>
  </si>
  <si>
    <t>1107000572</t>
  </si>
  <si>
    <t>"1.01" (15,003+3,001)*2</t>
  </si>
  <si>
    <t>"1.03"3,0*2</t>
  </si>
  <si>
    <t>106</t>
  </si>
  <si>
    <t>590110000400</t>
  </si>
  <si>
    <t>Doska sadrokartónová Knauf WHITE, hrana HRAK, GKB hr. 12,5 mm, šxl 1250x2000 mm</t>
  </si>
  <si>
    <t>-244993411</t>
  </si>
  <si>
    <t>42,008*0,51 'Prepočítané koeficientom množstva</t>
  </si>
  <si>
    <t>107</t>
  </si>
  <si>
    <t>763161515</t>
  </si>
  <si>
    <t>Montáž SDK obkladu - kapotáže r. š. nad 500 do 1000 mm, 1x hrana s rohovou lištou, jednoduché opláštenie doskami hr. 12,5 mm</t>
  </si>
  <si>
    <t>682074913</t>
  </si>
  <si>
    <t>"1.02" 4,757</t>
  </si>
  <si>
    <t>108</t>
  </si>
  <si>
    <t>-2088062353</t>
  </si>
  <si>
    <t>4,757*1,02 'Prepočítané koeficientom množstva</t>
  </si>
  <si>
    <t>119</t>
  </si>
  <si>
    <t>998763301</t>
  </si>
  <si>
    <t>Presun hmôt pre sádrokartónové konštrukcie v objektoch výšky do 7 m</t>
  </si>
  <si>
    <t>-1154344554</t>
  </si>
  <si>
    <t>764</t>
  </si>
  <si>
    <t>Konštrukcie klampiarske</t>
  </si>
  <si>
    <t>766</t>
  </si>
  <si>
    <t>Konštrukcie stolárske</t>
  </si>
  <si>
    <t>89</t>
  </si>
  <si>
    <t>766621081</t>
  </si>
  <si>
    <t>Montáž okna plastového na PUR penu</t>
  </si>
  <si>
    <t>933428090</t>
  </si>
  <si>
    <t>"P1"(2,370+1,9)*2*2</t>
  </si>
  <si>
    <t>"P2" (2,365+2,8)*2</t>
  </si>
  <si>
    <t>"P3" (2,073+2,8)*2</t>
  </si>
  <si>
    <t>"P4" (1,8+1,1)*2</t>
  </si>
  <si>
    <t>90</t>
  </si>
  <si>
    <t>611410001600</t>
  </si>
  <si>
    <t>Plastové okno pevné , vxš 1900x2370 mm, izolačné dvojsklo, systém GEALAN 9000, 6 komorový profil</t>
  </si>
  <si>
    <t>1953236912</t>
  </si>
  <si>
    <t>"P1" 2</t>
  </si>
  <si>
    <t>93</t>
  </si>
  <si>
    <t>611410003500</t>
  </si>
  <si>
    <t>Plastové okno dvojkrídlové OS+O, vxš 1100x1800 mm, izolačné dvojsklo, systém GEALAN 9000, 6 komorový profil</t>
  </si>
  <si>
    <t>450899171</t>
  </si>
  <si>
    <t>"P4"1</t>
  </si>
  <si>
    <t>91</t>
  </si>
  <si>
    <t>611730000100-2</t>
  </si>
  <si>
    <t>Dvojkrídlové dvere plastové s bočnými svetlíkmi a horným svetlíkom  šxv 2365x2800 mm, 5 komorový systém ID5000, izolačné dvojsklo Ug = 1.1 W/(m2.K),</t>
  </si>
  <si>
    <t>1963013053</t>
  </si>
  <si>
    <t>"P2"1</t>
  </si>
  <si>
    <t>92</t>
  </si>
  <si>
    <t>611730000100-1</t>
  </si>
  <si>
    <t>Dvojkrídlové dvere plastové s bočnými svetlíkmi a horným svetlíkom  šxv 2073x2800 mm, 5 komorový systém ID5000, izolačné dvojsklo Ug = 1.1 W/(m2.K),</t>
  </si>
  <si>
    <t>949642255</t>
  </si>
  <si>
    <t>"P3"1</t>
  </si>
  <si>
    <t>95</t>
  </si>
  <si>
    <t>766694143</t>
  </si>
  <si>
    <t>Montáž parapetnej dosky plastovej šírky do 300 mm, dĺžky 1600-2600 mm</t>
  </si>
  <si>
    <t>-396948396</t>
  </si>
  <si>
    <t>"vnut. parapet" 2,38*2+2,365*2+1,8*2</t>
  </si>
  <si>
    <t>37</t>
  </si>
  <si>
    <t>611560000400</t>
  </si>
  <si>
    <t>Parapetná doska plastová, šírka 300 mm, komôrková vnútorná, zlatý dub, mramor, mahagon, svetlý buk, orech, WINK TRADE</t>
  </si>
  <si>
    <t>919420516</t>
  </si>
  <si>
    <t>46</t>
  </si>
  <si>
    <t>766662112</t>
  </si>
  <si>
    <t>Montáž dverového krídla otočného jednokrídlového poldrážkového, do existujúcej zárubne, vrátane kovania</t>
  </si>
  <si>
    <t>-1876457374</t>
  </si>
  <si>
    <t>47</t>
  </si>
  <si>
    <t>549150000600</t>
  </si>
  <si>
    <t>Kľučka dverová 2x, 2x rozeta BB, FAB, nehrdzavejúca oceľ, povrch nerez brúsený, SAPELI</t>
  </si>
  <si>
    <t>1265101177</t>
  </si>
  <si>
    <t>132</t>
  </si>
  <si>
    <t>KLASIK80X197FOL</t>
  </si>
  <si>
    <t>Dvere plné. hladké KLASIK šxv 800x1970 mm, zadlabávací zámok 72 mm, výplň voština, fóliované</t>
  </si>
  <si>
    <t>152563694</t>
  </si>
  <si>
    <t>109</t>
  </si>
  <si>
    <t>766695212</t>
  </si>
  <si>
    <t>Montáž prahu dverí, jednokrídlových</t>
  </si>
  <si>
    <t>1088174198</t>
  </si>
  <si>
    <t>110</t>
  </si>
  <si>
    <t>611890004000</t>
  </si>
  <si>
    <t>Prah dubový, dĺžka 810 mm, šírka 150 mm</t>
  </si>
  <si>
    <t>-664159267</t>
  </si>
  <si>
    <t>111</t>
  </si>
  <si>
    <t>611890003200</t>
  </si>
  <si>
    <t>Prah dubový, dĺžka 610 mm, šírka 150 mm</t>
  </si>
  <si>
    <t>1509269155</t>
  </si>
  <si>
    <t>120</t>
  </si>
  <si>
    <t>998766101</t>
  </si>
  <si>
    <t>Presun hmot pre konštrukcie stolárske v objektoch výšky do 6 m</t>
  </si>
  <si>
    <t>-969627777</t>
  </si>
  <si>
    <t>767</t>
  </si>
  <si>
    <t>Konštrukcie doplnkové kovové</t>
  </si>
  <si>
    <t>767590110</t>
  </si>
  <si>
    <t>Montáž podlahových konštrukcií podlahových roštov zváraním</t>
  </si>
  <si>
    <t>1381919366</t>
  </si>
  <si>
    <t>"100x60x3 mm" (2,944*5)*9,22</t>
  </si>
  <si>
    <t>"60x40x3 mm" 2,853*8*4,25</t>
  </si>
  <si>
    <t>"L 50x50x4mm "2,853*2*3,06</t>
  </si>
  <si>
    <t>101</t>
  </si>
  <si>
    <t>145720001000</t>
  </si>
  <si>
    <t>Profil oceľový 120x60x3 mm 2x ťahaný tenkostenný uzavretý obdĺžnikový</t>
  </si>
  <si>
    <t>-1282811208</t>
  </si>
  <si>
    <t>"100x60x3 mm" (2,944*5)*9,22/1000</t>
  </si>
  <si>
    <t>102</t>
  </si>
  <si>
    <t>145620001200</t>
  </si>
  <si>
    <t>Profil oceľový 60x40x3 mm 1x ťahaný tenkostenný uzavretý obdĺžnikový</t>
  </si>
  <si>
    <t>1518767199</t>
  </si>
  <si>
    <t>"60x40x3 mm" 2,853*8*4,25/1000</t>
  </si>
  <si>
    <t>103</t>
  </si>
  <si>
    <t>133310000100</t>
  </si>
  <si>
    <t>Tyč oceľová prierezu L rovnoramenný uholník 50x50x4 mm, ozn. 10 370</t>
  </si>
  <si>
    <t>1950937052</t>
  </si>
  <si>
    <t>"L 50x50x4mm "2,853*2*3,06/1000</t>
  </si>
  <si>
    <t>68</t>
  </si>
  <si>
    <t>767590830</t>
  </si>
  <si>
    <t>Demontáž podlahových konštrukcií zdvojených podláh dosiek,  -0,02000t</t>
  </si>
  <si>
    <t>-873646180</t>
  </si>
  <si>
    <t>"odstránenie podlahy v m.č. 1.03 v mieste starých schodov"2,944*2,853</t>
  </si>
  <si>
    <t>783</t>
  </si>
  <si>
    <t>Nátery</t>
  </si>
  <si>
    <t>98</t>
  </si>
  <si>
    <t>783225600</t>
  </si>
  <si>
    <t>Nátery kov.stav.doplnk.konštr. syntetické na vzduchu schnúce 2x emailovaním - 70µm</t>
  </si>
  <si>
    <t>1629933443</t>
  </si>
  <si>
    <t>"100x60x3 mm" (2,944*5)*0,32</t>
  </si>
  <si>
    <t>"60x40x3 mm" 2,853*8*0,2</t>
  </si>
  <si>
    <t>"L 50x50x4mm "2,853*2*0,2</t>
  </si>
  <si>
    <t>"zárubne 80 a 60" 0,15*4,8*4+0,15*4,6*3</t>
  </si>
  <si>
    <t>97</t>
  </si>
  <si>
    <t>783226100</t>
  </si>
  <si>
    <t>Nátery kov.stav.doplnk.konštr. syntetické na vzduchu schnúce základný - 35µm</t>
  </si>
  <si>
    <t>236148188</t>
  </si>
  <si>
    <t>67</t>
  </si>
  <si>
    <t>783802822</t>
  </si>
  <si>
    <t>Odstránenie starých náterov z omietok opálením s obrúsením stien</t>
  </si>
  <si>
    <t>-85409764</t>
  </si>
  <si>
    <t>"odpočet drev. zasklenej steny"-2,38*0,62-2,365*0,62</t>
  </si>
  <si>
    <t>"odpočet shodiska"-4,467*1,35</t>
  </si>
  <si>
    <t>"olej náter- 1.02"(5,139+2,924)*2*1,52</t>
  </si>
  <si>
    <t>"odpočet dvere" -0,9*1,52*2</t>
  </si>
  <si>
    <t>"odpočet okno"-2,387*0,72</t>
  </si>
  <si>
    <t>"ostenia okna"0,23*0,72*2</t>
  </si>
  <si>
    <t>"olej náter -1.03"(8,84+4,777)*2*0,69</t>
  </si>
  <si>
    <t>"odpocet dvere"-2,389*0,69-2,365*0,69-0,9*0,69</t>
  </si>
  <si>
    <t>"odpočet okna"-2,377*0,69*2-2,38*0,69-2,365*0,69</t>
  </si>
  <si>
    <t>"pripočet ostení"0,23*0,69*6+0,23*0,69*6</t>
  </si>
  <si>
    <t>02/2022-2 - 2- ZTI - bufet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</si>
  <si>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</si>
  <si>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</si>
  <si>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</si>
  <si>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</si>
  <si>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8 - Rúrové vedenie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</si>
  <si>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</si>
  <si>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</si>
  <si>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</si>
  <si>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</si>
  <si>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OST - Ostatné</t>
  </si>
  <si>
    <t>Práce a dodávky HSV</t>
  </si>
  <si>
    <t>Zemné práce</t>
  </si>
  <si>
    <t>3</t>
  </si>
  <si>
    <t>Zvislé a kompletné konštrukcie</t>
  </si>
  <si>
    <t>346244361</t>
  </si>
  <si>
    <t>Zamurovanie rýh alebo potrubí z akéhokoľvek druhu pálených tehál a malty hrúbky 65 mm</t>
  </si>
  <si>
    <t>-243144409</t>
  </si>
  <si>
    <t>20*0.07</t>
  </si>
  <si>
    <t>6*0.1</t>
  </si>
  <si>
    <t>Vodorovné konštrukcie</t>
  </si>
  <si>
    <t>Rúrové vedenie</t>
  </si>
  <si>
    <t>871313121</t>
  </si>
  <si>
    <t>Montáž potrubia z kanalizačných rúr z tvrdého PVC tesn. gumovým krúžkom v skl. do 20%  do DN 150</t>
  </si>
  <si>
    <t>-1540180421</t>
  </si>
  <si>
    <t>286110010700</t>
  </si>
  <si>
    <t>Rúra kanalizačná PVC-U hrdlová D 50x1,8 mm, dĺ. 1 m</t>
  </si>
  <si>
    <t>-1453471403</t>
  </si>
  <si>
    <t>965042121</t>
  </si>
  <si>
    <t>Búranie podkladov pod dlažby, liatych dlažieb a mazanín,betón alebo liaty asfalt hr.do 100 mm, plochy do 1 m2 -2,20000t</t>
  </si>
  <si>
    <t>-1852674314</t>
  </si>
  <si>
    <t>0.2*0.2*2,5</t>
  </si>
  <si>
    <t>972054141</t>
  </si>
  <si>
    <t>Vybúranie otvoru v stropoch a klenbách železob. plochy do 0,0225 m2, hr.n ad 120 mm,  -0,00800t</t>
  </si>
  <si>
    <t>-527689208</t>
  </si>
  <si>
    <t>974031132</t>
  </si>
  <si>
    <t>Vysekanie rýh v akomkoľvek murive tehlovom na akúkoľvek maltu do hĺbky 50 mm a š. do 70 mm,  -0,00600t</t>
  </si>
  <si>
    <t>657881670</t>
  </si>
  <si>
    <t>974031143</t>
  </si>
  <si>
    <t>Vysekávanie rýh v akomkoľvek murive tehlovom na akúkoľvek maltu do hĺbky 70 mm a š. do 100 mm,  -0,01300t</t>
  </si>
  <si>
    <t>-803093847</t>
  </si>
  <si>
    <t>713</t>
  </si>
  <si>
    <t>Izolácie tepelné</t>
  </si>
  <si>
    <t>10</t>
  </si>
  <si>
    <t>713482111</t>
  </si>
  <si>
    <t>Montáž trubíc z PEvnút.priemer do 38</t>
  </si>
  <si>
    <t>1969380732</t>
  </si>
  <si>
    <t>11</t>
  </si>
  <si>
    <t>2837741410</t>
  </si>
  <si>
    <t>Izolácia Tubolit DG 9x22</t>
  </si>
  <si>
    <t>1057158746</t>
  </si>
  <si>
    <t>721</t>
  </si>
  <si>
    <t>Zdravotech. vnútorná kanalizácia</t>
  </si>
  <si>
    <t>38</t>
  </si>
  <si>
    <t>721140902</t>
  </si>
  <si>
    <t>Oprava odpadového potrubia liatinového vsadenie odbočky do potrubia DN 50</t>
  </si>
  <si>
    <t>819899218</t>
  </si>
  <si>
    <t>12</t>
  </si>
  <si>
    <t>721171503</t>
  </si>
  <si>
    <t>Potrubie z rúr PE 50/3  odpadné prípojné</t>
  </si>
  <si>
    <t>1006069558</t>
  </si>
  <si>
    <t>40</t>
  </si>
  <si>
    <t>721173205</t>
  </si>
  <si>
    <t>Potrubie z PVC - U odpadné pripájacie D 50x1, 8</t>
  </si>
  <si>
    <t>1783800589</t>
  </si>
  <si>
    <t>41</t>
  </si>
  <si>
    <t>721194105</t>
  </si>
  <si>
    <t>Zriadenie prípojky na potrubí vyvedenie a upevnenie odpadových výpustiek D 50x1, 8</t>
  </si>
  <si>
    <t>731836643</t>
  </si>
  <si>
    <t>13</t>
  </si>
  <si>
    <t>721221101</t>
  </si>
  <si>
    <t>Zápachová uzávierka umývadlová</t>
  </si>
  <si>
    <t>-273951895</t>
  </si>
  <si>
    <t>15</t>
  </si>
  <si>
    <t>721221141</t>
  </si>
  <si>
    <t>Zápachová uzávierka pre práčku alebo umývačku riadu HL 405</t>
  </si>
  <si>
    <t>-750234466</t>
  </si>
  <si>
    <t>17</t>
  </si>
  <si>
    <t>721290111</t>
  </si>
  <si>
    <t>Ostatné - skúška tesnosti kanalizácie v objektoch vodou do DN 125</t>
  </si>
  <si>
    <t>1301994042</t>
  </si>
  <si>
    <t>42</t>
  </si>
  <si>
    <t>998721101</t>
  </si>
  <si>
    <t>Presun hmôt pre vnútornú kanalizáciu v objektoch výšky do 6 m</t>
  </si>
  <si>
    <t>-872315212</t>
  </si>
  <si>
    <t>722</t>
  </si>
  <si>
    <t>Zdravotechnika - vnútorný vodovod</t>
  </si>
  <si>
    <t>39</t>
  </si>
  <si>
    <t>722131911</t>
  </si>
  <si>
    <t>Oprava vodovodného potrubia závitového vsadenie odbočky do potrubia DN 15</t>
  </si>
  <si>
    <t>súb.</t>
  </si>
  <si>
    <t>55829616</t>
  </si>
  <si>
    <t>43</t>
  </si>
  <si>
    <t>722171112</t>
  </si>
  <si>
    <t>Potrubie plasthliníkové ALPEX - DUO 18x2 mm v kotúčoch</t>
  </si>
  <si>
    <t>-1016582841</t>
  </si>
  <si>
    <t>44</t>
  </si>
  <si>
    <t>722211000</t>
  </si>
  <si>
    <t>Montáž guľového uzáveru prírubového DN 15</t>
  </si>
  <si>
    <t>1627114983</t>
  </si>
  <si>
    <t>45</t>
  </si>
  <si>
    <t>551110001000</t>
  </si>
  <si>
    <t>Ventil 20 PPR guľový priamy s motýľom, plastový</t>
  </si>
  <si>
    <t>1539408197</t>
  </si>
  <si>
    <t>722221070</t>
  </si>
  <si>
    <t>Montáž guľového kohúta závitového rohového pre vodu G 1/2</t>
  </si>
  <si>
    <t>-747317966</t>
  </si>
  <si>
    <t>551110007700</t>
  </si>
  <si>
    <t>Guľový uzáver pre vodu rohový, 1/2" FF, motýľ, séria 59, niklovaná mosadz, IVAR</t>
  </si>
  <si>
    <t>-1482332259</t>
  </si>
  <si>
    <t>21</t>
  </si>
  <si>
    <t>722290226.2</t>
  </si>
  <si>
    <t>Tlaková skúška vodovodného potrubia do DN 50</t>
  </si>
  <si>
    <t>1745244775</t>
  </si>
  <si>
    <t>22</t>
  </si>
  <si>
    <t>722290234</t>
  </si>
  <si>
    <t>Prepláchnutie a dezinfekcia vodovodného potrubia do DN 80</t>
  </si>
  <si>
    <t>-410342563</t>
  </si>
  <si>
    <t>725</t>
  </si>
  <si>
    <t>Zdravotechnika - zariaď. predmety</t>
  </si>
  <si>
    <t>29</t>
  </si>
  <si>
    <t>725219201</t>
  </si>
  <si>
    <t>Montáž umývadla bez výtokovej armatúry z bieleho diturvitu so zápachovou uzávierkou na konzoly</t>
  </si>
  <si>
    <t>súb</t>
  </si>
  <si>
    <t>-1574343147</t>
  </si>
  <si>
    <t>48</t>
  </si>
  <si>
    <t>642110000300</t>
  </si>
  <si>
    <t>Umývadlo keramické CUBITO, rozmer 650x485x170 mm, biela, JIKA</t>
  </si>
  <si>
    <t>1645215796</t>
  </si>
  <si>
    <t>54</t>
  </si>
  <si>
    <t>642150003200</t>
  </si>
  <si>
    <t>Súprava inštalačná pre umývadlá, JIKA</t>
  </si>
  <si>
    <t>567181242</t>
  </si>
  <si>
    <t>49</t>
  </si>
  <si>
    <t>551620005300</t>
  </si>
  <si>
    <t>Zápachová uzávierka - sifón umývadlový DN 32, Design, celokovový, hranatý, pochrómovaná mosadz, ALCAPLAST</t>
  </si>
  <si>
    <t>-1336546016</t>
  </si>
  <si>
    <t>51</t>
  </si>
  <si>
    <t>551620012300</t>
  </si>
  <si>
    <t>Zápachová uzávierka podomietková HL400, DN 40/50, umývačkový UP sifón, s kolenom pre pripojenie hadice 3/4", čistiaci otvor, krytka nerez 160x110 mm, PE</t>
  </si>
  <si>
    <t>-1533628691</t>
  </si>
  <si>
    <t>52</t>
  </si>
  <si>
    <t>642150001900</t>
  </si>
  <si>
    <t>CUBITO PURE H819951 POLNOHA K UMýVADLU S PRíSLUšENSTVOM</t>
  </si>
  <si>
    <t>581581615</t>
  </si>
  <si>
    <t>725829206</t>
  </si>
  <si>
    <t>Montáž batérie umývadlovej a drezovej stojankovej s mechanickým ovládaním odpadového ventilu</t>
  </si>
  <si>
    <t>-1219774794</t>
  </si>
  <si>
    <t>55</t>
  </si>
  <si>
    <t>551450000500</t>
  </si>
  <si>
    <t>Batéria drezová stojanková páková CUBITO N H3511X10042601 otočným výtokovým ramienkom</t>
  </si>
  <si>
    <t>687260646</t>
  </si>
  <si>
    <t>56</t>
  </si>
  <si>
    <t>551450003600</t>
  </si>
  <si>
    <t>Batéria umývadlová stojanková páková Cubito, rozmer 166x116 mm, s click-clack odpadom, chróm, JIKA</t>
  </si>
  <si>
    <t>-987770972</t>
  </si>
  <si>
    <t>31</t>
  </si>
  <si>
    <t>725819401</t>
  </si>
  <si>
    <t>Montáž ventilu rohového</t>
  </si>
  <si>
    <t>619573289</t>
  </si>
  <si>
    <t>OST</t>
  </si>
  <si>
    <t>Ostatné</t>
  </si>
  <si>
    <t>57</t>
  </si>
  <si>
    <t>551110019900</t>
  </si>
  <si>
    <t>Guľový ventil rohový, 1/2" - 3/8", s filtrom, bez matice, chrómovaná mosadz, IVAR</t>
  </si>
  <si>
    <t>512</t>
  </si>
  <si>
    <t>-610519946</t>
  </si>
  <si>
    <t>36</t>
  </si>
  <si>
    <t>HZS 002</t>
  </si>
  <si>
    <t>Ostatný montážny, pomocný a iný režijný materiál</t>
  </si>
  <si>
    <t>súbor</t>
  </si>
  <si>
    <t>262144</t>
  </si>
  <si>
    <t>341760068</t>
  </si>
  <si>
    <t>02/2022-3 - 3- ÚK- bufet</t>
  </si>
  <si>
    <t>783314140.S</t>
  </si>
  <si>
    <t>Nátery vykurovacích telies olejové liatinových radiátorov jednonásobné 1x s emailovaním a základným náterom - 105µm</t>
  </si>
  <si>
    <t>-1795623605</t>
  </si>
  <si>
    <t>"1.01"(0,2*2*0,65*20)*2</t>
  </si>
  <si>
    <t>"1.02"(0,2*2*0,65*20)*2</t>
  </si>
  <si>
    <t>"1.03"(0,2*2*0,6*6)</t>
  </si>
  <si>
    <t>783424340.S</t>
  </si>
  <si>
    <t>Nátery kov.potr.a armatúr syntetické potrubie do DN 50 mm dvojnás. 1x email a základný náter - 140µm</t>
  </si>
  <si>
    <t>216562150</t>
  </si>
  <si>
    <t>1,0+1,0+0,4+0,4+2,0</t>
  </si>
  <si>
    <t>-1841766233</t>
  </si>
  <si>
    <t>02/2022-4 - 4-Elektroinštalácia- bufet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</si>
  <si>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</si>
  <si>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</si>
  <si>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</si>
  <si>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95-M - Revízie</t>
  </si>
  <si>
    <t>HZS - Hodinové zúčtovacie sadzby</t>
  </si>
  <si>
    <t>Práce a dodávky M</t>
  </si>
  <si>
    <t>21-M</t>
  </si>
  <si>
    <t>Elektromontáže</t>
  </si>
  <si>
    <t>210010109.S</t>
  </si>
  <si>
    <t>Lišta elektroinštalačná z PVC 40x20, uložená pevne, vkladacia</t>
  </si>
  <si>
    <t>252979583</t>
  </si>
  <si>
    <t>345750065100</t>
  </si>
  <si>
    <t>Lišta hranatá z PVC, LHD 40X20 mm, KOPOS</t>
  </si>
  <si>
    <t>128</t>
  </si>
  <si>
    <t>-1516372441</t>
  </si>
  <si>
    <t>210010110.S</t>
  </si>
  <si>
    <t>Lišta elektroinštalačná z PVC 40x40, uložená pevne, vkladacia</t>
  </si>
  <si>
    <t>-1209442554</t>
  </si>
  <si>
    <t>345750065200</t>
  </si>
  <si>
    <t>Lišta hranatá bezhalogénová z PVC, LHD 40x40 mm, KOPOS</t>
  </si>
  <si>
    <t>-862072698</t>
  </si>
  <si>
    <t>72</t>
  </si>
  <si>
    <t>210010111.S</t>
  </si>
  <si>
    <t>Lišta elektroinštalačná z PVC 60x40, uložená pevne, vkladacia</t>
  </si>
  <si>
    <t>2027165002</t>
  </si>
  <si>
    <t>345750064300</t>
  </si>
  <si>
    <t>Lišta hranatá z PVC, LH 60X40 mm, KOPOS</t>
  </si>
  <si>
    <t>-1725747680</t>
  </si>
  <si>
    <t>210010301.S</t>
  </si>
  <si>
    <t>Krabica prístrojová bez zapojenia (1901, KP 68, KZ 3)</t>
  </si>
  <si>
    <t>1196642975</t>
  </si>
  <si>
    <t>345410002400.S</t>
  </si>
  <si>
    <t>Krabica inštalačná KU 68-1901 KA pod omietku</t>
  </si>
  <si>
    <t>-800921115</t>
  </si>
  <si>
    <t>210010321.S</t>
  </si>
  <si>
    <t>Krabica (1903, KR 68) odbočná s viečkom, svorkovnicou vrátane zapojenia, kruhová</t>
  </si>
  <si>
    <t>-1136946358</t>
  </si>
  <si>
    <t>345410002600.S</t>
  </si>
  <si>
    <t>Krabica inštalačná KU 68-1903 KA so svorkovnicou a viečkom</t>
  </si>
  <si>
    <t>1861457717</t>
  </si>
  <si>
    <t>210110001.S</t>
  </si>
  <si>
    <t>Jednopólový spínač - radenie 1, nástenný IP 44, vrátane zapojenia</t>
  </si>
  <si>
    <t>-390796063</t>
  </si>
  <si>
    <t>345340007945</t>
  </si>
  <si>
    <t>Spínač Valena Life jednopólový polozapustený a zapustený, radenie č.1, biely, LEGRAND</t>
  </si>
  <si>
    <t>129095083</t>
  </si>
  <si>
    <t>210110003.S</t>
  </si>
  <si>
    <t>Sériový spínač -  radenie 5, nástenný IP 44 vrátane zapojenia</t>
  </si>
  <si>
    <t>-519664304</t>
  </si>
  <si>
    <t>345340007955</t>
  </si>
  <si>
    <t>Spínač Valena Life sériový polozapustený a zapustený, radenie č.5, biely, LEGRAND</t>
  </si>
  <si>
    <t>-462756784</t>
  </si>
  <si>
    <t>210110004.S</t>
  </si>
  <si>
    <t>Striedavý prepínač - radenie 6, nástenný, IP 44, vrátane zapojenia</t>
  </si>
  <si>
    <t>696035341</t>
  </si>
  <si>
    <t>345340007955-1</t>
  </si>
  <si>
    <t>Spínač Valena Life sériový polozapustený a zapustený, radenie č.6, biely, LEGRAND</t>
  </si>
  <si>
    <t>246211040</t>
  </si>
  <si>
    <t>345350004320.S</t>
  </si>
  <si>
    <t>Rámik jednoduchý pre spínače a zásuvky</t>
  </si>
  <si>
    <t>1600938463</t>
  </si>
  <si>
    <t>210111006.S</t>
  </si>
  <si>
    <t>Zásuvka domová vstavaná 400 V / 32 A vrátane zapojenia, vyhotovenie 4P, 5P</t>
  </si>
  <si>
    <t>2028346235</t>
  </si>
  <si>
    <t>345540007712.S</t>
  </si>
  <si>
    <t>Zásuvka vstavaná priemyslová šikmá IEN 3243, 3P + PE, IP 54 - 400V, 32A</t>
  </si>
  <si>
    <t>350146202</t>
  </si>
  <si>
    <t>53</t>
  </si>
  <si>
    <t>210111011.S</t>
  </si>
  <si>
    <t>Domová zásuvka polozapustená alebo zapustená 250 V / 16A, vrátane zapojenia 2P + PE</t>
  </si>
  <si>
    <t>1417980396</t>
  </si>
  <si>
    <t>345350004320</t>
  </si>
  <si>
    <t>Rámik Valena Life jednoduchý biely, LEGRAND</t>
  </si>
  <si>
    <t>-1520568701</t>
  </si>
  <si>
    <t>345520000480</t>
  </si>
  <si>
    <t>Zásuvka Valena Life jednonásobná, radenie 2P+T, s detskou ochranou, biela, LEGRAND</t>
  </si>
  <si>
    <t>-7790424</t>
  </si>
  <si>
    <t>210111031.S</t>
  </si>
  <si>
    <t>Zásuvka na povrchovú montáž IP 44, 250V / 16A, vrátane zapojenia 2P + PE</t>
  </si>
  <si>
    <t>-50004357</t>
  </si>
  <si>
    <t>345510001210.S</t>
  </si>
  <si>
    <t>Zásuvka jednonásobná na povrch, radenie 2P+PE, IP 44</t>
  </si>
  <si>
    <t>-843064022</t>
  </si>
  <si>
    <t>374890024700.S</t>
  </si>
  <si>
    <t>1 - rámček pre vypínače a zásuvky, základná farba bez úpravy</t>
  </si>
  <si>
    <t>1789957344</t>
  </si>
  <si>
    <t>345350002600.S</t>
  </si>
  <si>
    <t>Rámček 2-násobný vodorovný</t>
  </si>
  <si>
    <t>-1014266851</t>
  </si>
  <si>
    <t>345350003000.S</t>
  </si>
  <si>
    <t>Rámček 3-násobný vodorovný</t>
  </si>
  <si>
    <t>-189930919</t>
  </si>
  <si>
    <t>210120401.S</t>
  </si>
  <si>
    <t>Istič vzduchový jednopólový do 63 A</t>
  </si>
  <si>
    <t>-453579004</t>
  </si>
  <si>
    <t>358220000500.S</t>
  </si>
  <si>
    <t>Istič 1P, 16 A, charakteristika B, 6 kA, 1 modul</t>
  </si>
  <si>
    <t>714205537</t>
  </si>
  <si>
    <t>443352393</t>
  </si>
  <si>
    <t>358220000300.S</t>
  </si>
  <si>
    <t>Istič 1P, 10 A, charakteristika B, 6 kA, 1 modul</t>
  </si>
  <si>
    <t>-1871179808</t>
  </si>
  <si>
    <t>210120407.S</t>
  </si>
  <si>
    <t>Istič vzduchový trojpólový do 125 A na DIN lištu</t>
  </si>
  <si>
    <t>-404758333</t>
  </si>
  <si>
    <t>358220051500.S</t>
  </si>
  <si>
    <t>Istič 3P, 25 A, charakteristika B, 16 kA, 3 moduly</t>
  </si>
  <si>
    <t>1321245181</t>
  </si>
  <si>
    <t>-1190826193</t>
  </si>
  <si>
    <t>358220050800.S</t>
  </si>
  <si>
    <t>Istič 3P, 2 A, charakteristika B, 16 kA, 3 moduly</t>
  </si>
  <si>
    <t>240393788</t>
  </si>
  <si>
    <t>87</t>
  </si>
  <si>
    <t>210120411.S</t>
  </si>
  <si>
    <t>Prúdové chrániče štvorpólové 25 - 80 A</t>
  </si>
  <si>
    <t>-720457307</t>
  </si>
  <si>
    <t>358230026000.S</t>
  </si>
  <si>
    <t>Prúdový chránič 4P, 25 A, 30 mA, typ AC, 4 moduly</t>
  </si>
  <si>
    <t>1420059577</t>
  </si>
  <si>
    <t>210120420.S</t>
  </si>
  <si>
    <t>Zvodiče prepätia typ 1 (triedy B), 3pól, 3+1pól</t>
  </si>
  <si>
    <t>-1020025409</t>
  </si>
  <si>
    <t>358240002936</t>
  </si>
  <si>
    <t>Kombinovaný zvodič bleskových prúdov a prepätia SVBC-12,5-3-MZ, typ 1+2, 12,5 kA, AC 335 V, varistor</t>
  </si>
  <si>
    <t>1081366445</t>
  </si>
  <si>
    <t>210192554.S</t>
  </si>
  <si>
    <t>Stupačková svorkovnica 1-pólová vrátane zapojenia 10 - 35 mm2</t>
  </si>
  <si>
    <t>349347302</t>
  </si>
  <si>
    <t>345610010320.S</t>
  </si>
  <si>
    <t>Stúpacia svorkovnica SV 35</t>
  </si>
  <si>
    <t>-2106207600</t>
  </si>
  <si>
    <t>210201901.S</t>
  </si>
  <si>
    <t>Montáž svietidla interiérového na stenu do 1,0 kg</t>
  </si>
  <si>
    <t>294263415</t>
  </si>
  <si>
    <t>348110000100.S2</t>
  </si>
  <si>
    <t>Svietidlo núdzové netrvalé , IP 20 LED 2,5 W</t>
  </si>
  <si>
    <t>-1694142635</t>
  </si>
  <si>
    <t>210201905.S</t>
  </si>
  <si>
    <t>Montáž svietidla interiérového na stenu do 1,5 kg</t>
  </si>
  <si>
    <t>-1446347667</t>
  </si>
  <si>
    <t>348110000100.S1</t>
  </si>
  <si>
    <t>Svietidlo LED 14 W PRISADENE IP 20</t>
  </si>
  <si>
    <t>569400296</t>
  </si>
  <si>
    <t>-418311967</t>
  </si>
  <si>
    <t>348110000100.S4</t>
  </si>
  <si>
    <t>Svietidlo LED lineárne LED 48 W, IP 20</t>
  </si>
  <si>
    <t>-1531597133</t>
  </si>
  <si>
    <t>210201912</t>
  </si>
  <si>
    <t>Montáž svietidla interiérového na strop do 2 kg</t>
  </si>
  <si>
    <t>429819573</t>
  </si>
  <si>
    <t>301643745</t>
  </si>
  <si>
    <t>348110000400</t>
  </si>
  <si>
    <t>Svietidlo - LUMISTAR 2XG13 /9W/ 230V, IP23,</t>
  </si>
  <si>
    <t>256</t>
  </si>
  <si>
    <t>2115585014</t>
  </si>
  <si>
    <t>210201921.S</t>
  </si>
  <si>
    <t>Montáž svietidla exterierového na stenu do 1,0 kg</t>
  </si>
  <si>
    <t>665762302</t>
  </si>
  <si>
    <t>348110000100.S3</t>
  </si>
  <si>
    <t>Svietidlo LED vonkajšie nástenné, 10W, IP65</t>
  </si>
  <si>
    <t>-904022885</t>
  </si>
  <si>
    <t>210800186.S</t>
  </si>
  <si>
    <t>Kábel medený uložený v rúrke CYKY 450/750 V 3x1,5</t>
  </si>
  <si>
    <t>-668692765</t>
  </si>
  <si>
    <t>14</t>
  </si>
  <si>
    <t>341610014300.S1</t>
  </si>
  <si>
    <t>Kábel medený bezhalogenový N2XH-J 3x1,5 mm2</t>
  </si>
  <si>
    <t>400413320</t>
  </si>
  <si>
    <t>210800187.S</t>
  </si>
  <si>
    <t>Kábel medený uložený v rúrke CYKY 450/750 V 3x2,5</t>
  </si>
  <si>
    <t>-1033132707</t>
  </si>
  <si>
    <t>341610014400.S1</t>
  </si>
  <si>
    <t>Kábel medený bezhalogenový N2XH 3x2,5 mm2</t>
  </si>
  <si>
    <t>1318324631</t>
  </si>
  <si>
    <t>24</t>
  </si>
  <si>
    <t>210800200.S</t>
  </si>
  <si>
    <t>Kábel medený uložený v rúrke CYKY 450/750 V 5x4</t>
  </si>
  <si>
    <t>-1192758172</t>
  </si>
  <si>
    <t>25</t>
  </si>
  <si>
    <t>341610017000.S1</t>
  </si>
  <si>
    <t>Kábel medený bezhalogenový N2XH 5x4 mm2</t>
  </si>
  <si>
    <t>1023613883</t>
  </si>
  <si>
    <t>26</t>
  </si>
  <si>
    <t>210800201.S</t>
  </si>
  <si>
    <t>Kábel medený uložený v rúrke CYKY 450/750 V 5x6</t>
  </si>
  <si>
    <t>1722702638</t>
  </si>
  <si>
    <t>27</t>
  </si>
  <si>
    <t>341610017100.S</t>
  </si>
  <si>
    <t>Kábel medený bezhalogenový N2XH 5x6 mm2</t>
  </si>
  <si>
    <t>-232628907</t>
  </si>
  <si>
    <t>210800226</t>
  </si>
  <si>
    <t>Kábel medený uložený pod omietkou CYKY  450/750 V  3x1,5mm2</t>
  </si>
  <si>
    <t>1940407458</t>
  </si>
  <si>
    <t>341110000700.S</t>
  </si>
  <si>
    <t>Kábel medený CYKY-J 3x1,5 mm2</t>
  </si>
  <si>
    <t>1311202847</t>
  </si>
  <si>
    <t>210800226.S</t>
  </si>
  <si>
    <t>2130227146</t>
  </si>
  <si>
    <t>5</t>
  </si>
  <si>
    <t>341110026300.S</t>
  </si>
  <si>
    <t>Kábel medený plochý CYKYLo 3x1,5 mm2</t>
  </si>
  <si>
    <t>279692264</t>
  </si>
  <si>
    <t>2116959791</t>
  </si>
  <si>
    <t>341610014300.S2</t>
  </si>
  <si>
    <t>Kábel medený bezhalogenový N2XH-O 3x1,5 mm2</t>
  </si>
  <si>
    <t>1176669230</t>
  </si>
  <si>
    <t>210800227.S</t>
  </si>
  <si>
    <t>Kábel medený uložený pod omietkou CYKY  450/750 V  3x2,5mm2</t>
  </si>
  <si>
    <t>-822609306</t>
  </si>
  <si>
    <t>341110000800.S2</t>
  </si>
  <si>
    <t>Kábel medený CYKY-J 3x2,5 mm2</t>
  </si>
  <si>
    <t>-631599503</t>
  </si>
  <si>
    <t>18</t>
  </si>
  <si>
    <t>1224843271</t>
  </si>
  <si>
    <t>19</t>
  </si>
  <si>
    <t>720807694</t>
  </si>
  <si>
    <t>210800240.S</t>
  </si>
  <si>
    <t>Kábel medený uložený pod omietkou CYKY  450/750 V  5x4mm2</t>
  </si>
  <si>
    <t>507550299</t>
  </si>
  <si>
    <t>341110002100.S1</t>
  </si>
  <si>
    <t>Kábel medený CYKY-J 5x4 mm2</t>
  </si>
  <si>
    <t>963542907</t>
  </si>
  <si>
    <t>2116035883</t>
  </si>
  <si>
    <t>-939124008</t>
  </si>
  <si>
    <t>-566024457</t>
  </si>
  <si>
    <t>23</t>
  </si>
  <si>
    <t>-1848010136</t>
  </si>
  <si>
    <t>28</t>
  </si>
  <si>
    <t>210800644.S</t>
  </si>
  <si>
    <t>Vodič medený uložený v rúrke H07V-K (CYA)  450/750 V 10</t>
  </si>
  <si>
    <t>1459156426</t>
  </si>
  <si>
    <t>341110010900.S</t>
  </si>
  <si>
    <t>Vodič medený CYA 10 mm2 Zž</t>
  </si>
  <si>
    <t>-455865424</t>
  </si>
  <si>
    <t>210800642.S</t>
  </si>
  <si>
    <t>Vodič medený uložený v rúrke H07V-K (CYA)  450/750 V 4</t>
  </si>
  <si>
    <t>559905834</t>
  </si>
  <si>
    <t>341110010700.S</t>
  </si>
  <si>
    <t>Vodič medený CYY 4 mm2</t>
  </si>
  <si>
    <t>1168571402</t>
  </si>
  <si>
    <t>76</t>
  </si>
  <si>
    <t>210193071.S</t>
  </si>
  <si>
    <t>Domova rozvodnica do 28 M pre zapustenú montáž bez sekacích prác</t>
  </si>
  <si>
    <t>-1105629808</t>
  </si>
  <si>
    <t>357150000320.S</t>
  </si>
  <si>
    <t>Rozvodnicová skriňa plastová zapustená, počet radov 2, modulov v rade 14, modulov celkom 28, PE+N, IP40</t>
  </si>
  <si>
    <t>-1420219298</t>
  </si>
  <si>
    <t>96</t>
  </si>
  <si>
    <t>210964323</t>
  </si>
  <si>
    <t>Demontáž do sute - svietidla interiérového na strop do 2 kg vrátane odpojenia   -0,00200 t</t>
  </si>
  <si>
    <t>-1953275939</t>
  </si>
  <si>
    <t>22-M</t>
  </si>
  <si>
    <t>Montáže oznamovacích a zabezpečovacích zariadení</t>
  </si>
  <si>
    <t>220511034.S</t>
  </si>
  <si>
    <t>Kábel volne uložený na  kabelovú lávku, alebo do žľabu</t>
  </si>
  <si>
    <t>1354747659</t>
  </si>
  <si>
    <t>35</t>
  </si>
  <si>
    <t>341230001800.S</t>
  </si>
  <si>
    <t>Kábel medený dátový FTP-AWG Patch 4x2x24 mm2</t>
  </si>
  <si>
    <t>1375188129</t>
  </si>
  <si>
    <t>95-M</t>
  </si>
  <si>
    <t>Revízie</t>
  </si>
  <si>
    <t>94</t>
  </si>
  <si>
    <t>950101004.S1</t>
  </si>
  <si>
    <t>Revízia elektroinštalácie</t>
  </si>
  <si>
    <t>sub</t>
  </si>
  <si>
    <t>-1778268531</t>
  </si>
  <si>
    <t>HZS</t>
  </si>
  <si>
    <t>Hodinové zúčtovacie sadzby</t>
  </si>
  <si>
    <t>HZS000111.S</t>
  </si>
  <si>
    <t>Sekanie a vyspravky po kabloch</t>
  </si>
  <si>
    <t>hod</t>
  </si>
  <si>
    <t>-86730942</t>
  </si>
  <si>
    <t>3/2022 - Rekonštrukcia a modernizácia interiérov II. etapa - časť chodby</t>
  </si>
  <si>
    <t>02/2022 - 1-stavebná časť -rek. chodieb</t>
  </si>
  <si>
    <t xml:space="preserve">    776 - Podlahy povlakové</t>
  </si>
  <si>
    <t>"stena vchod a dielna- 1.NP"(1,54*2,085)</t>
  </si>
  <si>
    <t>"stena vchod a WC- 1.NP"(0,9*2,02*3)</t>
  </si>
  <si>
    <t>"stena vchod za schodami"(1,07*1,46*4)+(0,985*2,07)</t>
  </si>
  <si>
    <t>"chodba 2.NP nad vstupnou chodbou"</t>
  </si>
  <si>
    <t>"obvodova stena"(1,165*1,75*8)</t>
  </si>
  <si>
    <t>"stena medzi chodbou a šatňami"(1,565*2,1)</t>
  </si>
  <si>
    <t>"stena medzi chodbou a WC"(0,9*2,02*3)</t>
  </si>
  <si>
    <t>"stena medzi chodbou a zborovňou"(1,5*2,0)</t>
  </si>
  <si>
    <t>"chodba 2.NP pri zborovni"</t>
  </si>
  <si>
    <t>"obvodová stena"(1,165*1,75*18)</t>
  </si>
  <si>
    <t>"stena medzi chodbami" 1,512*2,0</t>
  </si>
  <si>
    <t>"stena medzi chodbami" 1,57*2,02</t>
  </si>
  <si>
    <t>"stena medzi chodbou a zborovnou"0,9*2,02+1,9*0,76*6</t>
  </si>
  <si>
    <t>"chodba pri dilatačke"</t>
  </si>
  <si>
    <t>"časť znížená"1,57*2,02+0,9*2,02</t>
  </si>
  <si>
    <t>"časť znížená"(2,87+2,33)*2*3,1-0,9*2,02-1,5*2,02-0,72*2,62-1,24*3,1+0,2*3,1*2</t>
  </si>
  <si>
    <t>"chodba tmavá od dilatačky so slepým schodiskom"</t>
  </si>
  <si>
    <t>0,9*2,02*6+1,4*1,4</t>
  </si>
  <si>
    <t>"schodisko pri tmavej chodbe"</t>
  </si>
  <si>
    <t>"steny na medzipodestách"1,77*1,73*2</t>
  </si>
  <si>
    <t>"stena 1.PP"1,4*1,8</t>
  </si>
  <si>
    <t>"chodba vpravo od riaditeľky"</t>
  </si>
  <si>
    <t xml:space="preserve"> (2,065*2,67+0,9*2,02*5+4,58*1,19+2,08*2,666+1,764*2,185)</t>
  </si>
  <si>
    <t>"chodba od bufetu k jedálni"0,9*2,03*5+1,54*2,0+1,594*1,2+2,072*1,0+1,587*1,2+1,416*1,2</t>
  </si>
  <si>
    <t>611460122.S</t>
  </si>
  <si>
    <t>Príprava vnútorného podkladu stropov penetráciou hĺbkovou na nasiakavé podklady</t>
  </si>
  <si>
    <t>827079268</t>
  </si>
  <si>
    <t>642,426</t>
  </si>
  <si>
    <t>"vstupne dvere"3,61*1,405</t>
  </si>
  <si>
    <t>"vchod 1.NP" 17,91*7,85+11,6*4,435-(0,65*0,65)</t>
  </si>
  <si>
    <t>"vchod strop schodiska trojramenného" ((2,35*2,41*2)+(2,1*1,86)+(1,67*1,534*2))*3</t>
  </si>
  <si>
    <t>"chodba 2.NP nad vstupnou chodbou"12,024*8,11+12,024*0,15+7,25*0,2*2+12,024*0,2-(0,33*0,65+0,4*0,33+0,25*0,4+0,6*0,21+0,31*0,1)</t>
  </si>
  <si>
    <t>"chodba 2.NP pri zborovni"27,085*2,365+27,085*0,15+12,024*0,2+1,715*0,2*2*4</t>
  </si>
  <si>
    <t>"časť znížená"(2,925*2,37)-1,555*0,3</t>
  </si>
  <si>
    <t>"časť so schodami"(1,8+4,37+1,8)*1,24</t>
  </si>
  <si>
    <t>"časť znížená"(2,87*2,33)+(0,25*2*2,33)</t>
  </si>
  <si>
    <t>"chodba tmavá od dilatacky so slepým schodiskom"</t>
  </si>
  <si>
    <t>(27,15*2,035)+(0,25*2*2)*2,035</t>
  </si>
  <si>
    <t>(3,775*(1,425+0,25))*4+1,82*3,0*2+0,2*2*3,0*4</t>
  </si>
  <si>
    <t>"chodba vpravo od riaditeľky"23,81*2,08</t>
  </si>
  <si>
    <t>"chodba od bufetu k jedálni"16,063*2,072+0,5*2,072*2</t>
  </si>
  <si>
    <t>612460122.S</t>
  </si>
  <si>
    <t>Príprava vnútorného podkladu stien penetráciou hĺbkovou na nasiakavé podklady</t>
  </si>
  <si>
    <t>-1705873376</t>
  </si>
  <si>
    <t>1003,050</t>
  </si>
  <si>
    <t>"vstupne dvere-1.NP"(1,405+0,25+0,605)*2,1*2+3,61*1,405+3,61*0,13</t>
  </si>
  <si>
    <t>"vstupne dvere-1.NP pri presklených stenách"</t>
  </si>
  <si>
    <t>"stena vchod a dielna- 1.NP"(7,68+0,255*2)2,825-(1,54*2,085)</t>
  </si>
  <si>
    <t>"stena vchod a WC- 1.NP"(6,52+0,2)*2,805-(0,9*2,02*3)</t>
  </si>
  <si>
    <t>"stena vchod a WC zboku"(4,095+0,28)*6,0</t>
  </si>
  <si>
    <t>"stena vchod za schodami"(5,6*8,935)-(1,07*1,46*4)-(0,985*2,07)+(1,46*2+1,07)*4</t>
  </si>
  <si>
    <t>"ostenia"((1,46*2+1,07)*4+(2,07*2+0,985))*0,1</t>
  </si>
  <si>
    <t>"stena vchod od medzipodesty nad 1.NP"(4,03+0,3*2)*5,075</t>
  </si>
  <si>
    <t>"vstup -stĺpy"((0,42*2+0,33)*2+(0,22+0,28))*2,85+(0,65*4)*2,85+(0,65*2+0,35)*2,85</t>
  </si>
  <si>
    <t>"stena vchod vlavo od vratnice) 6,51*2,805</t>
  </si>
  <si>
    <t>"obvodova stena"(12,024+0,65*2+0,4)*2,7-(1,165*1,75*8)-(0,08*12,024)</t>
  </si>
  <si>
    <t>"ostenia"(1,75*2+1,165)*0,1*8</t>
  </si>
  <si>
    <t>"stena medzi chodbou a šatňami"(7,710+0,25*2)*2,7-(1,565*2,1)</t>
  </si>
  <si>
    <t>"stena medzi chodbou a WC"(12,02+0,21+0,1*2)*2,7-(0,9*2,02*3)-5,07*2,7</t>
  </si>
  <si>
    <t>"stena medzi chodbou a zborovňou"(7,9*2,7)-(1,5*2,0)</t>
  </si>
  <si>
    <t>"ostenia" (2,0*2+1,5)*0,1</t>
  </si>
  <si>
    <t>"obvodová stena"(27,085+0,65*2*4)*2,95-(1,165*1,75*18)-(0,08*27,085)</t>
  </si>
  <si>
    <t>"ostenia"(1,75*2+1,165)*0,1*18</t>
  </si>
  <si>
    <t>"stena medzi chodbami" 2,362*2,95-1,512*2,0</t>
  </si>
  <si>
    <t>"stena medzi chodbami" 2,362*2,95-1,57*2,02</t>
  </si>
  <si>
    <t>"stena medzi chodbou a zborovnou"27,085*2,95-0,9*2,02-1,9*0,76*6</t>
  </si>
  <si>
    <t>"časť znížená"(2,925+2,37)*2*3,1-1,57*2,02-1,24*3,1-0,9*2,02</t>
  </si>
  <si>
    <t>"časť so schodami"(7,37*3,1*2)-2,035*3,1</t>
  </si>
  <si>
    <t>(27,15+2,035)*2*3,1+(0,37*2+1,5)*2,37+(0,37*2+1,05)*2,17+(0,37*2+1,05)*2,875+(0,37*2+1,5)*2,65+(0,37*2+1,5)*2,52+(0,37*2+1,05)*2,2</t>
  </si>
  <si>
    <t>(0,37*1,5)*3+(0,37*1,05)*3-0,9*2,02*6-3,0*2,68-2,035*2,68*2</t>
  </si>
  <si>
    <t>"bočné steny- lichobežníky od 1.PP - 2.NP"(((3,55+3,55+3,2)+(3,55+3,16))*3,27)/2*2</t>
  </si>
  <si>
    <t>"steny na medzipodestách"(1,82*2+3,0)*3,23-1,77*1,73+(1,82*2+3,0)*3,16-1,77*1,73</t>
  </si>
  <si>
    <t>"stena 1.PP"1,77*3,27/2+1,425*3,23-1,4*1,8</t>
  </si>
  <si>
    <t>(23,810+2,080)*2*3,05+(0,38*2+1,635)*2,67+(0,38*2+4,85)*2,37+(0,38*2+1,55)*2,66+0,38*1,635+0,38*4,85+0,38*1,55</t>
  </si>
  <si>
    <t>"ostenia otvorov" (2,67*2+2,65)*0,1+(2,185*2+1,764)*0,2</t>
  </si>
  <si>
    <t>"odpočet otvorov" -(2,065*2,67+0,9*2,02*5+4,58*1,19+2,08*2,666+1,764*2,185)</t>
  </si>
  <si>
    <t>"chodba od bufetu k jedálni"(16,063*2+2,072)*3,33+(0,38*2*1,623)*2,97-(0,9*2,02*5)-1,594*1,2-2,072*1,0-1,587*1,2-1,416*1,2</t>
  </si>
  <si>
    <t>"vstupne dvere-1.NP"2,1*2+3,61+2,3*2+4,11</t>
  </si>
  <si>
    <t>"vstupne dvere-1.NP pri presklených stenách"(2,85*2+5,66)*2</t>
  </si>
  <si>
    <t>"stena vchod za schodami"(1,46*2+1,07)*4+(2,07*2+0,985)</t>
  </si>
  <si>
    <t xml:space="preserve">"plastova stena do dvora - 04"(2,84*2+5,635) </t>
  </si>
  <si>
    <t>"plastova stena vratnice"(2,8*2+5,58)</t>
  </si>
  <si>
    <t>"ostenia"(1,75*2+1,165)*8</t>
  </si>
  <si>
    <t>"stena medzi chodbou a šatňami"(2,1*2+1,565)</t>
  </si>
  <si>
    <t>"stena medzi chodbou a zborovňou"(2,0*2+1,5)</t>
  </si>
  <si>
    <t>"ostenia"(1,75*2+1,165)*18</t>
  </si>
  <si>
    <t>"časť znížená"(2,62*2+0,72)+(2,0*2+1,5)</t>
  </si>
  <si>
    <t>"steny na medzipodestách"(1,77*2+1,73)*2</t>
  </si>
  <si>
    <t>"ostenia otvorov" (2,67*2+2,065)+(2,185*2+1,764)+(2,666*2+2,08)</t>
  </si>
  <si>
    <t>"Rohovníky"</t>
  </si>
  <si>
    <t>"vstupne dvere-1.NP"2,1*2+3,61+2,3*3+4,11+2,85*2</t>
  </si>
  <si>
    <t>"vstupne dvere-1.NP pri presklených stenách"(2,85*2)*2</t>
  </si>
  <si>
    <t>"stena vchod a dielna- 1.NP"2,85*2</t>
  </si>
  <si>
    <t>"stena vchod a WC- 1.NP"2,805*2</t>
  </si>
  <si>
    <t>"stena vchod a WC zboku"2,805</t>
  </si>
  <si>
    <t>"strop pod schodami"2,35*3+2,1*2+2,1</t>
  </si>
  <si>
    <t>"stena vchod od medzipodesty nad 1.NP"4,03*3</t>
  </si>
  <si>
    <t>"plastova stena vratnice"2,8</t>
  </si>
  <si>
    <t>"obvodova stena"2,7*4</t>
  </si>
  <si>
    <t>"ostenia"(1,75*2)*8</t>
  </si>
  <si>
    <t>"stena medzi chodbou a šatňami"(2,1*2+1,565)+2,7*2</t>
  </si>
  <si>
    <t>"stena medzi chodbou a WC"2,7*2</t>
  </si>
  <si>
    <t>"stena medzi chodbou a zborovňou"(2,0*2+1,5)+2,7</t>
  </si>
  <si>
    <t>"strop" 8,11*2+12,024+5,07</t>
  </si>
  <si>
    <t>"obvodová stena"2,95*9</t>
  </si>
  <si>
    <t>"stena medzi chodbami" 2,362*2,0</t>
  </si>
  <si>
    <t>"stena medzi chodbou a zborovnou"(1,9+0,76)*2*6</t>
  </si>
  <si>
    <t>"strop"2,062*8+24,25</t>
  </si>
  <si>
    <t>"časť znížená"3,1*3</t>
  </si>
  <si>
    <t>"časť so schodami"2,8*2+2,035</t>
  </si>
  <si>
    <t>"časť znížená"(2,62*2+0,72)+(2,0*2+1,5)+3,1*2+2,33*2</t>
  </si>
  <si>
    <t>(2,37*2+1,5)+(2,17*2+1,05)+(2,875*2+1,05)+(2,65*2+1,5)+(2,52*2+1,5)+(2,2*2+1,05)+1,4*4</t>
  </si>
  <si>
    <t>"stena 1.PP"3,0*4+3,775*4</t>
  </si>
  <si>
    <t>(2,67*2+1,635)+(2,37*2+4,85)+(2,66*2+1,55)+(4,58+1,19)*2</t>
  </si>
  <si>
    <t>"chodba od bufetu k jedálni"2,072*2+2,97*2</t>
  </si>
  <si>
    <t>6,466</t>
  </si>
  <si>
    <t>"vstupna chodba pri vratnici"17,91*7,85+11,6*4,435+0,76*3,612</t>
  </si>
  <si>
    <t>"odpočet stĺpov"-(0,33*0,42)*2 -(0,22*0,28)-(0,45*0,25)-(0,6*0,2)-(0,7*0,2)-(0,65*0,65)</t>
  </si>
  <si>
    <t>"chodba 2.NP nad vstupnou chodbou"12,024*8,0+6,04*0,11</t>
  </si>
  <si>
    <t>"odpočet stĺpov"-0,33*0,65-0,33*0,4*0,25-(06*0,1)-(0,1*0,31)</t>
  </si>
  <si>
    <t>"chodba 2.NP pri zborovni" 27,085*2,365</t>
  </si>
  <si>
    <t>"odpočet stlpov" -(0,42*0,65)*4</t>
  </si>
  <si>
    <t>"chodba pri dilatačke dlažba"2,37*2,925+2,33*2,87</t>
  </si>
  <si>
    <t>"chodba 2.NP od dilatačky po chodbu vpravo od riaditeľky"</t>
  </si>
  <si>
    <t>27,15*2,035+0,37*1,5*3+0,37*1,05*3</t>
  </si>
  <si>
    <t>"medzipodesta schodiska do dvornej časti "3,0*1,5</t>
  </si>
  <si>
    <t>"chodba 2.NP vpravo od riaditeľky" 23,850*2,1+1,635*0,38+1,55*0,38+4,85*0,38</t>
  </si>
  <si>
    <t>"chodba pri dilatačke- PVC" (0,15+0,3)*6*2*1,24</t>
  </si>
  <si>
    <t>"chodba pri dilatačke" 4,37*1,24</t>
  </si>
  <si>
    <t>"chodba od bufetu k jedálni"16,063*2,072+0,38*1,623</t>
  </si>
  <si>
    <t>953995426</t>
  </si>
  <si>
    <t>dodavka a montáž schodiskový profil</t>
  </si>
  <si>
    <t>196123717</t>
  </si>
  <si>
    <t>"chodba pri dilatačke- schody"1,24*6*2</t>
  </si>
  <si>
    <t>Dilatačný profil do podlah</t>
  </si>
  <si>
    <t>1997847995</t>
  </si>
  <si>
    <t>"vstupna chodba pri vratnici"17,91*2+11,6*3+0,1*2*2+0,1*3*2</t>
  </si>
  <si>
    <t>"chodba 2.NP nad vstupnou chodbou"12,024*2+8,0*1+0,1*2*3</t>
  </si>
  <si>
    <t>"ukončujuca lišta pri schodoch"3,0</t>
  </si>
  <si>
    <t>"chodba 2.NP pri zborovni" 2,365*6+0,1*2*6</t>
  </si>
  <si>
    <t>"prechodova lišta" 2,365</t>
  </si>
  <si>
    <t>"chodba pri dilatačke dlažba"1,24+0,1*2</t>
  </si>
  <si>
    <t>2,035*6+0,1*2*6</t>
  </si>
  <si>
    <t>"prechodová lišta"2,035*2</t>
  </si>
  <si>
    <t>"chodba 2.NP vpravo od riaditeľky" 2,1*5+0,1*2*5</t>
  </si>
  <si>
    <t>"chodba od bufetu k jedálni"2,072*3+0,1*2*3</t>
  </si>
  <si>
    <t>"prechodova lišta " 2,072</t>
  </si>
  <si>
    <t>"chodba 2.NP vľavo od riaditeľky"23,75*2,05+1,52*0,38+1,54*0,38+2,98*0,38+0,9*0,38</t>
  </si>
  <si>
    <t>"vstupna chodba pri vratnici"3</t>
  </si>
  <si>
    <t>"chodba 2.NP nad vstupnou chodbou"3</t>
  </si>
  <si>
    <t>"chodba 2.NP pri zborovni" 1</t>
  </si>
  <si>
    <t>"chodba pri dilatačke dlažba"1</t>
  </si>
  <si>
    <t>"tmava chodba od dilatačky k chodbe vpravo od riaditelky- dvojkr. lietačky"2</t>
  </si>
  <si>
    <t>"chodba 2.NP od dilatačky po chodbu vpravo od riaditeľky"6</t>
  </si>
  <si>
    <t>"chodba 2.NP vpravo od riaditeľky" 5</t>
  </si>
  <si>
    <t>"chodba od bufetu k jedálni"5</t>
  </si>
  <si>
    <t>968071112</t>
  </si>
  <si>
    <t>Vyvesenie kovového okenného krídla do suti plochy do 1, 5 m2</t>
  </si>
  <si>
    <t>1318039981</t>
  </si>
  <si>
    <t>"vstupna chodba - 01 A"2</t>
  </si>
  <si>
    <t>"vstupna chodba - 02 E" 4</t>
  </si>
  <si>
    <t>"vstupná chodba - 04 E" 2</t>
  </si>
  <si>
    <t>968071125</t>
  </si>
  <si>
    <t>Vyvesenie kovového dverného krídla do suti plochy do 2 m2</t>
  </si>
  <si>
    <t>1906566889</t>
  </si>
  <si>
    <t>" vratnica" 1</t>
  </si>
  <si>
    <t>"chodba nad vstupom 2.NP -ocel dvere dvojkridlove"2</t>
  </si>
  <si>
    <t>968072247</t>
  </si>
  <si>
    <t>Vybúranie kovových rámov okien jednoduchých plochy nad 4 m2,  -0,03400t</t>
  </si>
  <si>
    <t>1933232744</t>
  </si>
  <si>
    <t>"vchod- O1" (0,754*2,25*2)+5,57*0,69</t>
  </si>
  <si>
    <t>"vchod- O2" (5,66*2,85)*2</t>
  </si>
  <si>
    <t>"vchod-O3"(5,58*2,8)</t>
  </si>
  <si>
    <t>"vchod -O4"(5,635*2,84)</t>
  </si>
  <si>
    <t>"tmava chodba 2.NP- obklad" ((0,37*2+1,05)*1,5)</t>
  </si>
  <si>
    <t>"vstupne dvere-1.NP"((1,405+0,25+0,605)*2+(0,42*2+0,33)*2+(0,22+0,28))*0,2</t>
  </si>
  <si>
    <t>"stena vchod a dielna- 1.NP"((7,68+0,255*2)-1,54)*0,2</t>
  </si>
  <si>
    <t>"stena vchod a WC- 1.NP"((6,52+0,2)-(0,9*3))*0,2</t>
  </si>
  <si>
    <t>"stena vchod a WC zboku"(4,095+0,28)*0,2</t>
  </si>
  <si>
    <t>"stena vchod za schodami"(5,6-0,985)*0,2</t>
  </si>
  <si>
    <t>"vstup-stlpy"(0,65*4+(0,65*2+0,35))*0,2</t>
  </si>
  <si>
    <t>"vstup -stĺpy"(((0,42*2+0,33)*2+(0,22+0,28))*2,85+(0,65*4)*2,85+(0,65*2+0,35)*2,85)*0,2</t>
  </si>
  <si>
    <t>"stena vchod vlavo od vratnice) 6,51*0,2</t>
  </si>
  <si>
    <t>"obvodova stena"(12,024+0,65*2+0,4)*0,2</t>
  </si>
  <si>
    <t>"stena medzi chodbou a šatňami"((7,710+0,25*2)-1,565)*0,2</t>
  </si>
  <si>
    <t>"stena medzi chodbou a WC"((12,02+0,21+0,1*2)-(0,9*3)-5,07)*0,2</t>
  </si>
  <si>
    <t>"stena medzi chodbou a zborovňou"(7,9-1,5)*0,2</t>
  </si>
  <si>
    <t>"obvodová stena"(27,085+0,65*2*4)*0,2</t>
  </si>
  <si>
    <t>"stena medzi chodbami" (2,362-1,512)*0,2</t>
  </si>
  <si>
    <t>"stena medzi chodbami" (2,362-1,57)*0,2</t>
  </si>
  <si>
    <t>"stena medzi chodbou a zborovnou"(27,085-0,9)*0,2</t>
  </si>
  <si>
    <t>"časť znížená"((2,925+2,37)*2-1,57-1,24-0,9)*0,2</t>
  </si>
  <si>
    <t>"časť so schodami"(7,37*2)*0,2</t>
  </si>
  <si>
    <t>"časť znížená"((2,87+2,33)*2-0,9-1,5)*0,2</t>
  </si>
  <si>
    <t>((27,15+2,035)*2+(0,37*2*6)-3,0-2,035*2)*0,2</t>
  </si>
  <si>
    <t>"bočné steny- lichobežníky od 1.PP - 2.NP"((0,17+0,3)*20*2+(0,17+0,3)*10)*0,2</t>
  </si>
  <si>
    <t>"steny na medzipodestách"((1,82*2+3,0)*2)*0,2</t>
  </si>
  <si>
    <t>((23,810+2,080)*2+(0,38*6)-2,065-2,08-0,9*5)*0,2</t>
  </si>
  <si>
    <t>"chodba od bufetu k jedálni"(16,063*2+2,072+0,38*2-(0,9*5)-1,54)*0,2</t>
  </si>
  <si>
    <t>-1612785988</t>
  </si>
  <si>
    <t>-542647991</t>
  </si>
  <si>
    <t>326534898</t>
  </si>
  <si>
    <t>-247878663</t>
  </si>
  <si>
    <t>-967451156</t>
  </si>
  <si>
    <t>29,747*22</t>
  </si>
  <si>
    <t>31086700</t>
  </si>
  <si>
    <t>-554702885</t>
  </si>
  <si>
    <t>124</t>
  </si>
  <si>
    <t>771271107</t>
  </si>
  <si>
    <t>Montáž obkladov schodiskových stupňov dlaždicami do malty veľ. 300 x 300 mm</t>
  </si>
  <si>
    <t>-1460980261</t>
  </si>
  <si>
    <t>"chodba pri dilatačke schody"0,44*1,24*6*2</t>
  </si>
  <si>
    <t>-954059662</t>
  </si>
  <si>
    <t>6,547*1,02 'Prepočítané koeficientom množstva</t>
  </si>
  <si>
    <t>"vstupne dvere-1.NP"(1,405+0,25+0,605)*2+(0,42*2+0,33)*2+(0,22+0,28)</t>
  </si>
  <si>
    <t>"stena vchod a dielna- 1.NP"(7,68+0,255*2)-1,54</t>
  </si>
  <si>
    <t>"stena vchod a WC- 1.NP"(6,52+0,2)-(0,9*3)</t>
  </si>
  <si>
    <t>"stena vchod a WC zboku"(4,095+0,28)</t>
  </si>
  <si>
    <t>"stena vchod za schodami"(5,6-0,985)</t>
  </si>
  <si>
    <t>"vstup-stlpy"0,65*4+(0,65*2+0,35)</t>
  </si>
  <si>
    <t>"stena vchod vlavo od vratnice) 6,51</t>
  </si>
  <si>
    <t>"obvodova stena"(12,024+0,65*2+0,4)</t>
  </si>
  <si>
    <t>"stena medzi chodbou a šatňami"(7,710+0,25*2)-1,565</t>
  </si>
  <si>
    <t>"stena medzi chodbou a WC"(12,02+0,21+0,1*2)-(0,9*3)-5,07</t>
  </si>
  <si>
    <t>"stena medzi chodbou a zborovňou"(7,9-1,5)</t>
  </si>
  <si>
    <t>"obvodová stena"(27,085+0,65*2*4)</t>
  </si>
  <si>
    <t>"stena medzi chodbami" 2,362-1,512</t>
  </si>
  <si>
    <t>"stena medzi chodbami" 2,362-1,57</t>
  </si>
  <si>
    <t>"stena medzi chodbou a zborovnou"27,085-0,9</t>
  </si>
  <si>
    <t>"časť znížená"(2,925+2,37)*2-1,57-1,24-0,9</t>
  </si>
  <si>
    <t>"časť so schodami"(7,37*2)</t>
  </si>
  <si>
    <t>"časť znížená"(2,87+2,33)*2-0,9-1,5</t>
  </si>
  <si>
    <t>(27,15+2,035)*2+(0,37*2*6)-3,0-2,035*2</t>
  </si>
  <si>
    <t>"bočné steny- lichobežníky od 1.PP - 2.NP"(0,17+0,3)*20*2+(0,17+0,3)*10</t>
  </si>
  <si>
    <t>"steny na medzipodestách"(1,82*2+3,0)*2</t>
  </si>
  <si>
    <t>(23,810+2,080)*2+(0,38*6)-2,065-2,08-0,9*5</t>
  </si>
  <si>
    <t>"chodba od bufetu k jedálni"16,063*2+2,072+0,38*2-(0,9*5)-1,54</t>
  </si>
  <si>
    <t>"chodba pri dilatačke" 3,77*1,24</t>
  </si>
  <si>
    <t>520,504*1,04+(357,148*0,08*1,04)</t>
  </si>
  <si>
    <t>571,039*1,02 'Prepočítané koeficientom množstva</t>
  </si>
  <si>
    <t>8846774</t>
  </si>
  <si>
    <t>642,426+1003,05-535,519</t>
  </si>
  <si>
    <t>1109,957</t>
  </si>
  <si>
    <t>"vstupne dvere-1.NP"(1,405+0,25+0,605)*1,5</t>
  </si>
  <si>
    <t>"stena vchod a dielna- 1.NP"(7,68+0,255*2)*1,5-(1,54*1,5)</t>
  </si>
  <si>
    <t>"stena vchod a WC- 1.NP"(6,52+0,2)*1,5-(0,9*1,5*3)</t>
  </si>
  <si>
    <t>"stena vchod a WC zboku"(4,095+0,28)*1,5</t>
  </si>
  <si>
    <t>"stena vchod za schodami"(5,6*8,935)*1,5-(0,985*1,5)</t>
  </si>
  <si>
    <t>"stena vchod vlavo od vratnice) 6,51*1,5</t>
  </si>
  <si>
    <t>"obvodova stena"(12,024+0,65*2+0,4)*1,5-(1,165*(1,5-0,95)*8)</t>
  </si>
  <si>
    <t>"ostenia"(0,55*2)*0,1*8</t>
  </si>
  <si>
    <t>"stena medzi chodbou a šatňami"(7,710+0,25*2)*1,5-(1,565*1,5)</t>
  </si>
  <si>
    <t>"stena medzi chodbou a WC"(12,02+0,21+0,1*2)*1,5-(0,9*1,5*3)-5,07*1,5</t>
  </si>
  <si>
    <t>"stena medzi chodbou a zborovňou"(7,9*1,5)-(1,5*1,5)</t>
  </si>
  <si>
    <t>"ostenia" (1,5*2)*0,1</t>
  </si>
  <si>
    <t>"obvodová stena"(27,085+0,65*1,5*4)*1,5-(1,165*0,55*18)</t>
  </si>
  <si>
    <t>"ostenia"(0,55*2)*0,1*18</t>
  </si>
  <si>
    <t>"stena medzi chodbami" 2,362*1,5-1,512*1,5</t>
  </si>
  <si>
    <t>"stena medzi chodbami" 2,362*1,5-1,57*1,5</t>
  </si>
  <si>
    <t>"stena medzi chodbou a zborovnou"27,085*1,5-0,9*1,5</t>
  </si>
  <si>
    <t>"časť znížená"(2,925+2,37)*2*1,5-1,57*1,5-1,24*1,5-0,9*1,5</t>
  </si>
  <si>
    <t>"časť so schodami"(7,37*1,5*2)-2,035*1,5</t>
  </si>
  <si>
    <t>"časť znížená"(2,87+2,33)*2*1,5-0,9*1,5-1,5*1,5-0,72*1,5-1,24*1,5+0,2*1,5*2</t>
  </si>
  <si>
    <t>(27,15+2,035)*2*1,5+(0,37*2+1,5)*1,5+(0,37*2+1,05)*1,5+(0,37*2+1,05)*1,5+(0,37*2+1,5)*1,5+(0,37*2+1,5)*1,5+(0,37*2+1,05)*1,5</t>
  </si>
  <si>
    <t>-0,9*1,5*6-3,0*1,5-2,035*1,5*2</t>
  </si>
  <si>
    <t>"bočné steny- lichobežníky od 1.PP - 2.NP"3,775*1,5*4</t>
  </si>
  <si>
    <t>"steny na medzipodestách"(1,82*2+3,0)*1,5-1,77*0,6+(1,82*2+3,0)*1,5-1,77*0,6</t>
  </si>
  <si>
    <t>"stena 1.PP"1,77*3,27/2+1,425*1,5-1,4*1,5</t>
  </si>
  <si>
    <t>(23,810+2,080)*2*1,5+(0,38*2+1,635)*1,5+(0,38*2+4,85)*1,5+(0,38*2+1,55)*1,5</t>
  </si>
  <si>
    <t>"ostenia otvorov" (1,5*2)*0,1+(1,5*2)*0,2</t>
  </si>
  <si>
    <t>"odpočet otvorov" -(2,065*1,5+0,9*1,5*5+2,08*1,5+1,764*0,9)</t>
  </si>
  <si>
    <t>"chodba od bufetu k jedálni"(16,063*2+2,072)*1,42+(0,38*2*1,623)*1,42-(0,9*1,42*5)-1,54*1,42</t>
  </si>
  <si>
    <t>642,426+1003,05</t>
  </si>
  <si>
    <t>130</t>
  </si>
  <si>
    <t>763126600</t>
  </si>
  <si>
    <t>Predsadená SDK stena Rigips hr. 25 mm, doska RB 12.5 mm do malty Rifix</t>
  </si>
  <si>
    <t>460290367</t>
  </si>
  <si>
    <t>"chodba od bufetu k jedálni"1,525*3,33</t>
  </si>
  <si>
    <t>129</t>
  </si>
  <si>
    <t>-843560304</t>
  </si>
  <si>
    <t>764445411</t>
  </si>
  <si>
    <t>Montáž dvojdielneja dilatácie z pozinkovaného farbeného PZf plechu, r.š. 400 mm</t>
  </si>
  <si>
    <t>-780034699</t>
  </si>
  <si>
    <t>"chodba pri dilatačke"2,37+9,7+0,6+3,0*2</t>
  </si>
  <si>
    <t>138210001200</t>
  </si>
  <si>
    <t>Plech hladký pozinkovaný farbený v RAL, hr. 0,60 mm</t>
  </si>
  <si>
    <t>-270002773</t>
  </si>
  <si>
    <t>"vchod- O1" (5,57+2,805)*2</t>
  </si>
  <si>
    <t>"vchod- O2" (5,66+2,85)*2*2</t>
  </si>
  <si>
    <t>"vchod-O3"(5,58+2,8)*2</t>
  </si>
  <si>
    <t>"vchod -O4"(5,635+2,84)*2</t>
  </si>
  <si>
    <t>"dvere medzi chodbou 2.NP nad vstupom a šatňou" 0</t>
  </si>
  <si>
    <t>" dvere medzi chodbou pri dilatačke a speciálnou učebňou" 0</t>
  </si>
  <si>
    <t>"dvere medzi tmavou chodbou a chodbou vpravo od riaditeľne" 0</t>
  </si>
  <si>
    <t>611410001000- O1A</t>
  </si>
  <si>
    <t>Plastové okno jednokrídlové OS, šxv 750x550 mm, izolačné dvojsklo, systém GEALAN 9000, 6 komorový profil- O-1A</t>
  </si>
  <si>
    <t>803152462</t>
  </si>
  <si>
    <t>"vchod. dvere - O1"2</t>
  </si>
  <si>
    <t>611410005800-O1B</t>
  </si>
  <si>
    <t>Plastové okno jednokrídlové pevné, šxv 1635x550 mm, izolačné trojsklo, systém GEALAN 9000, 6 komorový profil- O-1B</t>
  </si>
  <si>
    <t>1400145725</t>
  </si>
  <si>
    <t>611410005400-O1C</t>
  </si>
  <si>
    <t>Plastové okno jednokrídlové pevné, šxv 800x600 mm, izolačné trojsklo, systém GEALAN 9000, 6 komorový profil- O-1C</t>
  </si>
  <si>
    <t>-1854231333</t>
  </si>
  <si>
    <t>"vchod. dvere - O1"1</t>
  </si>
  <si>
    <t>611410006900-O1D</t>
  </si>
  <si>
    <t>Plastové okno jednokrídlové pevné, šxv 22500x750 mm, izolačné trojsklo, systém GEALAN 9000, 6 komorový profil- O-1D</t>
  </si>
  <si>
    <t>807599401</t>
  </si>
  <si>
    <t>611410001100-O2A</t>
  </si>
  <si>
    <t>Plastové okno jednokrídlové pevné, vxš 710x860 mm, izolačné dvojsklo, systém GEALAN 9000, 6 komorový profil- O-2A</t>
  </si>
  <si>
    <t>1485448693</t>
  </si>
  <si>
    <t>"vstupná hala 1.NP-02" 2+2</t>
  </si>
  <si>
    <t>611410001600-O2B</t>
  </si>
  <si>
    <t>Plastové okno jednokrídlové pevné, vxš 710x1970 mm, izolačné dvojsklo, systém GEALAN 9000, 6 komorový profil O- 2B</t>
  </si>
  <si>
    <t>714594016</t>
  </si>
  <si>
    <t>"vstupná hala - O2"2+2</t>
  </si>
  <si>
    <t>611410004600-O2C</t>
  </si>
  <si>
    <t>Plastové okno pevné, vxš 1600x860 mm, izolačné dvojsklo, systém GEALAN 9000, 6 komorový profil O-2C</t>
  </si>
  <si>
    <t>-1413640285</t>
  </si>
  <si>
    <t>"vstupna hala 1.NP - O2"2+2</t>
  </si>
  <si>
    <t>611410005100-O2D</t>
  </si>
  <si>
    <t>Plastové okno pevné, vxš 1600x1970 mm, izolačné dvojsklo, systém GEALAN 9000, 6 komorový profil - O-2D</t>
  </si>
  <si>
    <t>-2031014670</t>
  </si>
  <si>
    <t>"vstupna hala" 2+2</t>
  </si>
  <si>
    <t>611410000300-O2E</t>
  </si>
  <si>
    <t>Plastové okno jednokrídlové OS, vxš 580x860 mm, izolačné dvojsklo, systém GEALAN 9000, 6 komorový profil- O-2E</t>
  </si>
  <si>
    <t>-1268437033</t>
  </si>
  <si>
    <t>611410000800-O2F</t>
  </si>
  <si>
    <t>Plastové okno jednokrídlové S, vxš 580x3940 mm, izolačné dvojsklo, systém GEALAN 9000, 6 komorový profil - O2F</t>
  </si>
  <si>
    <t>137951927</t>
  </si>
  <si>
    <t>"vstupna hala" 1+1</t>
  </si>
  <si>
    <t>611410001600- 03A</t>
  </si>
  <si>
    <t>Plastové okno pevné, vxš 790x1900 mm, izolačné dvojsklo, systém GEALAN 9000, 6 komorový profil- 0-3A</t>
  </si>
  <si>
    <t>2057178703</t>
  </si>
  <si>
    <t>"vratnica"2</t>
  </si>
  <si>
    <t>611410001000- O3B</t>
  </si>
  <si>
    <t>Plastové okno pevné, vxš 790x860 mm, izolačné dvojsklo, systém GEALAN 9000, 6 komorový profil- O-3B</t>
  </si>
  <si>
    <t>1964663561</t>
  </si>
  <si>
    <t>"vratnica " 1</t>
  </si>
  <si>
    <t>611410003000- O3C</t>
  </si>
  <si>
    <t>Plastové okno pevné vxš 1445x1900 mm, izolačné dvojsklo, systém GEALAN 9000, 6 komorový profil- O3C</t>
  </si>
  <si>
    <t>-1514651929</t>
  </si>
  <si>
    <t>"vratnica" 1</t>
  </si>
  <si>
    <t>611410005100-O3D</t>
  </si>
  <si>
    <t>Plastové okno posuvné, vxš 1445x1900 mm, izolačné dvojsklo, systém GEALAN 9000, 6 komorový profil- O3D</t>
  </si>
  <si>
    <t>986420457</t>
  </si>
  <si>
    <t>611410003900- O3E</t>
  </si>
  <si>
    <t>Plastové okno pevné, vxš 1445x856 mm, izolačné dvojsklo, systém GEALAN 9000, 6 komorový profil- O3E</t>
  </si>
  <si>
    <t>-1336160710</t>
  </si>
  <si>
    <t>611410000200-O3F</t>
  </si>
  <si>
    <t>Plastové okno pevné,  vxš 545x900 mm, izolačné dvojsklo, systém GEALAN 9000, 6 komorový profil- O3F</t>
  </si>
  <si>
    <t>-1544569850</t>
  </si>
  <si>
    <t>"vratnica"1</t>
  </si>
  <si>
    <t>611410000800- O3G</t>
  </si>
  <si>
    <t>Plastové okno pevné, vxš 545x1900 mm, izolačné dvojsklo, systém GEALAN 9000, 6 komorový profil- O-3G</t>
  </si>
  <si>
    <t>-1068663049</t>
  </si>
  <si>
    <t>"vratnica" 2</t>
  </si>
  <si>
    <t>611410000200-O3H</t>
  </si>
  <si>
    <t>Plastové okno pevné, vxš 5450x855 mm, izolačné dvojsklo, systém GEALAN 9000, 6 komorový profil- O-3H</t>
  </si>
  <si>
    <t>577351868</t>
  </si>
  <si>
    <t>611420000100- O3I</t>
  </si>
  <si>
    <t>Balkónové dvere plastové otváravo-sklopné, vxš 2240x900 mm, SALAMANDER- O3I</t>
  </si>
  <si>
    <t>-876109075</t>
  </si>
  <si>
    <t>611410000200-O4A</t>
  </si>
  <si>
    <t>Plastové okno pevné, vxš 690x830 mm, izolačné dvojsklo, systém GEALAN 9000, 6 komorový profil- O4A</t>
  </si>
  <si>
    <t>1406301225</t>
  </si>
  <si>
    <t>"vst. hala - okno dozadu"2</t>
  </si>
  <si>
    <t>611410000800- O4B</t>
  </si>
  <si>
    <t>Plastové okno jednokrídlové OS, vxš 690x1990 mm, izolačné dvojsklo, systém GEALAN 9000, 6 komorový profil- O4B</t>
  </si>
  <si>
    <t>-1430551943</t>
  </si>
  <si>
    <t>611410004600- O4C</t>
  </si>
  <si>
    <t>Plastové okno pevné, vxš 1590x830 mm, izolačné dvojsklo, systém GEALAN 9000, 6 komorový profil- O4C</t>
  </si>
  <si>
    <t>668017465</t>
  </si>
  <si>
    <t>611410005100-O4D</t>
  </si>
  <si>
    <t>Plastové okno pevné, vxš 1590x1990 mm, izolačné dvojsklo, systém GEALAN 9000, 6 komorový profil-O4D</t>
  </si>
  <si>
    <t>-1051143901</t>
  </si>
  <si>
    <t>611410000300-O4E</t>
  </si>
  <si>
    <t>Plastové okno jednokrídlové S, vxš 580x830 mm, izolačné dvojsklo, systém GEALAN 9000, 6 komorový profil- O4E</t>
  </si>
  <si>
    <t>2101642648</t>
  </si>
  <si>
    <t>611410000800-O4F</t>
  </si>
  <si>
    <t>Plastové okno jednokrídlové OS, vxš 580x1990 mm, izolačné dvojsklo, systém GEALAN 9000, 6 komorový profil- O4F</t>
  </si>
  <si>
    <t>1434002954</t>
  </si>
  <si>
    <t>"vnut. parapet pri one vratnice z oboch stran" 2,0*2</t>
  </si>
  <si>
    <t>50</t>
  </si>
  <si>
    <t>-1874587959</t>
  </si>
  <si>
    <t>2003240342</t>
  </si>
  <si>
    <t>776</t>
  </si>
  <si>
    <t>Podlahy povlakové</t>
  </si>
  <si>
    <t>776200811</t>
  </si>
  <si>
    <t>Odstránenie povlakových podláh zo schodiskových stupňov lepených -0,0010t</t>
  </si>
  <si>
    <t>489804179</t>
  </si>
  <si>
    <t>"chodba pri dilatačke" (0,15+0,3)*6*2*1,24</t>
  </si>
  <si>
    <t>776200830</t>
  </si>
  <si>
    <t>Odstránenie lepených hrán zo schodiskových stupňov -0,00030t</t>
  </si>
  <si>
    <t>828041112</t>
  </si>
  <si>
    <t>"chodba pri dilatačke " 1,24*6*2</t>
  </si>
  <si>
    <t>776511810</t>
  </si>
  <si>
    <t>Odstránenie povlakových podláh z nášľapnej plochy lepených bez podložky,  -0,00100t</t>
  </si>
  <si>
    <t>1288638980</t>
  </si>
  <si>
    <t>"vstup dvere-1.NP" 0,15*4,8*3</t>
  </si>
  <si>
    <t>"chodba 2.NP nad vstupnou chodbou"0,15*4,8*3</t>
  </si>
  <si>
    <t>"chodba 2.NP pri zborovni"0,15*4,8*1+0,15*5,5*1</t>
  </si>
  <si>
    <t>"chodba pri dilatačke"0,15*4,8*2</t>
  </si>
  <si>
    <t>"chodba tmavá od dilatačky so slepým schodiskom" 0,15*4,8*6</t>
  </si>
  <si>
    <t>"chodba vpravo od riaditeľky"0,15*4,8*5</t>
  </si>
  <si>
    <t>"chodba od bufetu k jedálni"0,15*4,8*5</t>
  </si>
  <si>
    <t>02/2022-2 - 2- ÚK - rek. chodieb</t>
  </si>
  <si>
    <t>783312220</t>
  </si>
  <si>
    <t>Nátery vykur.telies olejové oceľových radiátorov článkových dvojnás. 1x email - 105µm</t>
  </si>
  <si>
    <t>-1956743605</t>
  </si>
  <si>
    <t>"vstup schodisko" (0,07*2*0,98)*20*4</t>
  </si>
  <si>
    <t>"chodba 2.NP nad vstupnou chodbou"(0,15*2*0,58*20)*4</t>
  </si>
  <si>
    <t>"chodba 2.NP pri zborovni"(0,15*2*0,58*22)*2</t>
  </si>
  <si>
    <t>"chodba pri dilatačke"(0,1*2*1,08*9)</t>
  </si>
  <si>
    <t>"chodba tmavá od dilatačky so slepým schodiskom" (0,1*2*1,08*16)*2</t>
  </si>
  <si>
    <t>"chodba vpravo od riaditeľky"(0,19*2*0,38*25)</t>
  </si>
  <si>
    <t>"chodba vlavo od riaditelky"(0,19*2*0,38*25)</t>
  </si>
  <si>
    <t>329973707</t>
  </si>
  <si>
    <t>"vstup dvere-1.NP" (0,2*2*0,575*20)*4</t>
  </si>
  <si>
    <t>(0,07*2*1,0*20)*4</t>
  </si>
  <si>
    <t>"vstup dvere-1.NP" (2,2+2,4+2,2+2,4+1,2+1,4+1,4)+(5,68+5,68+5,68+5,68+5,68+5,68)+(5,68)+2,0</t>
  </si>
  <si>
    <t>"chodba 2.NP nad vstupnou chodbou"(1,4+1,7+1,7+1,7)+(5,6*4)</t>
  </si>
  <si>
    <t>"chodba 2.NP pri zborovni"1,6*2+5,6*2</t>
  </si>
  <si>
    <t>"chodba pri dilatačke"6,2+0,2+6,2+0,7</t>
  </si>
  <si>
    <t>"chodba tmavá od dilatačky so slepým schodiskom" 2,2*2</t>
  </si>
  <si>
    <t>"chodba vpravo od riaditeľky"0,6</t>
  </si>
  <si>
    <t>"chodba vlavo od riaditelky"0,6</t>
  </si>
  <si>
    <t>02/2022-3 - 3-Elektroinštalácia -rek.chodieb</t>
  </si>
  <si>
    <t>1205253236</t>
  </si>
  <si>
    <t>"stena medzi chodbou a zborovnou" 27,085</t>
  </si>
  <si>
    <t>"časť znížená"2,925</t>
  </si>
  <si>
    <t>"časť so schodami"7,37</t>
  </si>
  <si>
    <t>27,15*2</t>
  </si>
  <si>
    <t>23,810*4+2,080</t>
  </si>
  <si>
    <t>"chodba od bufetu k jedálni"16,063*2</t>
  </si>
  <si>
    <t>345750065250.S</t>
  </si>
  <si>
    <t>Lišta hranatá z PVC, 50x20 mm s jednou priečkou</t>
  </si>
  <si>
    <t>-1305404563</t>
  </si>
  <si>
    <t>-1643160663</t>
  </si>
  <si>
    <t>"chodba od bufetu k jedálni"16,063</t>
  </si>
  <si>
    <t>345750065900.S</t>
  </si>
  <si>
    <t>Lišta  z PVC, LO 75 šxv 80x20 mm</t>
  </si>
  <si>
    <t>1080631637</t>
  </si>
  <si>
    <t>210110003</t>
  </si>
  <si>
    <t>Sériový spínač (prepínač) -  radenie 5, nástenný pre prostredie obyčajné alebo vlhké vrátane zapojenia</t>
  </si>
  <si>
    <t>-1741513606</t>
  </si>
  <si>
    <t>"vchod do školy-1.NP"         7</t>
  </si>
  <si>
    <t>"chodba zborovňa - 2.NP" 5</t>
  </si>
  <si>
    <t>"chodba pri dilatačke" 3</t>
  </si>
  <si>
    <t>"tmavá chodba "3</t>
  </si>
  <si>
    <t>"chodba vpravo od riaditeľky"2</t>
  </si>
  <si>
    <t>"chodba od bufetu k jedálni"1</t>
  </si>
  <si>
    <t>345330000200</t>
  </si>
  <si>
    <t>Prepínač CALSSIC do vlhka 3553-05629 radenie 5, IP44, ABB</t>
  </si>
  <si>
    <t>-1309265842</t>
  </si>
  <si>
    <t>210111011</t>
  </si>
  <si>
    <t>Domová zásuvka polozapustená alebo zapustená vrátane zapojenia 10/16 A 250 V 2P + Z</t>
  </si>
  <si>
    <t>-1732276727</t>
  </si>
  <si>
    <t>"vchod do školy-1.NP"         1</t>
  </si>
  <si>
    <t>345510001900</t>
  </si>
  <si>
    <t>Zásuvka ŠTANDARD 4FN 15037 BM jednoduchá, TESLA</t>
  </si>
  <si>
    <t>-648555402</t>
  </si>
  <si>
    <t>210201911.S</t>
  </si>
  <si>
    <t>Montáž svietidla interiérového na strop do 1,0 kg</t>
  </si>
  <si>
    <t>-1972191509</t>
  </si>
  <si>
    <t>"vchod do školy-1.NP"         22</t>
  </si>
  <si>
    <t>"chodba 2.NP nad vstupnou chodbou"12</t>
  </si>
  <si>
    <t>348110001602.S</t>
  </si>
  <si>
    <t>LED svietidlo stropné Eglo- LED 1XGU 10-LED/3w/230v</t>
  </si>
  <si>
    <t>-1969419114</t>
  </si>
  <si>
    <t>1897665497</t>
  </si>
  <si>
    <t>"chodba pri dilatačke" 4</t>
  </si>
  <si>
    <t>"tmavá chodba "5</t>
  </si>
  <si>
    <t>"chodba vpravo od riaditeľky"4</t>
  </si>
  <si>
    <t>"chodba od bufetu k jedálni"3</t>
  </si>
  <si>
    <t>-410921013</t>
  </si>
  <si>
    <t>210960833.S</t>
  </si>
  <si>
    <t>Demontáž do sute - sériový spínač (prepínač) - radenie 5, nástenný pre prostredie obyčajné alebo vlhké   -0,00007 t</t>
  </si>
  <si>
    <t>1422393395</t>
  </si>
  <si>
    <t>210961062</t>
  </si>
  <si>
    <t>Demontáž do sute - domová zásuvka polozapustená alebo zapustená 10/16 A 250 V 2P + Z 2 x zapojenie   -0,00010 t</t>
  </si>
  <si>
    <t>625309190</t>
  </si>
  <si>
    <t>210964322.S</t>
  </si>
  <si>
    <t>Demontáž do sute - svietidla interiérového na strop do 1,0 kg vrátane odpojenia   -0,00100 t</t>
  </si>
  <si>
    <t>-80885515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</si>
</sst>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167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167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17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abSelected="1" topLeftCell="A19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 ht="10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7" customHeight="1"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S2" s="16" t="s">
        <v>6</v>
      </c>
      <c r="BT2" s="16" t="s">
        <v>7</v>
      </c>
    </row>
    <row r="3" spans="1:74" s="1" customFormat="1" ht="7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5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6</v>
      </c>
    </row>
    <row r="5" spans="1:74" s="1" customFormat="1" ht="12" customHeight="1">
      <c r="B5" s="20"/>
      <c r="C5" s="21"/>
      <c r="D5" s="25" t="s">
        <v>11</v>
      </c>
      <c r="E5" s="21"/>
      <c r="F5" s="21"/>
      <c r="G5" s="21"/>
      <c r="H5" s="21"/>
      <c r="I5" s="21"/>
      <c r="J5" s="21"/>
      <c r="K5" s="281" t="s">
        <v>12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1"/>
      <c r="AQ5" s="21"/>
      <c r="AR5" s="19"/>
      <c r="BE5" s="278" t="s">
        <v>13</v>
      </c>
      <c r="BS5" s="16" t="s">
        <v>6</v>
      </c>
    </row>
    <row r="6" spans="1:74" s="1" customFormat="1" ht="37" customHeight="1">
      <c r="B6" s="20"/>
      <c r="C6" s="21"/>
      <c r="D6" s="27" t="s">
        <v>14</v>
      </c>
      <c r="E6" s="21"/>
      <c r="F6" s="21"/>
      <c r="G6" s="21"/>
      <c r="H6" s="21"/>
      <c r="I6" s="21"/>
      <c r="J6" s="21"/>
      <c r="K6" s="283" t="s">
        <v>15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1"/>
      <c r="AQ6" s="21"/>
      <c r="AR6" s="19"/>
      <c r="BE6" s="279"/>
      <c r="BS6" s="16" t="s">
        <v>6</v>
      </c>
    </row>
    <row r="7" spans="1:74" s="1" customFormat="1" ht="12" customHeight="1">
      <c r="B7" s="20"/>
      <c r="C7" s="21"/>
      <c r="D7" s="28" t="s">
        <v>16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17</v>
      </c>
      <c r="AL7" s="21"/>
      <c r="AM7" s="21"/>
      <c r="AN7" s="26" t="s">
        <v>1</v>
      </c>
      <c r="AO7" s="21"/>
      <c r="AP7" s="21"/>
      <c r="AQ7" s="21"/>
      <c r="AR7" s="19"/>
      <c r="BE7" s="279"/>
      <c r="BS7" s="16" t="s">
        <v>6</v>
      </c>
    </row>
    <row r="8" spans="1:74" s="1" customFormat="1" ht="12" customHeight="1">
      <c r="B8" s="20"/>
      <c r="C8" s="21"/>
      <c r="D8" s="28" t="s">
        <v>18</v>
      </c>
      <c r="E8" s="21"/>
      <c r="F8" s="21"/>
      <c r="G8" s="21"/>
      <c r="H8" s="21"/>
      <c r="I8" s="21"/>
      <c r="J8" s="21"/>
      <c r="K8" s="26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20</v>
      </c>
      <c r="AL8" s="21"/>
      <c r="AM8" s="21"/>
      <c r="AN8" s="29" t="s">
        <v>21</v>
      </c>
      <c r="AO8" s="21"/>
      <c r="AP8" s="21"/>
      <c r="AQ8" s="21"/>
      <c r="AR8" s="19"/>
      <c r="BE8" s="279"/>
      <c r="BS8" s="16" t="s">
        <v>6</v>
      </c>
    </row>
    <row r="9" spans="1:74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79"/>
      <c r="BS9" s="16" t="s">
        <v>6</v>
      </c>
    </row>
    <row r="10" spans="1:74" s="1" customFormat="1" ht="12" customHeight="1">
      <c r="B10" s="20"/>
      <c r="C10" s="21"/>
      <c r="D10" s="28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23</v>
      </c>
      <c r="AL10" s="21"/>
      <c r="AM10" s="21"/>
      <c r="AN10" s="26" t="s">
        <v>1</v>
      </c>
      <c r="AO10" s="21"/>
      <c r="AP10" s="21"/>
      <c r="AQ10" s="21"/>
      <c r="AR10" s="19"/>
      <c r="BE10" s="279"/>
      <c r="BS10" s="16" t="s">
        <v>6</v>
      </c>
    </row>
    <row r="11" spans="1:74" s="1" customFormat="1" ht="18.5" customHeight="1">
      <c r="B11" s="20"/>
      <c r="C11" s="21"/>
      <c r="D11" s="21"/>
      <c r="E11" s="26" t="s">
        <v>19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24</v>
      </c>
      <c r="AL11" s="21"/>
      <c r="AM11" s="21"/>
      <c r="AN11" s="26" t="s">
        <v>1</v>
      </c>
      <c r="AO11" s="21"/>
      <c r="AP11" s="21"/>
      <c r="AQ11" s="21"/>
      <c r="AR11" s="19"/>
      <c r="BE11" s="279"/>
      <c r="BS11" s="16" t="s">
        <v>6</v>
      </c>
    </row>
    <row r="12" spans="1:74" s="1" customFormat="1" ht="7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79"/>
      <c r="BS12" s="16" t="s">
        <v>6</v>
      </c>
    </row>
    <row r="13" spans="1:74" s="1" customFormat="1" ht="12" customHeight="1">
      <c r="B13" s="20"/>
      <c r="C13" s="21"/>
      <c r="D13" s="28" t="s">
        <v>25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23</v>
      </c>
      <c r="AL13" s="21"/>
      <c r="AM13" s="21"/>
      <c r="AN13" s="30" t="s">
        <v>26</v>
      </c>
      <c r="AO13" s="21"/>
      <c r="AP13" s="21"/>
      <c r="AQ13" s="21"/>
      <c r="AR13" s="19"/>
      <c r="BE13" s="279"/>
      <c r="BS13" s="16" t="s">
        <v>6</v>
      </c>
    </row>
    <row r="14" spans="1:74" ht="12.5">
      <c r="B14" s="20"/>
      <c r="C14" s="21"/>
      <c r="D14" s="21"/>
      <c r="E14" s="284" t="s">
        <v>26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" t="s">
        <v>24</v>
      </c>
      <c r="AL14" s="21"/>
      <c r="AM14" s="21"/>
      <c r="AN14" s="30" t="s">
        <v>26</v>
      </c>
      <c r="AO14" s="21"/>
      <c r="AP14" s="21"/>
      <c r="AQ14" s="21"/>
      <c r="AR14" s="19"/>
      <c r="BE14" s="279"/>
      <c r="BS14" s="16" t="s">
        <v>6</v>
      </c>
    </row>
    <row r="15" spans="1:74" s="1" customFormat="1" ht="7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79"/>
      <c r="BS15" s="16" t="s">
        <v>4</v>
      </c>
    </row>
    <row r="16" spans="1:74" s="1" customFormat="1" ht="12" customHeight="1">
      <c r="B16" s="20"/>
      <c r="C16" s="21"/>
      <c r="D16" s="28" t="s">
        <v>27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23</v>
      </c>
      <c r="AL16" s="21"/>
      <c r="AM16" s="21"/>
      <c r="AN16" s="26" t="s">
        <v>1</v>
      </c>
      <c r="AO16" s="21"/>
      <c r="AP16" s="21"/>
      <c r="AQ16" s="21"/>
      <c r="AR16" s="19"/>
      <c r="BE16" s="279"/>
      <c r="BS16" s="16" t="s">
        <v>4</v>
      </c>
    </row>
    <row r="17" spans="1:71" s="1" customFormat="1" ht="18.5" customHeight="1">
      <c r="B17" s="20"/>
      <c r="C17" s="21"/>
      <c r="D17" s="21"/>
      <c r="E17" s="26" t="s">
        <v>19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24</v>
      </c>
      <c r="AL17" s="21"/>
      <c r="AM17" s="21"/>
      <c r="AN17" s="26" t="s">
        <v>1</v>
      </c>
      <c r="AO17" s="21"/>
      <c r="AP17" s="21"/>
      <c r="AQ17" s="21"/>
      <c r="AR17" s="19"/>
      <c r="BE17" s="279"/>
      <c r="BS17" s="16" t="s">
        <v>28</v>
      </c>
    </row>
    <row r="18" spans="1:71" s="1" customFormat="1" ht="7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79"/>
      <c r="BS18" s="16" t="s">
        <v>29</v>
      </c>
    </row>
    <row r="19" spans="1:71" s="1" customFormat="1" ht="12" customHeight="1">
      <c r="B19" s="20"/>
      <c r="C19" s="21"/>
      <c r="D19" s="28" t="s">
        <v>30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23</v>
      </c>
      <c r="AL19" s="21"/>
      <c r="AM19" s="21"/>
      <c r="AN19" s="26" t="s">
        <v>1</v>
      </c>
      <c r="AO19" s="21"/>
      <c r="AP19" s="21"/>
      <c r="AQ19" s="21"/>
      <c r="AR19" s="19"/>
      <c r="BE19" s="279"/>
      <c r="BS19" s="16" t="s">
        <v>29</v>
      </c>
    </row>
    <row r="20" spans="1:71" s="1" customFormat="1" ht="18.5" customHeight="1">
      <c r="B20" s="20"/>
      <c r="C20" s="21"/>
      <c r="D20" s="21"/>
      <c r="E20" s="26" t="s">
        <v>19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24</v>
      </c>
      <c r="AL20" s="21"/>
      <c r="AM20" s="21"/>
      <c r="AN20" s="26" t="s">
        <v>1</v>
      </c>
      <c r="AO20" s="21"/>
      <c r="AP20" s="21"/>
      <c r="AQ20" s="21"/>
      <c r="AR20" s="19"/>
      <c r="BE20" s="279"/>
      <c r="BS20" s="16" t="s">
        <v>28</v>
      </c>
    </row>
    <row r="21" spans="1:71" s="1" customFormat="1" ht="7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79"/>
    </row>
    <row r="22" spans="1:71" s="1" customFormat="1" ht="12" customHeight="1">
      <c r="B22" s="20"/>
      <c r="C22" s="21"/>
      <c r="D22" s="28" t="s">
        <v>31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79"/>
    </row>
    <row r="23" spans="1:71" s="1" customFormat="1" ht="16.5" customHeight="1">
      <c r="B23" s="20"/>
      <c r="C23" s="21"/>
      <c r="D23" s="21"/>
      <c r="E23" s="286" t="s">
        <v>1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1"/>
      <c r="AP23" s="21"/>
      <c r="AQ23" s="21"/>
      <c r="AR23" s="19"/>
      <c r="BE23" s="279"/>
    </row>
    <row r="24" spans="1:71" s="1" customFormat="1" ht="7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79"/>
    </row>
    <row r="25" spans="1:71" s="1" customFormat="1" ht="7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79"/>
    </row>
    <row r="26" spans="1:71" s="2" customFormat="1" ht="25.9" customHeight="1">
      <c r="A26" s="33"/>
      <c r="B26" s="34"/>
      <c r="C26" s="35"/>
      <c r="D26" s="36" t="s">
        <v>32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87">
        <f>ROUND(AG94,2)</f>
        <v>0</v>
      </c>
      <c r="AL26" s="288"/>
      <c r="AM26" s="288"/>
      <c r="AN26" s="288"/>
      <c r="AO26" s="288"/>
      <c r="AP26" s="35"/>
      <c r="AQ26" s="35"/>
      <c r="AR26" s="38"/>
      <c r="BE26" s="279"/>
    </row>
    <row r="27" spans="1:71" s="2" customFormat="1" ht="7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79"/>
    </row>
    <row r="28" spans="1:71" s="2" customFormat="1" ht="12.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89" t="s">
        <v>33</v>
      </c>
      <c r="M28" s="289"/>
      <c r="N28" s="289"/>
      <c r="O28" s="289"/>
      <c r="P28" s="289"/>
      <c r="Q28" s="35"/>
      <c r="R28" s="35"/>
      <c r="S28" s="35"/>
      <c r="T28" s="35"/>
      <c r="U28" s="35"/>
      <c r="V28" s="35"/>
      <c r="W28" s="289" t="s">
        <v>34</v>
      </c>
      <c r="X28" s="289"/>
      <c r="Y28" s="289"/>
      <c r="Z28" s="289"/>
      <c r="AA28" s="289"/>
      <c r="AB28" s="289"/>
      <c r="AC28" s="289"/>
      <c r="AD28" s="289"/>
      <c r="AE28" s="289"/>
      <c r="AF28" s="35"/>
      <c r="AG28" s="35"/>
      <c r="AH28" s="35"/>
      <c r="AI28" s="35"/>
      <c r="AJ28" s="35"/>
      <c r="AK28" s="289" t="s">
        <v>35</v>
      </c>
      <c r="AL28" s="289"/>
      <c r="AM28" s="289"/>
      <c r="AN28" s="289"/>
      <c r="AO28" s="289"/>
      <c r="AP28" s="35"/>
      <c r="AQ28" s="35"/>
      <c r="AR28" s="38"/>
      <c r="BE28" s="279"/>
    </row>
    <row r="29" spans="1:71" s="3" customFormat="1" ht="14.4" customHeight="1">
      <c r="B29" s="39"/>
      <c r="C29" s="40"/>
      <c r="D29" s="28" t="s">
        <v>36</v>
      </c>
      <c r="E29" s="40"/>
      <c r="F29" s="41" t="s">
        <v>37</v>
      </c>
      <c r="G29" s="40"/>
      <c r="H29" s="40"/>
      <c r="I29" s="40"/>
      <c r="J29" s="40"/>
      <c r="K29" s="40"/>
      <c r="L29" s="292">
        <v>0.2</v>
      </c>
      <c r="M29" s="291"/>
      <c r="N29" s="291"/>
      <c r="O29" s="291"/>
      <c r="P29" s="291"/>
      <c r="Q29" s="42"/>
      <c r="R29" s="42"/>
      <c r="S29" s="42"/>
      <c r="T29" s="42"/>
      <c r="U29" s="42"/>
      <c r="V29" s="42"/>
      <c r="W29" s="290">
        <f>ROUND(AZ94, 2)</f>
        <v>0</v>
      </c>
      <c r="X29" s="291"/>
      <c r="Y29" s="291"/>
      <c r="Z29" s="291"/>
      <c r="AA29" s="291"/>
      <c r="AB29" s="291"/>
      <c r="AC29" s="291"/>
      <c r="AD29" s="291"/>
      <c r="AE29" s="291"/>
      <c r="AF29" s="42"/>
      <c r="AG29" s="42"/>
      <c r="AH29" s="42"/>
      <c r="AI29" s="42"/>
      <c r="AJ29" s="42"/>
      <c r="AK29" s="290">
        <f>ROUND(AV94, 2)</f>
        <v>0</v>
      </c>
      <c r="AL29" s="291"/>
      <c r="AM29" s="291"/>
      <c r="AN29" s="291"/>
      <c r="AO29" s="291"/>
      <c r="AP29" s="42"/>
      <c r="AQ29" s="42"/>
      <c r="AR29" s="43"/>
      <c r="AS29" s="44"/>
      <c r="AT29" s="44"/>
      <c r="AU29" s="44"/>
      <c r="AV29" s="44"/>
      <c r="AW29" s="44"/>
      <c r="AX29" s="44"/>
      <c r="AY29" s="44"/>
      <c r="AZ29" s="44"/>
      <c r="BE29" s="280"/>
    </row>
    <row r="30" spans="1:71" s="3" customFormat="1" ht="14.4" customHeight="1">
      <c r="B30" s="39"/>
      <c r="C30" s="40"/>
      <c r="D30" s="40"/>
      <c r="E30" s="40"/>
      <c r="F30" s="41" t="s">
        <v>38</v>
      </c>
      <c r="G30" s="40"/>
      <c r="H30" s="40"/>
      <c r="I30" s="40"/>
      <c r="J30" s="40"/>
      <c r="K30" s="40"/>
      <c r="L30" s="292">
        <v>0.2</v>
      </c>
      <c r="M30" s="291"/>
      <c r="N30" s="291"/>
      <c r="O30" s="291"/>
      <c r="P30" s="291"/>
      <c r="Q30" s="42"/>
      <c r="R30" s="42"/>
      <c r="S30" s="42"/>
      <c r="T30" s="42"/>
      <c r="U30" s="42"/>
      <c r="V30" s="42"/>
      <c r="W30" s="290">
        <f>ROUND(BA94, 2)</f>
        <v>0</v>
      </c>
      <c r="X30" s="291"/>
      <c r="Y30" s="291"/>
      <c r="Z30" s="291"/>
      <c r="AA30" s="291"/>
      <c r="AB30" s="291"/>
      <c r="AC30" s="291"/>
      <c r="AD30" s="291"/>
      <c r="AE30" s="291"/>
      <c r="AF30" s="42"/>
      <c r="AG30" s="42"/>
      <c r="AH30" s="42"/>
      <c r="AI30" s="42"/>
      <c r="AJ30" s="42"/>
      <c r="AK30" s="290">
        <f>ROUND(AW94, 2)</f>
        <v>0</v>
      </c>
      <c r="AL30" s="291"/>
      <c r="AM30" s="291"/>
      <c r="AN30" s="291"/>
      <c r="AO30" s="291"/>
      <c r="AP30" s="42"/>
      <c r="AQ30" s="42"/>
      <c r="AR30" s="43"/>
      <c r="AS30" s="44"/>
      <c r="AT30" s="44"/>
      <c r="AU30" s="44"/>
      <c r="AV30" s="44"/>
      <c r="AW30" s="44"/>
      <c r="AX30" s="44"/>
      <c r="AY30" s="44"/>
      <c r="AZ30" s="44"/>
      <c r="BE30" s="280"/>
    </row>
    <row r="31" spans="1:71" s="3" customFormat="1" ht="14.4" hidden="1" customHeight="1">
      <c r="B31" s="39"/>
      <c r="C31" s="40"/>
      <c r="D31" s="40"/>
      <c r="E31" s="40"/>
      <c r="F31" s="28" t="s">
        <v>39</v>
      </c>
      <c r="G31" s="40"/>
      <c r="H31" s="40"/>
      <c r="I31" s="40"/>
      <c r="J31" s="40"/>
      <c r="K31" s="40"/>
      <c r="L31" s="295">
        <v>0.2</v>
      </c>
      <c r="M31" s="294"/>
      <c r="N31" s="294"/>
      <c r="O31" s="294"/>
      <c r="P31" s="294"/>
      <c r="Q31" s="40"/>
      <c r="R31" s="40"/>
      <c r="S31" s="40"/>
      <c r="T31" s="40"/>
      <c r="U31" s="40"/>
      <c r="V31" s="40"/>
      <c r="W31" s="293">
        <f>ROUND(BB94, 2)</f>
        <v>0</v>
      </c>
      <c r="X31" s="294"/>
      <c r="Y31" s="294"/>
      <c r="Z31" s="294"/>
      <c r="AA31" s="294"/>
      <c r="AB31" s="294"/>
      <c r="AC31" s="294"/>
      <c r="AD31" s="294"/>
      <c r="AE31" s="294"/>
      <c r="AF31" s="40"/>
      <c r="AG31" s="40"/>
      <c r="AH31" s="40"/>
      <c r="AI31" s="40"/>
      <c r="AJ31" s="40"/>
      <c r="AK31" s="293">
        <v>0</v>
      </c>
      <c r="AL31" s="294"/>
      <c r="AM31" s="294"/>
      <c r="AN31" s="294"/>
      <c r="AO31" s="294"/>
      <c r="AP31" s="40"/>
      <c r="AQ31" s="40"/>
      <c r="AR31" s="45"/>
      <c r="BE31" s="280"/>
    </row>
    <row r="32" spans="1:71" s="3" customFormat="1" ht="14.4" hidden="1" customHeight="1">
      <c r="B32" s="39"/>
      <c r="C32" s="40"/>
      <c r="D32" s="40"/>
      <c r="E32" s="40"/>
      <c r="F32" s="28" t="s">
        <v>40</v>
      </c>
      <c r="G32" s="40"/>
      <c r="H32" s="40"/>
      <c r="I32" s="40"/>
      <c r="J32" s="40"/>
      <c r="K32" s="40"/>
      <c r="L32" s="295">
        <v>0.2</v>
      </c>
      <c r="M32" s="294"/>
      <c r="N32" s="294"/>
      <c r="O32" s="294"/>
      <c r="P32" s="294"/>
      <c r="Q32" s="40"/>
      <c r="R32" s="40"/>
      <c r="S32" s="40"/>
      <c r="T32" s="40"/>
      <c r="U32" s="40"/>
      <c r="V32" s="40"/>
      <c r="W32" s="293">
        <f>ROUND(BC94, 2)</f>
        <v>0</v>
      </c>
      <c r="X32" s="294"/>
      <c r="Y32" s="294"/>
      <c r="Z32" s="294"/>
      <c r="AA32" s="294"/>
      <c r="AB32" s="294"/>
      <c r="AC32" s="294"/>
      <c r="AD32" s="294"/>
      <c r="AE32" s="294"/>
      <c r="AF32" s="40"/>
      <c r="AG32" s="40"/>
      <c r="AH32" s="40"/>
      <c r="AI32" s="40"/>
      <c r="AJ32" s="40"/>
      <c r="AK32" s="293">
        <v>0</v>
      </c>
      <c r="AL32" s="294"/>
      <c r="AM32" s="294"/>
      <c r="AN32" s="294"/>
      <c r="AO32" s="294"/>
      <c r="AP32" s="40"/>
      <c r="AQ32" s="40"/>
      <c r="AR32" s="45"/>
      <c r="BE32" s="280"/>
    </row>
    <row r="33" spans="1:57" s="3" customFormat="1" ht="14.4" hidden="1" customHeight="1">
      <c r="B33" s="39"/>
      <c r="C33" s="40"/>
      <c r="D33" s="40"/>
      <c r="E33" s="40"/>
      <c r="F33" s="41" t="s">
        <v>41</v>
      </c>
      <c r="G33" s="40"/>
      <c r="H33" s="40"/>
      <c r="I33" s="40"/>
      <c r="J33" s="40"/>
      <c r="K33" s="40"/>
      <c r="L33" s="292">
        <v>0</v>
      </c>
      <c r="M33" s="291"/>
      <c r="N33" s="291"/>
      <c r="O33" s="291"/>
      <c r="P33" s="291"/>
      <c r="Q33" s="42"/>
      <c r="R33" s="42"/>
      <c r="S33" s="42"/>
      <c r="T33" s="42"/>
      <c r="U33" s="42"/>
      <c r="V33" s="42"/>
      <c r="W33" s="290">
        <f>ROUND(BD94, 2)</f>
        <v>0</v>
      </c>
      <c r="X33" s="291"/>
      <c r="Y33" s="291"/>
      <c r="Z33" s="291"/>
      <c r="AA33" s="291"/>
      <c r="AB33" s="291"/>
      <c r="AC33" s="291"/>
      <c r="AD33" s="291"/>
      <c r="AE33" s="291"/>
      <c r="AF33" s="42"/>
      <c r="AG33" s="42"/>
      <c r="AH33" s="42"/>
      <c r="AI33" s="42"/>
      <c r="AJ33" s="42"/>
      <c r="AK33" s="290">
        <v>0</v>
      </c>
      <c r="AL33" s="291"/>
      <c r="AM33" s="291"/>
      <c r="AN33" s="291"/>
      <c r="AO33" s="291"/>
      <c r="AP33" s="42"/>
      <c r="AQ33" s="42"/>
      <c r="AR33" s="43"/>
      <c r="AS33" s="44"/>
      <c r="AT33" s="44"/>
      <c r="AU33" s="44"/>
      <c r="AV33" s="44"/>
      <c r="AW33" s="44"/>
      <c r="AX33" s="44"/>
      <c r="AY33" s="44"/>
      <c r="AZ33" s="44"/>
      <c r="BE33" s="280"/>
    </row>
    <row r="34" spans="1:57" s="2" customFormat="1" ht="7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79"/>
    </row>
    <row r="35" spans="1:57" s="2" customFormat="1" ht="25.9" customHeight="1">
      <c r="A35" s="33"/>
      <c r="B35" s="34"/>
      <c r="C35" s="46"/>
      <c r="D35" s="47" t="s">
        <v>42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43</v>
      </c>
      <c r="U35" s="48"/>
      <c r="V35" s="48"/>
      <c r="W35" s="48"/>
      <c r="X35" s="299" t="s">
        <v>44</v>
      </c>
      <c r="Y35" s="297"/>
      <c r="Z35" s="297"/>
      <c r="AA35" s="297"/>
      <c r="AB35" s="297"/>
      <c r="AC35" s="48"/>
      <c r="AD35" s="48"/>
      <c r="AE35" s="48"/>
      <c r="AF35" s="48"/>
      <c r="AG35" s="48"/>
      <c r="AH35" s="48"/>
      <c r="AI35" s="48"/>
      <c r="AJ35" s="48"/>
      <c r="AK35" s="296">
        <f>SUM(AK26:AK33)</f>
        <v>0</v>
      </c>
      <c r="AL35" s="297"/>
      <c r="AM35" s="297"/>
      <c r="AN35" s="297"/>
      <c r="AO35" s="298"/>
      <c r="AP35" s="46"/>
      <c r="AQ35" s="46"/>
      <c r="AR35" s="38"/>
      <c r="BE35" s="33"/>
    </row>
    <row r="36" spans="1:57" s="2" customFormat="1" ht="7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" customHeight="1">
      <c r="B49" s="50"/>
      <c r="C49" s="51"/>
      <c r="D49" s="52" t="s">
        <v>45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46</v>
      </c>
      <c r="AI49" s="53"/>
      <c r="AJ49" s="53"/>
      <c r="AK49" s="53"/>
      <c r="AL49" s="53"/>
      <c r="AM49" s="53"/>
      <c r="AN49" s="53"/>
      <c r="AO49" s="53"/>
      <c r="AP49" s="51"/>
      <c r="AQ49" s="51"/>
      <c r="AR49" s="54"/>
    </row>
    <row r="50" spans="1:57" ht="1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0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0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0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0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0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0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0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0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0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5">
      <c r="A60" s="33"/>
      <c r="B60" s="34"/>
      <c r="C60" s="35"/>
      <c r="D60" s="55" t="s">
        <v>47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5" t="s">
        <v>48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5" t="s">
        <v>47</v>
      </c>
      <c r="AI60" s="37"/>
      <c r="AJ60" s="37"/>
      <c r="AK60" s="37"/>
      <c r="AL60" s="37"/>
      <c r="AM60" s="55" t="s">
        <v>48</v>
      </c>
      <c r="AN60" s="37"/>
      <c r="AO60" s="37"/>
      <c r="AP60" s="35"/>
      <c r="AQ60" s="35"/>
      <c r="AR60" s="38"/>
      <c r="BE60" s="33"/>
    </row>
    <row r="61" spans="1:57" ht="10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0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0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3">
      <c r="A64" s="33"/>
      <c r="B64" s="34"/>
      <c r="C64" s="35"/>
      <c r="D64" s="52" t="s">
        <v>49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2" t="s">
        <v>50</v>
      </c>
      <c r="AI64" s="56"/>
      <c r="AJ64" s="56"/>
      <c r="AK64" s="56"/>
      <c r="AL64" s="56"/>
      <c r="AM64" s="56"/>
      <c r="AN64" s="56"/>
      <c r="AO64" s="56"/>
      <c r="AP64" s="35"/>
      <c r="AQ64" s="35"/>
      <c r="AR64" s="38"/>
      <c r="BE64" s="33"/>
    </row>
    <row r="65" spans="1:57" ht="10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0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0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0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0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0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0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0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0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5">
      <c r="A75" s="33"/>
      <c r="B75" s="34"/>
      <c r="C75" s="35"/>
      <c r="D75" s="55" t="s">
        <v>47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5" t="s">
        <v>48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5" t="s">
        <v>47</v>
      </c>
      <c r="AI75" s="37"/>
      <c r="AJ75" s="37"/>
      <c r="AK75" s="37"/>
      <c r="AL75" s="37"/>
      <c r="AM75" s="55" t="s">
        <v>48</v>
      </c>
      <c r="AN75" s="37"/>
      <c r="AO75" s="37"/>
      <c r="AP75" s="35"/>
      <c r="AQ75" s="35"/>
      <c r="AR75" s="38"/>
      <c r="BE75" s="33"/>
    </row>
    <row r="76" spans="1:57" s="2" customFormat="1" ht="10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7" customHeight="1">
      <c r="A77" s="33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8"/>
      <c r="BE77" s="33"/>
    </row>
    <row r="81" spans="1:91" s="2" customFormat="1" ht="7" customHeight="1">
      <c r="A81" s="33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8"/>
      <c r="BE81" s="33"/>
    </row>
    <row r="82" spans="1:91" s="2" customFormat="1" ht="25" customHeight="1">
      <c r="A82" s="33"/>
      <c r="B82" s="34"/>
      <c r="C82" s="22" t="s">
        <v>51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7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61"/>
      <c r="C84" s="28" t="s">
        <v>11</v>
      </c>
      <c r="D84" s="62"/>
      <c r="E84" s="62"/>
      <c r="F84" s="62"/>
      <c r="G84" s="62"/>
      <c r="H84" s="62"/>
      <c r="I84" s="62"/>
      <c r="J84" s="62"/>
      <c r="K84" s="62"/>
      <c r="L84" s="62" t="str">
        <f>K5</f>
        <v>04/2022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</row>
    <row r="85" spans="1:91" s="5" customFormat="1" ht="37" customHeight="1">
      <c r="B85" s="64"/>
      <c r="C85" s="65" t="s">
        <v>14</v>
      </c>
      <c r="D85" s="66"/>
      <c r="E85" s="66"/>
      <c r="F85" s="66"/>
      <c r="G85" s="66"/>
      <c r="H85" s="66"/>
      <c r="I85" s="66"/>
      <c r="J85" s="66"/>
      <c r="K85" s="66"/>
      <c r="L85" s="253" t="str">
        <f>K6</f>
        <v>Rekonštrukcia a modernizácia interiérov II. etapa - celkom</v>
      </c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66"/>
      <c r="AQ85" s="66"/>
      <c r="AR85" s="67"/>
    </row>
    <row r="86" spans="1:91" s="2" customFormat="1" ht="7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18</v>
      </c>
      <c r="D87" s="35"/>
      <c r="E87" s="35"/>
      <c r="F87" s="35"/>
      <c r="G87" s="35"/>
      <c r="H87" s="35"/>
      <c r="I87" s="35"/>
      <c r="J87" s="35"/>
      <c r="K87" s="35"/>
      <c r="L87" s="68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20</v>
      </c>
      <c r="AJ87" s="35"/>
      <c r="AK87" s="35"/>
      <c r="AL87" s="35"/>
      <c r="AM87" s="255" t="str">
        <f>IF(AN8= "","",AN8)</f>
        <v>14. 4. 2022</v>
      </c>
      <c r="AN87" s="255"/>
      <c r="AO87" s="35"/>
      <c r="AP87" s="35"/>
      <c r="AQ87" s="35"/>
      <c r="AR87" s="38"/>
      <c r="BE87" s="33"/>
    </row>
    <row r="88" spans="1:91" s="2" customFormat="1" ht="7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15" customHeight="1">
      <c r="A89" s="33"/>
      <c r="B89" s="34"/>
      <c r="C89" s="28" t="s">
        <v>22</v>
      </c>
      <c r="D89" s="35"/>
      <c r="E89" s="35"/>
      <c r="F89" s="35"/>
      <c r="G89" s="35"/>
      <c r="H89" s="35"/>
      <c r="I89" s="35"/>
      <c r="J89" s="35"/>
      <c r="K89" s="35"/>
      <c r="L89" s="62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27</v>
      </c>
      <c r="AJ89" s="35"/>
      <c r="AK89" s="35"/>
      <c r="AL89" s="35"/>
      <c r="AM89" s="262" t="str">
        <f>IF(E17="","",E17)</f>
        <v xml:space="preserve"> </v>
      </c>
      <c r="AN89" s="263"/>
      <c r="AO89" s="263"/>
      <c r="AP89" s="263"/>
      <c r="AQ89" s="35"/>
      <c r="AR89" s="38"/>
      <c r="AS89" s="256" t="s">
        <v>52</v>
      </c>
      <c r="AT89" s="257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3"/>
    </row>
    <row r="90" spans="1:91" s="2" customFormat="1" ht="15.15" customHeight="1">
      <c r="A90" s="33"/>
      <c r="B90" s="34"/>
      <c r="C90" s="28" t="s">
        <v>25</v>
      </c>
      <c r="D90" s="35"/>
      <c r="E90" s="35"/>
      <c r="F90" s="35"/>
      <c r="G90" s="35"/>
      <c r="H90" s="35"/>
      <c r="I90" s="35"/>
      <c r="J90" s="35"/>
      <c r="K90" s="35"/>
      <c r="L90" s="62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30</v>
      </c>
      <c r="AJ90" s="35"/>
      <c r="AK90" s="35"/>
      <c r="AL90" s="35"/>
      <c r="AM90" s="262" t="str">
        <f>IF(E20="","",E20)</f>
        <v xml:space="preserve"> </v>
      </c>
      <c r="AN90" s="263"/>
      <c r="AO90" s="263"/>
      <c r="AP90" s="263"/>
      <c r="AQ90" s="35"/>
      <c r="AR90" s="38"/>
      <c r="AS90" s="258"/>
      <c r="AT90" s="259"/>
      <c r="AU90" s="72"/>
      <c r="AV90" s="72"/>
      <c r="AW90" s="72"/>
      <c r="AX90" s="72"/>
      <c r="AY90" s="72"/>
      <c r="AZ90" s="72"/>
      <c r="BA90" s="72"/>
      <c r="BB90" s="72"/>
      <c r="BC90" s="72"/>
      <c r="BD90" s="73"/>
      <c r="BE90" s="33"/>
    </row>
    <row r="91" spans="1:91" s="2" customFormat="1" ht="10.75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60"/>
      <c r="AT91" s="261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3"/>
    </row>
    <row r="92" spans="1:91" s="2" customFormat="1" ht="29.25" customHeight="1">
      <c r="A92" s="33"/>
      <c r="B92" s="34"/>
      <c r="C92" s="264" t="s">
        <v>53</v>
      </c>
      <c r="D92" s="265"/>
      <c r="E92" s="265"/>
      <c r="F92" s="265"/>
      <c r="G92" s="265"/>
      <c r="H92" s="76"/>
      <c r="I92" s="267" t="s">
        <v>54</v>
      </c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6" t="s">
        <v>55</v>
      </c>
      <c r="AH92" s="265"/>
      <c r="AI92" s="265"/>
      <c r="AJ92" s="265"/>
      <c r="AK92" s="265"/>
      <c r="AL92" s="265"/>
      <c r="AM92" s="265"/>
      <c r="AN92" s="267" t="s">
        <v>56</v>
      </c>
      <c r="AO92" s="265"/>
      <c r="AP92" s="268"/>
      <c r="AQ92" s="77" t="s">
        <v>57</v>
      </c>
      <c r="AR92" s="38"/>
      <c r="AS92" s="78" t="s">
        <v>58</v>
      </c>
      <c r="AT92" s="79" t="s">
        <v>59</v>
      </c>
      <c r="AU92" s="79" t="s">
        <v>60</v>
      </c>
      <c r="AV92" s="79" t="s">
        <v>61</v>
      </c>
      <c r="AW92" s="79" t="s">
        <v>62</v>
      </c>
      <c r="AX92" s="79" t="s">
        <v>63</v>
      </c>
      <c r="AY92" s="79" t="s">
        <v>64</v>
      </c>
      <c r="AZ92" s="79" t="s">
        <v>65</v>
      </c>
      <c r="BA92" s="79" t="s">
        <v>66</v>
      </c>
      <c r="BB92" s="79" t="s">
        <v>67</v>
      </c>
      <c r="BC92" s="79" t="s">
        <v>68</v>
      </c>
      <c r="BD92" s="80" t="s">
        <v>69</v>
      </c>
      <c r="BE92" s="33"/>
    </row>
    <row r="93" spans="1:91" s="2" customFormat="1" ht="10.7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81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3"/>
      <c r="BE93" s="33"/>
    </row>
    <row r="94" spans="1:91" s="6" customFormat="1" ht="32.4" customHeight="1">
      <c r="B94" s="84"/>
      <c r="C94" s="85" t="s">
        <v>70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276">
        <f>ROUND(AG95+AG100,2)</f>
        <v>0</v>
      </c>
      <c r="AH94" s="276"/>
      <c r="AI94" s="276"/>
      <c r="AJ94" s="276"/>
      <c r="AK94" s="276"/>
      <c r="AL94" s="276"/>
      <c r="AM94" s="276"/>
      <c r="AN94" s="277">
        <f t="shared" ref="AN94:AN103" si="0">SUM(AG94,AT94)</f>
        <v>0</v>
      </c>
      <c r="AO94" s="277"/>
      <c r="AP94" s="277"/>
      <c r="AQ94" s="88" t="s">
        <v>1</v>
      </c>
      <c r="AR94" s="89"/>
      <c r="AS94" s="90">
        <f>ROUND(AS95+AS100,2)</f>
        <v>0</v>
      </c>
      <c r="AT94" s="91">
        <f t="shared" ref="AT94:AT103" si="1">ROUND(SUM(AV94:AW94),2)</f>
        <v>0</v>
      </c>
      <c r="AU94" s="92">
        <f>ROUND(AU95+AU100,5)</f>
        <v>0</v>
      </c>
      <c r="AV94" s="91">
        <f>ROUND(AZ94*L29,2)</f>
        <v>0</v>
      </c>
      <c r="AW94" s="91">
        <f>ROUND(BA94*L30,2)</f>
        <v>0</v>
      </c>
      <c r="AX94" s="91">
        <f>ROUND(BB94*L29,2)</f>
        <v>0</v>
      </c>
      <c r="AY94" s="91">
        <f>ROUND(BC94*L30,2)</f>
        <v>0</v>
      </c>
      <c r="AZ94" s="91">
        <f>ROUND(AZ95+AZ100,2)</f>
        <v>0</v>
      </c>
      <c r="BA94" s="91">
        <f>ROUND(BA95+BA100,2)</f>
        <v>0</v>
      </c>
      <c r="BB94" s="91">
        <f>ROUND(BB95+BB100,2)</f>
        <v>0</v>
      </c>
      <c r="BC94" s="91">
        <f>ROUND(BC95+BC100,2)</f>
        <v>0</v>
      </c>
      <c r="BD94" s="93">
        <f>ROUND(BD95+BD100,2)</f>
        <v>0</v>
      </c>
      <c r="BS94" s="94" t="s">
        <v>71</v>
      </c>
      <c r="BT94" s="94" t="s">
        <v>72</v>
      </c>
      <c r="BU94" s="95" t="s">
        <v>73</v>
      </c>
      <c r="BV94" s="94" t="s">
        <v>74</v>
      </c>
      <c r="BW94" s="94" t="s">
        <v>5</v>
      </c>
      <c r="BX94" s="94" t="s">
        <v>75</v>
      </c>
      <c r="CL94" s="94" t="s">
        <v>1</v>
      </c>
    </row>
    <row r="95" spans="1:91" s="7" customFormat="1" ht="24.75" customHeight="1">
      <c r="B95" s="96"/>
      <c r="C95" s="97"/>
      <c r="D95" s="272" t="s">
        <v>76</v>
      </c>
      <c r="E95" s="272"/>
      <c r="F95" s="272"/>
      <c r="G95" s="272"/>
      <c r="H95" s="272"/>
      <c r="I95" s="98"/>
      <c r="J95" s="272" t="s">
        <v>77</v>
      </c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69">
        <f>ROUND(SUM(AG96:AG99),2)</f>
        <v>0</v>
      </c>
      <c r="AH95" s="270"/>
      <c r="AI95" s="270"/>
      <c r="AJ95" s="270"/>
      <c r="AK95" s="270"/>
      <c r="AL95" s="270"/>
      <c r="AM95" s="270"/>
      <c r="AN95" s="271">
        <f t="shared" si="0"/>
        <v>0</v>
      </c>
      <c r="AO95" s="270"/>
      <c r="AP95" s="270"/>
      <c r="AQ95" s="99" t="s">
        <v>78</v>
      </c>
      <c r="AR95" s="100"/>
      <c r="AS95" s="101">
        <f>ROUND(SUM(AS96:AS99),2)</f>
        <v>0</v>
      </c>
      <c r="AT95" s="102">
        <f t="shared" si="1"/>
        <v>0</v>
      </c>
      <c r="AU95" s="103">
        <f>ROUND(SUM(AU96:AU99),5)</f>
        <v>0</v>
      </c>
      <c r="AV95" s="102">
        <f>ROUND(AZ95*L29,2)</f>
        <v>0</v>
      </c>
      <c r="AW95" s="102">
        <f>ROUND(BA95*L30,2)</f>
        <v>0</v>
      </c>
      <c r="AX95" s="102">
        <f>ROUND(BB95*L29,2)</f>
        <v>0</v>
      </c>
      <c r="AY95" s="102">
        <f>ROUND(BC95*L30,2)</f>
        <v>0</v>
      </c>
      <c r="AZ95" s="102">
        <f>ROUND(SUM(AZ96:AZ99),2)</f>
        <v>0</v>
      </c>
      <c r="BA95" s="102">
        <f>ROUND(SUM(BA96:BA99),2)</f>
        <v>0</v>
      </c>
      <c r="BB95" s="102">
        <f>ROUND(SUM(BB96:BB99),2)</f>
        <v>0</v>
      </c>
      <c r="BC95" s="102">
        <f>ROUND(SUM(BC96:BC99),2)</f>
        <v>0</v>
      </c>
      <c r="BD95" s="104">
        <f>ROUND(SUM(BD96:BD99),2)</f>
        <v>0</v>
      </c>
      <c r="BS95" s="105" t="s">
        <v>71</v>
      </c>
      <c r="BT95" s="105" t="s">
        <v>79</v>
      </c>
      <c r="BU95" s="105" t="s">
        <v>73</v>
      </c>
      <c r="BV95" s="105" t="s">
        <v>74</v>
      </c>
      <c r="BW95" s="105" t="s">
        <v>80</v>
      </c>
      <c r="BX95" s="105" t="s">
        <v>5</v>
      </c>
      <c r="CL95" s="105" t="s">
        <v>1</v>
      </c>
      <c r="CM95" s="105" t="s">
        <v>72</v>
      </c>
    </row>
    <row r="96" spans="1:91" s="4" customFormat="1" ht="16.5" customHeight="1">
      <c r="A96" s="106" t="s">
        <v>81</v>
      </c>
      <c r="B96" s="61"/>
      <c r="C96" s="107"/>
      <c r="D96" s="107"/>
      <c r="E96" s="275" t="s">
        <v>76</v>
      </c>
      <c r="F96" s="275"/>
      <c r="G96" s="275"/>
      <c r="H96" s="275"/>
      <c r="I96" s="275"/>
      <c r="J96" s="107"/>
      <c r="K96" s="275" t="s">
        <v>82</v>
      </c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3">
        <f>'02-2022 - 1-stavebná časť...'!J32</f>
        <v>0</v>
      </c>
      <c r="AH96" s="274"/>
      <c r="AI96" s="274"/>
      <c r="AJ96" s="274"/>
      <c r="AK96" s="274"/>
      <c r="AL96" s="274"/>
      <c r="AM96" s="274"/>
      <c r="AN96" s="273">
        <f t="shared" si="0"/>
        <v>0</v>
      </c>
      <c r="AO96" s="274"/>
      <c r="AP96" s="274"/>
      <c r="AQ96" s="108" t="s">
        <v>83</v>
      </c>
      <c r="AR96" s="63"/>
      <c r="AS96" s="109">
        <v>0</v>
      </c>
      <c r="AT96" s="110">
        <f t="shared" si="1"/>
        <v>0</v>
      </c>
      <c r="AU96" s="111">
        <f>'02-2022 - 1-stavebná časť...'!P135</f>
        <v>0</v>
      </c>
      <c r="AV96" s="110">
        <f>'02-2022 - 1-stavebná časť...'!J35</f>
        <v>0</v>
      </c>
      <c r="AW96" s="110">
        <f>'02-2022 - 1-stavebná časť...'!J36</f>
        <v>0</v>
      </c>
      <c r="AX96" s="110">
        <f>'02-2022 - 1-stavebná časť...'!J37</f>
        <v>0</v>
      </c>
      <c r="AY96" s="110">
        <f>'02-2022 - 1-stavebná časť...'!J38</f>
        <v>0</v>
      </c>
      <c r="AZ96" s="110">
        <f>'02-2022 - 1-stavebná časť...'!F35</f>
        <v>0</v>
      </c>
      <c r="BA96" s="110">
        <f>'02-2022 - 1-stavebná časť...'!F36</f>
        <v>0</v>
      </c>
      <c r="BB96" s="110">
        <f>'02-2022 - 1-stavebná časť...'!F37</f>
        <v>0</v>
      </c>
      <c r="BC96" s="110">
        <f>'02-2022 - 1-stavebná časť...'!F38</f>
        <v>0</v>
      </c>
      <c r="BD96" s="112">
        <f>'02-2022 - 1-stavebná časť...'!F39</f>
        <v>0</v>
      </c>
      <c r="BT96" s="113" t="s">
        <v>84</v>
      </c>
      <c r="BV96" s="113" t="s">
        <v>74</v>
      </c>
      <c r="BW96" s="113" t="s">
        <v>85</v>
      </c>
      <c r="BX96" s="113" t="s">
        <v>80</v>
      </c>
      <c r="CL96" s="113" t="s">
        <v>1</v>
      </c>
    </row>
    <row r="97" spans="1:91" s="4" customFormat="1" ht="16.5" customHeight="1">
      <c r="A97" s="106" t="s">
        <v>81</v>
      </c>
      <c r="B97" s="61"/>
      <c r="C97" s="107"/>
      <c r="D97" s="107"/>
      <c r="E97" s="275" t="s">
        <v>86</v>
      </c>
      <c r="F97" s="275"/>
      <c r="G97" s="275"/>
      <c r="H97" s="275"/>
      <c r="I97" s="275"/>
      <c r="J97" s="107"/>
      <c r="K97" s="275" t="s">
        <v>87</v>
      </c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3">
        <f>'02-2022-2 - 2- ZTI - bufet'!J32</f>
        <v>0</v>
      </c>
      <c r="AH97" s="274"/>
      <c r="AI97" s="274"/>
      <c r="AJ97" s="274"/>
      <c r="AK97" s="274"/>
      <c r="AL97" s="274"/>
      <c r="AM97" s="274"/>
      <c r="AN97" s="273">
        <f t="shared" si="0"/>
        <v>0</v>
      </c>
      <c r="AO97" s="274"/>
      <c r="AP97" s="274"/>
      <c r="AQ97" s="108" t="s">
        <v>83</v>
      </c>
      <c r="AR97" s="63"/>
      <c r="AS97" s="109">
        <v>0</v>
      </c>
      <c r="AT97" s="110">
        <f t="shared" si="1"/>
        <v>0</v>
      </c>
      <c r="AU97" s="111">
        <f>'02-2022-2 - 2- ZTI - bufet'!P132</f>
        <v>0</v>
      </c>
      <c r="AV97" s="110">
        <f>'02-2022-2 - 2- ZTI - bufet'!J35</f>
        <v>0</v>
      </c>
      <c r="AW97" s="110">
        <f>'02-2022-2 - 2- ZTI - bufet'!J36</f>
        <v>0</v>
      </c>
      <c r="AX97" s="110">
        <f>'02-2022-2 - 2- ZTI - bufet'!J37</f>
        <v>0</v>
      </c>
      <c r="AY97" s="110">
        <f>'02-2022-2 - 2- ZTI - bufet'!J38</f>
        <v>0</v>
      </c>
      <c r="AZ97" s="110">
        <f>'02-2022-2 - 2- ZTI - bufet'!F35</f>
        <v>0</v>
      </c>
      <c r="BA97" s="110">
        <f>'02-2022-2 - 2- ZTI - bufet'!F36</f>
        <v>0</v>
      </c>
      <c r="BB97" s="110">
        <f>'02-2022-2 - 2- ZTI - bufet'!F37</f>
        <v>0</v>
      </c>
      <c r="BC97" s="110">
        <f>'02-2022-2 - 2- ZTI - bufet'!F38</f>
        <v>0</v>
      </c>
      <c r="BD97" s="112">
        <f>'02-2022-2 - 2- ZTI - bufet'!F39</f>
        <v>0</v>
      </c>
      <c r="BT97" s="113" t="s">
        <v>84</v>
      </c>
      <c r="BV97" s="113" t="s">
        <v>74</v>
      </c>
      <c r="BW97" s="113" t="s">
        <v>88</v>
      </c>
      <c r="BX97" s="113" t="s">
        <v>80</v>
      </c>
      <c r="CL97" s="113" t="s">
        <v>1</v>
      </c>
    </row>
    <row r="98" spans="1:91" s="4" customFormat="1" ht="16.5" customHeight="1">
      <c r="A98" s="106" t="s">
        <v>81</v>
      </c>
      <c r="B98" s="61"/>
      <c r="C98" s="107"/>
      <c r="D98" s="107"/>
      <c r="E98" s="275" t="s">
        <v>89</v>
      </c>
      <c r="F98" s="275"/>
      <c r="G98" s="275"/>
      <c r="H98" s="275"/>
      <c r="I98" s="275"/>
      <c r="J98" s="107"/>
      <c r="K98" s="275" t="s">
        <v>90</v>
      </c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3">
        <f>'02-2022-3 - 3- ÚK- bufet'!J32</f>
        <v>0</v>
      </c>
      <c r="AH98" s="274"/>
      <c r="AI98" s="274"/>
      <c r="AJ98" s="274"/>
      <c r="AK98" s="274"/>
      <c r="AL98" s="274"/>
      <c r="AM98" s="274"/>
      <c r="AN98" s="273">
        <f t="shared" si="0"/>
        <v>0</v>
      </c>
      <c r="AO98" s="274"/>
      <c r="AP98" s="274"/>
      <c r="AQ98" s="108" t="s">
        <v>83</v>
      </c>
      <c r="AR98" s="63"/>
      <c r="AS98" s="109">
        <v>0</v>
      </c>
      <c r="AT98" s="110">
        <f t="shared" si="1"/>
        <v>0</v>
      </c>
      <c r="AU98" s="111">
        <f>'02-2022-3 - 3- ÚK- bufet'!P123</f>
        <v>0</v>
      </c>
      <c r="AV98" s="110">
        <f>'02-2022-3 - 3- ÚK- bufet'!J35</f>
        <v>0</v>
      </c>
      <c r="AW98" s="110">
        <f>'02-2022-3 - 3- ÚK- bufet'!J36</f>
        <v>0</v>
      </c>
      <c r="AX98" s="110">
        <f>'02-2022-3 - 3- ÚK- bufet'!J37</f>
        <v>0</v>
      </c>
      <c r="AY98" s="110">
        <f>'02-2022-3 - 3- ÚK- bufet'!J38</f>
        <v>0</v>
      </c>
      <c r="AZ98" s="110">
        <f>'02-2022-3 - 3- ÚK- bufet'!F35</f>
        <v>0</v>
      </c>
      <c r="BA98" s="110">
        <f>'02-2022-3 - 3- ÚK- bufet'!F36</f>
        <v>0</v>
      </c>
      <c r="BB98" s="110">
        <f>'02-2022-3 - 3- ÚK- bufet'!F37</f>
        <v>0</v>
      </c>
      <c r="BC98" s="110">
        <f>'02-2022-3 - 3- ÚK- bufet'!F38</f>
        <v>0</v>
      </c>
      <c r="BD98" s="112">
        <f>'02-2022-3 - 3- ÚK- bufet'!F39</f>
        <v>0</v>
      </c>
      <c r="BT98" s="113" t="s">
        <v>84</v>
      </c>
      <c r="BV98" s="113" t="s">
        <v>74</v>
      </c>
      <c r="BW98" s="113" t="s">
        <v>91</v>
      </c>
      <c r="BX98" s="113" t="s">
        <v>80</v>
      </c>
      <c r="CL98" s="113" t="s">
        <v>1</v>
      </c>
    </row>
    <row r="99" spans="1:91" s="4" customFormat="1" ht="16.5" customHeight="1">
      <c r="A99" s="106" t="s">
        <v>81</v>
      </c>
      <c r="B99" s="61"/>
      <c r="C99" s="107"/>
      <c r="D99" s="107"/>
      <c r="E99" s="275" t="s">
        <v>92</v>
      </c>
      <c r="F99" s="275"/>
      <c r="G99" s="275"/>
      <c r="H99" s="275"/>
      <c r="I99" s="275"/>
      <c r="J99" s="107"/>
      <c r="K99" s="275" t="s">
        <v>93</v>
      </c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  <c r="AG99" s="273">
        <f>'02-2022-4 - 4-Elektroinšt...'!J32</f>
        <v>0</v>
      </c>
      <c r="AH99" s="274"/>
      <c r="AI99" s="274"/>
      <c r="AJ99" s="274"/>
      <c r="AK99" s="274"/>
      <c r="AL99" s="274"/>
      <c r="AM99" s="274"/>
      <c r="AN99" s="273">
        <f t="shared" si="0"/>
        <v>0</v>
      </c>
      <c r="AO99" s="274"/>
      <c r="AP99" s="274"/>
      <c r="AQ99" s="108" t="s">
        <v>83</v>
      </c>
      <c r="AR99" s="63"/>
      <c r="AS99" s="109">
        <v>0</v>
      </c>
      <c r="AT99" s="110">
        <f t="shared" si="1"/>
        <v>0</v>
      </c>
      <c r="AU99" s="111">
        <f>'02-2022-4 - 4-Elektroinšt...'!P125</f>
        <v>0</v>
      </c>
      <c r="AV99" s="110">
        <f>'02-2022-4 - 4-Elektroinšt...'!J35</f>
        <v>0</v>
      </c>
      <c r="AW99" s="110">
        <f>'02-2022-4 - 4-Elektroinšt...'!J36</f>
        <v>0</v>
      </c>
      <c r="AX99" s="110">
        <f>'02-2022-4 - 4-Elektroinšt...'!J37</f>
        <v>0</v>
      </c>
      <c r="AY99" s="110">
        <f>'02-2022-4 - 4-Elektroinšt...'!J38</f>
        <v>0</v>
      </c>
      <c r="AZ99" s="110">
        <f>'02-2022-4 - 4-Elektroinšt...'!F35</f>
        <v>0</v>
      </c>
      <c r="BA99" s="110">
        <f>'02-2022-4 - 4-Elektroinšt...'!F36</f>
        <v>0</v>
      </c>
      <c r="BB99" s="110">
        <f>'02-2022-4 - 4-Elektroinšt...'!F37</f>
        <v>0</v>
      </c>
      <c r="BC99" s="110">
        <f>'02-2022-4 - 4-Elektroinšt...'!F38</f>
        <v>0</v>
      </c>
      <c r="BD99" s="112">
        <f>'02-2022-4 - 4-Elektroinšt...'!F39</f>
        <v>0</v>
      </c>
      <c r="BT99" s="113" t="s">
        <v>84</v>
      </c>
      <c r="BV99" s="113" t="s">
        <v>74</v>
      </c>
      <c r="BW99" s="113" t="s">
        <v>94</v>
      </c>
      <c r="BX99" s="113" t="s">
        <v>80</v>
      </c>
      <c r="CL99" s="113" t="s">
        <v>1</v>
      </c>
    </row>
    <row r="100" spans="1:91" s="7" customFormat="1" ht="24.75" customHeight="1">
      <c r="B100" s="96"/>
      <c r="C100" s="97"/>
      <c r="D100" s="272" t="s">
        <v>95</v>
      </c>
      <c r="E100" s="272"/>
      <c r="F100" s="272"/>
      <c r="G100" s="272"/>
      <c r="H100" s="272"/>
      <c r="I100" s="98"/>
      <c r="J100" s="272" t="s">
        <v>96</v>
      </c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69">
        <f>ROUND(SUM(AG101:AG103),2)</f>
        <v>0</v>
      </c>
      <c r="AH100" s="270"/>
      <c r="AI100" s="270"/>
      <c r="AJ100" s="270"/>
      <c r="AK100" s="270"/>
      <c r="AL100" s="270"/>
      <c r="AM100" s="270"/>
      <c r="AN100" s="271">
        <f t="shared" si="0"/>
        <v>0</v>
      </c>
      <c r="AO100" s="270"/>
      <c r="AP100" s="270"/>
      <c r="AQ100" s="99" t="s">
        <v>78</v>
      </c>
      <c r="AR100" s="100"/>
      <c r="AS100" s="101">
        <f>ROUND(SUM(AS101:AS103),2)</f>
        <v>0</v>
      </c>
      <c r="AT100" s="102">
        <f t="shared" si="1"/>
        <v>0</v>
      </c>
      <c r="AU100" s="103">
        <f>ROUND(SUM(AU101:AU103),5)</f>
        <v>0</v>
      </c>
      <c r="AV100" s="102">
        <f>ROUND(AZ100*L29,2)</f>
        <v>0</v>
      </c>
      <c r="AW100" s="102">
        <f>ROUND(BA100*L30,2)</f>
        <v>0</v>
      </c>
      <c r="AX100" s="102">
        <f>ROUND(BB100*L29,2)</f>
        <v>0</v>
      </c>
      <c r="AY100" s="102">
        <f>ROUND(BC100*L30,2)</f>
        <v>0</v>
      </c>
      <c r="AZ100" s="102">
        <f>ROUND(SUM(AZ101:AZ103),2)</f>
        <v>0</v>
      </c>
      <c r="BA100" s="102">
        <f>ROUND(SUM(BA101:BA103),2)</f>
        <v>0</v>
      </c>
      <c r="BB100" s="102">
        <f>ROUND(SUM(BB101:BB103),2)</f>
        <v>0</v>
      </c>
      <c r="BC100" s="102">
        <f>ROUND(SUM(BC101:BC103),2)</f>
        <v>0</v>
      </c>
      <c r="BD100" s="104">
        <f>ROUND(SUM(BD101:BD103),2)</f>
        <v>0</v>
      </c>
      <c r="BS100" s="105" t="s">
        <v>71</v>
      </c>
      <c r="BT100" s="105" t="s">
        <v>79</v>
      </c>
      <c r="BU100" s="105" t="s">
        <v>73</v>
      </c>
      <c r="BV100" s="105" t="s">
        <v>74</v>
      </c>
      <c r="BW100" s="105" t="s">
        <v>97</v>
      </c>
      <c r="BX100" s="105" t="s">
        <v>5</v>
      </c>
      <c r="CL100" s="105" t="s">
        <v>1</v>
      </c>
      <c r="CM100" s="105" t="s">
        <v>72</v>
      </c>
    </row>
    <row r="101" spans="1:91" s="4" customFormat="1" ht="16.5" customHeight="1">
      <c r="A101" s="106" t="s">
        <v>81</v>
      </c>
      <c r="B101" s="61"/>
      <c r="C101" s="107"/>
      <c r="D101" s="107"/>
      <c r="E101" s="275" t="s">
        <v>76</v>
      </c>
      <c r="F101" s="275"/>
      <c r="G101" s="275"/>
      <c r="H101" s="275"/>
      <c r="I101" s="275"/>
      <c r="J101" s="107"/>
      <c r="K101" s="275" t="s">
        <v>98</v>
      </c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75"/>
      <c r="AG101" s="273">
        <f>'02-2022 - 1-stavebná časť..._01'!J32</f>
        <v>0</v>
      </c>
      <c r="AH101" s="274"/>
      <c r="AI101" s="274"/>
      <c r="AJ101" s="274"/>
      <c r="AK101" s="274"/>
      <c r="AL101" s="274"/>
      <c r="AM101" s="274"/>
      <c r="AN101" s="273">
        <f t="shared" si="0"/>
        <v>0</v>
      </c>
      <c r="AO101" s="274"/>
      <c r="AP101" s="274"/>
      <c r="AQ101" s="108" t="s">
        <v>83</v>
      </c>
      <c r="AR101" s="63"/>
      <c r="AS101" s="109">
        <v>0</v>
      </c>
      <c r="AT101" s="110">
        <f t="shared" si="1"/>
        <v>0</v>
      </c>
      <c r="AU101" s="111">
        <f>'02-2022 - 1-stavebná časť..._01'!P133</f>
        <v>0</v>
      </c>
      <c r="AV101" s="110">
        <f>'02-2022 - 1-stavebná časť..._01'!J35</f>
        <v>0</v>
      </c>
      <c r="AW101" s="110">
        <f>'02-2022 - 1-stavebná časť..._01'!J36</f>
        <v>0</v>
      </c>
      <c r="AX101" s="110">
        <f>'02-2022 - 1-stavebná časť..._01'!J37</f>
        <v>0</v>
      </c>
      <c r="AY101" s="110">
        <f>'02-2022 - 1-stavebná časť..._01'!J38</f>
        <v>0</v>
      </c>
      <c r="AZ101" s="110">
        <f>'02-2022 - 1-stavebná časť..._01'!F35</f>
        <v>0</v>
      </c>
      <c r="BA101" s="110">
        <f>'02-2022 - 1-stavebná časť..._01'!F36</f>
        <v>0</v>
      </c>
      <c r="BB101" s="110">
        <f>'02-2022 - 1-stavebná časť..._01'!F37</f>
        <v>0</v>
      </c>
      <c r="BC101" s="110">
        <f>'02-2022 - 1-stavebná časť..._01'!F38</f>
        <v>0</v>
      </c>
      <c r="BD101" s="112">
        <f>'02-2022 - 1-stavebná časť..._01'!F39</f>
        <v>0</v>
      </c>
      <c r="BT101" s="113" t="s">
        <v>84</v>
      </c>
      <c r="BV101" s="113" t="s">
        <v>74</v>
      </c>
      <c r="BW101" s="113" t="s">
        <v>99</v>
      </c>
      <c r="BX101" s="113" t="s">
        <v>97</v>
      </c>
      <c r="CL101" s="113" t="s">
        <v>1</v>
      </c>
    </row>
    <row r="102" spans="1:91" s="4" customFormat="1" ht="16.5" customHeight="1">
      <c r="A102" s="106" t="s">
        <v>81</v>
      </c>
      <c r="B102" s="61"/>
      <c r="C102" s="107"/>
      <c r="D102" s="107"/>
      <c r="E102" s="275" t="s">
        <v>86</v>
      </c>
      <c r="F102" s="275"/>
      <c r="G102" s="275"/>
      <c r="H102" s="275"/>
      <c r="I102" s="275"/>
      <c r="J102" s="107"/>
      <c r="K102" s="275" t="s">
        <v>100</v>
      </c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273">
        <f>'02-2022-2 - 2- ÚK - rek. ...'!J32</f>
        <v>0</v>
      </c>
      <c r="AH102" s="274"/>
      <c r="AI102" s="274"/>
      <c r="AJ102" s="274"/>
      <c r="AK102" s="274"/>
      <c r="AL102" s="274"/>
      <c r="AM102" s="274"/>
      <c r="AN102" s="273">
        <f t="shared" si="0"/>
        <v>0</v>
      </c>
      <c r="AO102" s="274"/>
      <c r="AP102" s="274"/>
      <c r="AQ102" s="108" t="s">
        <v>83</v>
      </c>
      <c r="AR102" s="63"/>
      <c r="AS102" s="109">
        <v>0</v>
      </c>
      <c r="AT102" s="110">
        <f t="shared" si="1"/>
        <v>0</v>
      </c>
      <c r="AU102" s="111">
        <f>'02-2022-2 - 2- ÚK - rek. ...'!P123</f>
        <v>0</v>
      </c>
      <c r="AV102" s="110">
        <f>'02-2022-2 - 2- ÚK - rek. ...'!J35</f>
        <v>0</v>
      </c>
      <c r="AW102" s="110">
        <f>'02-2022-2 - 2- ÚK - rek. ...'!J36</f>
        <v>0</v>
      </c>
      <c r="AX102" s="110">
        <f>'02-2022-2 - 2- ÚK - rek. ...'!J37</f>
        <v>0</v>
      </c>
      <c r="AY102" s="110">
        <f>'02-2022-2 - 2- ÚK - rek. ...'!J38</f>
        <v>0</v>
      </c>
      <c r="AZ102" s="110">
        <f>'02-2022-2 - 2- ÚK - rek. ...'!F35</f>
        <v>0</v>
      </c>
      <c r="BA102" s="110">
        <f>'02-2022-2 - 2- ÚK - rek. ...'!F36</f>
        <v>0</v>
      </c>
      <c r="BB102" s="110">
        <f>'02-2022-2 - 2- ÚK - rek. ...'!F37</f>
        <v>0</v>
      </c>
      <c r="BC102" s="110">
        <f>'02-2022-2 - 2- ÚK - rek. ...'!F38</f>
        <v>0</v>
      </c>
      <c r="BD102" s="112">
        <f>'02-2022-2 - 2- ÚK - rek. ...'!F39</f>
        <v>0</v>
      </c>
      <c r="BT102" s="113" t="s">
        <v>84</v>
      </c>
      <c r="BV102" s="113" t="s">
        <v>74</v>
      </c>
      <c r="BW102" s="113" t="s">
        <v>101</v>
      </c>
      <c r="BX102" s="113" t="s">
        <v>97</v>
      </c>
      <c r="CL102" s="113" t="s">
        <v>1</v>
      </c>
    </row>
    <row r="103" spans="1:91" s="4" customFormat="1" ht="16.5" customHeight="1">
      <c r="A103" s="106" t="s">
        <v>81</v>
      </c>
      <c r="B103" s="61"/>
      <c r="C103" s="107"/>
      <c r="D103" s="107"/>
      <c r="E103" s="275" t="s">
        <v>89</v>
      </c>
      <c r="F103" s="275"/>
      <c r="G103" s="275"/>
      <c r="H103" s="275"/>
      <c r="I103" s="275"/>
      <c r="J103" s="107"/>
      <c r="K103" s="275" t="s">
        <v>102</v>
      </c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73">
        <f>'02-2022-3 - 3-Elektroinšt...'!J32</f>
        <v>0</v>
      </c>
      <c r="AH103" s="274"/>
      <c r="AI103" s="274"/>
      <c r="AJ103" s="274"/>
      <c r="AK103" s="274"/>
      <c r="AL103" s="274"/>
      <c r="AM103" s="274"/>
      <c r="AN103" s="273">
        <f t="shared" si="0"/>
        <v>0</v>
      </c>
      <c r="AO103" s="274"/>
      <c r="AP103" s="274"/>
      <c r="AQ103" s="108" t="s">
        <v>83</v>
      </c>
      <c r="AR103" s="63"/>
      <c r="AS103" s="114">
        <v>0</v>
      </c>
      <c r="AT103" s="115">
        <f t="shared" si="1"/>
        <v>0</v>
      </c>
      <c r="AU103" s="116">
        <f>'02-2022-3 - 3-Elektroinšt...'!P123</f>
        <v>0</v>
      </c>
      <c r="AV103" s="115">
        <f>'02-2022-3 - 3-Elektroinšt...'!J35</f>
        <v>0</v>
      </c>
      <c r="AW103" s="115">
        <f>'02-2022-3 - 3-Elektroinšt...'!J36</f>
        <v>0</v>
      </c>
      <c r="AX103" s="115">
        <f>'02-2022-3 - 3-Elektroinšt...'!J37</f>
        <v>0</v>
      </c>
      <c r="AY103" s="115">
        <f>'02-2022-3 - 3-Elektroinšt...'!J38</f>
        <v>0</v>
      </c>
      <c r="AZ103" s="115">
        <f>'02-2022-3 - 3-Elektroinšt...'!F35</f>
        <v>0</v>
      </c>
      <c r="BA103" s="115">
        <f>'02-2022-3 - 3-Elektroinšt...'!F36</f>
        <v>0</v>
      </c>
      <c r="BB103" s="115">
        <f>'02-2022-3 - 3-Elektroinšt...'!F37</f>
        <v>0</v>
      </c>
      <c r="BC103" s="115">
        <f>'02-2022-3 - 3-Elektroinšt...'!F38</f>
        <v>0</v>
      </c>
      <c r="BD103" s="117">
        <f>'02-2022-3 - 3-Elektroinšt...'!F39</f>
        <v>0</v>
      </c>
      <c r="BT103" s="113" t="s">
        <v>84</v>
      </c>
      <c r="BV103" s="113" t="s">
        <v>74</v>
      </c>
      <c r="BW103" s="113" t="s">
        <v>103</v>
      </c>
      <c r="BX103" s="113" t="s">
        <v>97</v>
      </c>
      <c r="CL103" s="113" t="s">
        <v>1</v>
      </c>
    </row>
    <row r="104" spans="1:91" s="2" customFormat="1" ht="30" customHeight="1">
      <c r="A104" s="33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8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91" s="2" customFormat="1" ht="7" customHeight="1">
      <c r="A105" s="33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38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</sheetData>
  <sheetProtection algorithmName="SHA-512" hashValue="oDu/cwWknVjsOp1qbaqRkNdfkEj1+Ta42IJuejdoFUpU+BYxa2PMyX4mFwKHzLgS28fdC3EnR68wwvn5N3lTCw==" saltValue="hpeg0zpeGQRlgQQrnKoqorBqa/PRxxvJrDJJI4JUucxdeq75WQHgV8olKCJRvAeXiaUCKy1uXE2xQH/3oHs48g==" spinCount="100000" sheet="1" objects="1" scenarios="1" formatColumns="0" formatRows="0"/>
  <mergeCells count="74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102:AP102"/>
    <mergeCell ref="AG102:AM102"/>
    <mergeCell ref="E102:I102"/>
    <mergeCell ref="K102:AF102"/>
    <mergeCell ref="AN103:AP103"/>
    <mergeCell ref="AG103:AM103"/>
    <mergeCell ref="E103:I103"/>
    <mergeCell ref="K103:AF103"/>
    <mergeCell ref="AN100:AP100"/>
    <mergeCell ref="AG100:AM100"/>
    <mergeCell ref="D100:H100"/>
    <mergeCell ref="J100:AF100"/>
    <mergeCell ref="AN101:AP101"/>
    <mergeCell ref="AG101:AM101"/>
    <mergeCell ref="E101:I101"/>
    <mergeCell ref="K101:AF101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4:AM94"/>
    <mergeCell ref="AN94:AP94"/>
    <mergeCell ref="L85:AO85"/>
    <mergeCell ref="AM87:AN87"/>
    <mergeCell ref="AS89:AT91"/>
    <mergeCell ref="AM89:AP89"/>
    <mergeCell ref="AM90:AP90"/>
  </mergeCells>
  <hyperlinks>
    <hyperlink ref="A96" location="'02-2022 - 1-stavebná časť...'!C2" display="/" xr:uid="{00000000-0004-0000-0000-000000000000}"/>
    <hyperlink ref="A97" location="'02-2022-2 - 2- ZTI - bufet'!C2" display="/" xr:uid="{00000000-0004-0000-0000-000001000000}"/>
    <hyperlink ref="A98" location="'02-2022-3 - 3- ÚK- bufet'!C2" display="/" xr:uid="{00000000-0004-0000-0000-000002000000}"/>
    <hyperlink ref="A99" location="'02-2022-4 - 4-Elektroinšt...'!C2" display="/" xr:uid="{00000000-0004-0000-0000-000003000000}"/>
    <hyperlink ref="A101" location="'02-2022 - 1-stavebná časť..._01'!C2" display="/" xr:uid="{00000000-0004-0000-0000-000004000000}"/>
    <hyperlink ref="A102" location="'02-2022-2 - 2- ÚK - rek. ...'!C2" display="/" xr:uid="{00000000-0004-0000-0000-000005000000}"/>
    <hyperlink ref="A103" location="'02-2022-3 - 3-Elektroinšt...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58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6" t="s">
        <v>85</v>
      </c>
    </row>
    <row r="3" spans="1:46" s="1" customFormat="1" ht="7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72</v>
      </c>
    </row>
    <row r="4" spans="1:46" s="1" customFormat="1" ht="25" customHeight="1">
      <c r="B4" s="19"/>
      <c r="D4" s="120" t="s">
        <v>104</v>
      </c>
      <c r="L4" s="19"/>
      <c r="M4" s="121" t="s">
        <v>9</v>
      </c>
      <c r="AT4" s="16" t="s">
        <v>4</v>
      </c>
    </row>
    <row r="5" spans="1:46" s="1" customFormat="1" ht="7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16.5" customHeight="1">
      <c r="B7" s="19"/>
      <c r="E7" s="301" t="str">
        <f>'Rekapitulácia stavby'!K6</f>
        <v>Rekonštrukcia a modernizácia interiérov II. etapa - celkom</v>
      </c>
      <c r="F7" s="302"/>
      <c r="G7" s="302"/>
      <c r="H7" s="302"/>
      <c r="L7" s="19"/>
    </row>
    <row r="8" spans="1:46" s="1" customFormat="1" ht="12" customHeight="1">
      <c r="B8" s="19"/>
      <c r="D8" s="122" t="s">
        <v>105</v>
      </c>
      <c r="L8" s="19"/>
    </row>
    <row r="9" spans="1:46" s="2" customFormat="1" ht="16.5" customHeight="1">
      <c r="A9" s="33"/>
      <c r="B9" s="38"/>
      <c r="C9" s="33"/>
      <c r="D9" s="33"/>
      <c r="E9" s="301" t="s">
        <v>106</v>
      </c>
      <c r="F9" s="303"/>
      <c r="G9" s="303"/>
      <c r="H9" s="303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107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4" t="s">
        <v>108</v>
      </c>
      <c r="F11" s="303"/>
      <c r="G11" s="303"/>
      <c r="H11" s="303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 t="str">
        <f>'Rekapitulácia stavby'!AN8</f>
        <v>14. 4. 2022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22</v>
      </c>
      <c r="E16" s="33"/>
      <c r="F16" s="33"/>
      <c r="G16" s="33"/>
      <c r="H16" s="33"/>
      <c r="I16" s="122" t="s">
        <v>23</v>
      </c>
      <c r="J16" s="113" t="str">
        <f>IF('Rekapitulácia stavby'!AN10="","",'Rekapitulácia stavby'!AN10)</f>
        <v/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tr">
        <f>IF('Rekapitulácia stavby'!E11="","",'Rekapitulácia stavby'!E11)</f>
        <v xml:space="preserve"> </v>
      </c>
      <c r="F17" s="33"/>
      <c r="G17" s="33"/>
      <c r="H17" s="33"/>
      <c r="I17" s="122" t="s">
        <v>24</v>
      </c>
      <c r="J17" s="113" t="str">
        <f>IF('Rekapitulácia stavby'!AN11="","",'Rekapitulácia stavby'!AN11)</f>
        <v/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25</v>
      </c>
      <c r="E19" s="33"/>
      <c r="F19" s="33"/>
      <c r="G19" s="33"/>
      <c r="H19" s="33"/>
      <c r="I19" s="122" t="s">
        <v>23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5" t="str">
        <f>'Rekapitulácia stavby'!E14</f>
        <v>Vyplň údaj</v>
      </c>
      <c r="F20" s="306"/>
      <c r="G20" s="306"/>
      <c r="H20" s="306"/>
      <c r="I20" s="122" t="s">
        <v>24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27</v>
      </c>
      <c r="E22" s="33"/>
      <c r="F22" s="33"/>
      <c r="G22" s="33"/>
      <c r="H22" s="33"/>
      <c r="I22" s="122" t="s">
        <v>23</v>
      </c>
      <c r="J22" s="113" t="str">
        <f>IF('Rekapitulácia stavby'!AN16="","",'Rekapitulácia stavby'!AN16)</f>
        <v/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tr">
        <f>IF('Rekapitulácia stavby'!E17="","",'Rekapitulácia stavby'!E17)</f>
        <v xml:space="preserve"> </v>
      </c>
      <c r="F23" s="33"/>
      <c r="G23" s="33"/>
      <c r="H23" s="33"/>
      <c r="I23" s="122" t="s">
        <v>24</v>
      </c>
      <c r="J23" s="113" t="str">
        <f>IF('Rekapitulácia stavby'!AN17="","",'Rekapitulácia stavby'!AN17)</f>
        <v/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30</v>
      </c>
      <c r="E25" s="33"/>
      <c r="F25" s="33"/>
      <c r="G25" s="33"/>
      <c r="H25" s="33"/>
      <c r="I25" s="122" t="s">
        <v>23</v>
      </c>
      <c r="J25" s="113" t="s">
        <v>1</v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">
        <v>109</v>
      </c>
      <c r="F26" s="33"/>
      <c r="G26" s="33"/>
      <c r="H26" s="33"/>
      <c r="I26" s="122" t="s">
        <v>24</v>
      </c>
      <c r="J26" s="113" t="s">
        <v>1</v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31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4"/>
      <c r="B29" s="125"/>
      <c r="C29" s="124"/>
      <c r="D29" s="124"/>
      <c r="E29" s="307" t="s">
        <v>1</v>
      </c>
      <c r="F29" s="307"/>
      <c r="G29" s="307"/>
      <c r="H29" s="307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7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4" customHeight="1">
      <c r="A32" s="33"/>
      <c r="B32" s="38"/>
      <c r="C32" s="33"/>
      <c r="D32" s="128" t="s">
        <v>32</v>
      </c>
      <c r="E32" s="33"/>
      <c r="F32" s="33"/>
      <c r="G32" s="33"/>
      <c r="H32" s="33"/>
      <c r="I32" s="33"/>
      <c r="J32" s="129">
        <f>ROUND(J135, 2)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8"/>
      <c r="C33" s="33"/>
      <c r="D33" s="127"/>
      <c r="E33" s="127"/>
      <c r="F33" s="127"/>
      <c r="G33" s="127"/>
      <c r="H33" s="127"/>
      <c r="I33" s="127"/>
      <c r="J33" s="127"/>
      <c r="K33" s="127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30" t="s">
        <v>34</v>
      </c>
      <c r="G34" s="33"/>
      <c r="H34" s="33"/>
      <c r="I34" s="130" t="s">
        <v>33</v>
      </c>
      <c r="J34" s="130" t="s">
        <v>35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31" t="s">
        <v>36</v>
      </c>
      <c r="E35" s="132" t="s">
        <v>37</v>
      </c>
      <c r="F35" s="133">
        <f>ROUND((SUM(BE135:BE357)),  2)</f>
        <v>0</v>
      </c>
      <c r="G35" s="134"/>
      <c r="H35" s="134"/>
      <c r="I35" s="135">
        <v>0.2</v>
      </c>
      <c r="J35" s="133">
        <f>ROUND(((SUM(BE135:BE357))*I35),  2)</f>
        <v>0</v>
      </c>
      <c r="K35" s="33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32" t="s">
        <v>38</v>
      </c>
      <c r="F36" s="133">
        <f>ROUND((SUM(BF135:BF357)),  2)</f>
        <v>0</v>
      </c>
      <c r="G36" s="134"/>
      <c r="H36" s="134"/>
      <c r="I36" s="135">
        <v>0.2</v>
      </c>
      <c r="J36" s="133">
        <f>ROUND(((SUM(BF135:BF357))*I36),  2)</f>
        <v>0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22" t="s">
        <v>39</v>
      </c>
      <c r="F37" s="136">
        <f>ROUND((SUM(BG135:BG357)),  2)</f>
        <v>0</v>
      </c>
      <c r="G37" s="33"/>
      <c r="H37" s="33"/>
      <c r="I37" s="137">
        <v>0.2</v>
      </c>
      <c r="J37" s="136">
        <f>0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22" t="s">
        <v>40</v>
      </c>
      <c r="F38" s="136">
        <f>ROUND((SUM(BH135:BH357)),  2)</f>
        <v>0</v>
      </c>
      <c r="G38" s="33"/>
      <c r="H38" s="33"/>
      <c r="I38" s="137">
        <v>0.2</v>
      </c>
      <c r="J38" s="136">
        <f>0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32" t="s">
        <v>41</v>
      </c>
      <c r="F39" s="133">
        <f>ROUND((SUM(BI135:BI357)),  2)</f>
        <v>0</v>
      </c>
      <c r="G39" s="134"/>
      <c r="H39" s="134"/>
      <c r="I39" s="135">
        <v>0</v>
      </c>
      <c r="J39" s="133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4" customHeight="1">
      <c r="A41" s="33"/>
      <c r="B41" s="38"/>
      <c r="C41" s="138"/>
      <c r="D41" s="139" t="s">
        <v>42</v>
      </c>
      <c r="E41" s="140"/>
      <c r="F41" s="140"/>
      <c r="G41" s="141" t="s">
        <v>43</v>
      </c>
      <c r="H41" s="142" t="s">
        <v>44</v>
      </c>
      <c r="I41" s="140"/>
      <c r="J41" s="143">
        <f>SUM(J32:J39)</f>
        <v>0</v>
      </c>
      <c r="K41" s="144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4"/>
      <c r="D50" s="145" t="s">
        <v>45</v>
      </c>
      <c r="E50" s="146"/>
      <c r="F50" s="146"/>
      <c r="G50" s="145" t="s">
        <v>46</v>
      </c>
      <c r="H50" s="146"/>
      <c r="I50" s="146"/>
      <c r="J50" s="146"/>
      <c r="K50" s="146"/>
      <c r="L50" s="54"/>
    </row>
    <row r="51" spans="1:31" ht="10">
      <c r="B51" s="19"/>
      <c r="L51" s="19"/>
    </row>
    <row r="52" spans="1:31" ht="10">
      <c r="B52" s="19"/>
      <c r="L52" s="19"/>
    </row>
    <row r="53" spans="1:31" ht="10">
      <c r="B53" s="19"/>
      <c r="L53" s="19"/>
    </row>
    <row r="54" spans="1:31" ht="10">
      <c r="B54" s="19"/>
      <c r="L54" s="19"/>
    </row>
    <row r="55" spans="1:31" ht="10">
      <c r="B55" s="19"/>
      <c r="L55" s="19"/>
    </row>
    <row r="56" spans="1:31" ht="10">
      <c r="B56" s="19"/>
      <c r="L56" s="19"/>
    </row>
    <row r="57" spans="1:31" ht="10">
      <c r="B57" s="19"/>
      <c r="L57" s="19"/>
    </row>
    <row r="58" spans="1:31" ht="10">
      <c r="B58" s="19"/>
      <c r="L58" s="19"/>
    </row>
    <row r="59" spans="1:31" ht="10">
      <c r="B59" s="19"/>
      <c r="L59" s="19"/>
    </row>
    <row r="60" spans="1:31" ht="10">
      <c r="B60" s="19"/>
      <c r="L60" s="19"/>
    </row>
    <row r="61" spans="1:31" s="2" customFormat="1" ht="12.5">
      <c r="A61" s="33"/>
      <c r="B61" s="38"/>
      <c r="C61" s="33"/>
      <c r="D61" s="147" t="s">
        <v>47</v>
      </c>
      <c r="E61" s="148"/>
      <c r="F61" s="149" t="s">
        <v>48</v>
      </c>
      <c r="G61" s="147" t="s">
        <v>47</v>
      </c>
      <c r="H61" s="148"/>
      <c r="I61" s="148"/>
      <c r="J61" s="150" t="s">
        <v>48</v>
      </c>
      <c r="K61" s="148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">
      <c r="B62" s="19"/>
      <c r="L62" s="19"/>
    </row>
    <row r="63" spans="1:31" ht="10">
      <c r="B63" s="19"/>
      <c r="L63" s="19"/>
    </row>
    <row r="64" spans="1:31" ht="10">
      <c r="B64" s="19"/>
      <c r="L64" s="19"/>
    </row>
    <row r="65" spans="1:31" s="2" customFormat="1" ht="13">
      <c r="A65" s="33"/>
      <c r="B65" s="38"/>
      <c r="C65" s="33"/>
      <c r="D65" s="145" t="s">
        <v>49</v>
      </c>
      <c r="E65" s="151"/>
      <c r="F65" s="151"/>
      <c r="G65" s="145" t="s">
        <v>50</v>
      </c>
      <c r="H65" s="151"/>
      <c r="I65" s="151"/>
      <c r="J65" s="151"/>
      <c r="K65" s="151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">
      <c r="B66" s="19"/>
      <c r="L66" s="19"/>
    </row>
    <row r="67" spans="1:31" ht="10">
      <c r="B67" s="19"/>
      <c r="L67" s="19"/>
    </row>
    <row r="68" spans="1:31" ht="10">
      <c r="B68" s="19"/>
      <c r="L68" s="19"/>
    </row>
    <row r="69" spans="1:31" ht="10">
      <c r="B69" s="19"/>
      <c r="L69" s="19"/>
    </row>
    <row r="70" spans="1:31" ht="10">
      <c r="B70" s="19"/>
      <c r="L70" s="19"/>
    </row>
    <row r="71" spans="1:31" ht="10">
      <c r="B71" s="19"/>
      <c r="L71" s="19"/>
    </row>
    <row r="72" spans="1:31" ht="10">
      <c r="B72" s="19"/>
      <c r="L72" s="19"/>
    </row>
    <row r="73" spans="1:31" ht="10">
      <c r="B73" s="19"/>
      <c r="L73" s="19"/>
    </row>
    <row r="74" spans="1:31" ht="10">
      <c r="B74" s="19"/>
      <c r="L74" s="19"/>
    </row>
    <row r="75" spans="1:31" ht="10">
      <c r="B75" s="19"/>
      <c r="L75" s="19"/>
    </row>
    <row r="76" spans="1:31" s="2" customFormat="1" ht="12.5">
      <c r="A76" s="33"/>
      <c r="B76" s="38"/>
      <c r="C76" s="33"/>
      <c r="D76" s="147" t="s">
        <v>47</v>
      </c>
      <c r="E76" s="148"/>
      <c r="F76" s="149" t="s">
        <v>48</v>
      </c>
      <c r="G76" s="147" t="s">
        <v>47</v>
      </c>
      <c r="H76" s="148"/>
      <c r="I76" s="148"/>
      <c r="J76" s="150" t="s">
        <v>48</v>
      </c>
      <c r="K76" s="148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8" t="str">
        <f>E7</f>
        <v>Rekonštrukcia a modernizácia interiérov II. etapa - celkom</v>
      </c>
      <c r="F85" s="309"/>
      <c r="G85" s="309"/>
      <c r="H85" s="309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105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8" t="s">
        <v>106</v>
      </c>
      <c r="F87" s="310"/>
      <c r="G87" s="310"/>
      <c r="H87" s="310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107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3" t="str">
        <f>E11</f>
        <v>02/2022 - 1-stavebná časť- bufet</v>
      </c>
      <c r="F89" s="310"/>
      <c r="G89" s="310"/>
      <c r="H89" s="310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 xml:space="preserve"> </v>
      </c>
      <c r="G91" s="35"/>
      <c r="H91" s="35"/>
      <c r="I91" s="28" t="s">
        <v>20</v>
      </c>
      <c r="J91" s="69" t="str">
        <f>IF(J14="","",J14)</f>
        <v>14. 4. 2022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5"/>
      <c r="E93" s="35"/>
      <c r="F93" s="26" t="str">
        <f>E17</f>
        <v xml:space="preserve"> </v>
      </c>
      <c r="G93" s="35"/>
      <c r="H93" s="35"/>
      <c r="I93" s="28" t="s">
        <v>27</v>
      </c>
      <c r="J93" s="31" t="str">
        <f>E23</f>
        <v xml:space="preserve"> 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25</v>
      </c>
      <c r="D94" s="35"/>
      <c r="E94" s="35"/>
      <c r="F94" s="26" t="str">
        <f>IF(E20="","",E20)</f>
        <v>Vyplň údaj</v>
      </c>
      <c r="G94" s="35"/>
      <c r="H94" s="35"/>
      <c r="I94" s="28" t="s">
        <v>30</v>
      </c>
      <c r="J94" s="31" t="str">
        <f>E26</f>
        <v>Ing. Marian Jánošík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6" t="s">
        <v>111</v>
      </c>
      <c r="D96" s="157"/>
      <c r="E96" s="157"/>
      <c r="F96" s="157"/>
      <c r="G96" s="157"/>
      <c r="H96" s="157"/>
      <c r="I96" s="157"/>
      <c r="J96" s="158" t="s">
        <v>112</v>
      </c>
      <c r="K96" s="157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59" t="s">
        <v>113</v>
      </c>
      <c r="D98" s="35"/>
      <c r="E98" s="35"/>
      <c r="F98" s="35"/>
      <c r="G98" s="35"/>
      <c r="H98" s="35"/>
      <c r="I98" s="35"/>
      <c r="J98" s="87">
        <f>J135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5" customHeight="1">
      <c r="B99" s="160"/>
      <c r="C99" s="161"/>
      <c r="D99" s="162" t="s">
        <v>115</v>
      </c>
      <c r="E99" s="163"/>
      <c r="F99" s="163"/>
      <c r="G99" s="163"/>
      <c r="H99" s="163"/>
      <c r="I99" s="163"/>
      <c r="J99" s="164">
        <f>J136</f>
        <v>0</v>
      </c>
      <c r="K99" s="161"/>
      <c r="L99" s="165"/>
    </row>
    <row r="100" spans="1:47" s="10" customFormat="1" ht="19.899999999999999" customHeight="1">
      <c r="B100" s="166"/>
      <c r="C100" s="107"/>
      <c r="D100" s="167" t="s">
        <v>116</v>
      </c>
      <c r="E100" s="168"/>
      <c r="F100" s="168"/>
      <c r="G100" s="168"/>
      <c r="H100" s="168"/>
      <c r="I100" s="168"/>
      <c r="J100" s="169">
        <f>J137</f>
        <v>0</v>
      </c>
      <c r="K100" s="107"/>
      <c r="L100" s="170"/>
    </row>
    <row r="101" spans="1:47" s="10" customFormat="1" ht="19.899999999999999" customHeight="1">
      <c r="B101" s="166"/>
      <c r="C101" s="107"/>
      <c r="D101" s="167" t="s">
        <v>117</v>
      </c>
      <c r="E101" s="168"/>
      <c r="F101" s="168"/>
      <c r="G101" s="168"/>
      <c r="H101" s="168"/>
      <c r="I101" s="168"/>
      <c r="J101" s="169">
        <f>J142</f>
        <v>0</v>
      </c>
      <c r="K101" s="107"/>
      <c r="L101" s="170"/>
    </row>
    <row r="102" spans="1:47" s="10" customFormat="1" ht="19.899999999999999" customHeight="1">
      <c r="B102" s="166"/>
      <c r="C102" s="107"/>
      <c r="D102" s="167" t="s">
        <v>118</v>
      </c>
      <c r="E102" s="168"/>
      <c r="F102" s="168"/>
      <c r="G102" s="168"/>
      <c r="H102" s="168"/>
      <c r="I102" s="168"/>
      <c r="J102" s="169">
        <f>J180</f>
        <v>0</v>
      </c>
      <c r="K102" s="107"/>
      <c r="L102" s="170"/>
    </row>
    <row r="103" spans="1:47" s="10" customFormat="1" ht="19.899999999999999" customHeight="1">
      <c r="B103" s="166"/>
      <c r="C103" s="107"/>
      <c r="D103" s="167" t="s">
        <v>119</v>
      </c>
      <c r="E103" s="168"/>
      <c r="F103" s="168"/>
      <c r="G103" s="168"/>
      <c r="H103" s="168"/>
      <c r="I103" s="168"/>
      <c r="J103" s="169">
        <f>J221</f>
        <v>0</v>
      </c>
      <c r="K103" s="107"/>
      <c r="L103" s="170"/>
    </row>
    <row r="104" spans="1:47" s="10" customFormat="1" ht="19.899999999999999" customHeight="1">
      <c r="B104" s="166"/>
      <c r="C104" s="107"/>
      <c r="D104" s="167" t="s">
        <v>120</v>
      </c>
      <c r="E104" s="168"/>
      <c r="F104" s="168"/>
      <c r="G104" s="168"/>
      <c r="H104" s="168"/>
      <c r="I104" s="168"/>
      <c r="J104" s="169">
        <f>J223</f>
        <v>0</v>
      </c>
      <c r="K104" s="107"/>
      <c r="L104" s="170"/>
    </row>
    <row r="105" spans="1:47" s="10" customFormat="1" ht="19.899999999999999" customHeight="1">
      <c r="B105" s="166"/>
      <c r="C105" s="107"/>
      <c r="D105" s="167" t="s">
        <v>121</v>
      </c>
      <c r="E105" s="168"/>
      <c r="F105" s="168"/>
      <c r="G105" s="168"/>
      <c r="H105" s="168"/>
      <c r="I105" s="168"/>
      <c r="J105" s="169">
        <f>J234</f>
        <v>0</v>
      </c>
      <c r="K105" s="107"/>
      <c r="L105" s="170"/>
    </row>
    <row r="106" spans="1:47" s="10" customFormat="1" ht="19.899999999999999" customHeight="1">
      <c r="B106" s="166"/>
      <c r="C106" s="107"/>
      <c r="D106" s="167" t="s">
        <v>122</v>
      </c>
      <c r="E106" s="168"/>
      <c r="F106" s="168"/>
      <c r="G106" s="168"/>
      <c r="H106" s="168"/>
      <c r="I106" s="168"/>
      <c r="J106" s="169">
        <f>J240</f>
        <v>0</v>
      </c>
      <c r="K106" s="107"/>
      <c r="L106" s="170"/>
    </row>
    <row r="107" spans="1:47" s="9" customFormat="1" ht="25" customHeight="1">
      <c r="B107" s="160"/>
      <c r="C107" s="161"/>
      <c r="D107" s="162" t="s">
        <v>123</v>
      </c>
      <c r="E107" s="163"/>
      <c r="F107" s="163"/>
      <c r="G107" s="163"/>
      <c r="H107" s="163"/>
      <c r="I107" s="163"/>
      <c r="J107" s="164">
        <f>J276</f>
        <v>0</v>
      </c>
      <c r="K107" s="161"/>
      <c r="L107" s="165"/>
    </row>
    <row r="108" spans="1:47" s="10" customFormat="1" ht="19.899999999999999" customHeight="1">
      <c r="B108" s="166"/>
      <c r="C108" s="107"/>
      <c r="D108" s="167" t="s">
        <v>124</v>
      </c>
      <c r="E108" s="168"/>
      <c r="F108" s="168"/>
      <c r="G108" s="168"/>
      <c r="H108" s="168"/>
      <c r="I108" s="168"/>
      <c r="J108" s="169">
        <f>J277</f>
        <v>0</v>
      </c>
      <c r="K108" s="107"/>
      <c r="L108" s="170"/>
    </row>
    <row r="109" spans="1:47" s="10" customFormat="1" ht="19.899999999999999" customHeight="1">
      <c r="B109" s="166"/>
      <c r="C109" s="107"/>
      <c r="D109" s="167" t="s">
        <v>125</v>
      </c>
      <c r="E109" s="168"/>
      <c r="F109" s="168"/>
      <c r="G109" s="168"/>
      <c r="H109" s="168"/>
      <c r="I109" s="168"/>
      <c r="J109" s="169">
        <f>J281</f>
        <v>0</v>
      </c>
      <c r="K109" s="107"/>
      <c r="L109" s="170"/>
    </row>
    <row r="110" spans="1:47" s="10" customFormat="1" ht="19.899999999999999" customHeight="1">
      <c r="B110" s="166"/>
      <c r="C110" s="107"/>
      <c r="D110" s="167" t="s">
        <v>126</v>
      </c>
      <c r="E110" s="168"/>
      <c r="F110" s="168"/>
      <c r="G110" s="168"/>
      <c r="H110" s="168"/>
      <c r="I110" s="168"/>
      <c r="J110" s="169">
        <f>J292</f>
        <v>0</v>
      </c>
      <c r="K110" s="107"/>
      <c r="L110" s="170"/>
    </row>
    <row r="111" spans="1:47" s="10" customFormat="1" ht="19.899999999999999" customHeight="1">
      <c r="B111" s="166"/>
      <c r="C111" s="107"/>
      <c r="D111" s="167" t="s">
        <v>127</v>
      </c>
      <c r="E111" s="168"/>
      <c r="F111" s="168"/>
      <c r="G111" s="168"/>
      <c r="H111" s="168"/>
      <c r="I111" s="168"/>
      <c r="J111" s="169">
        <f>J293</f>
        <v>0</v>
      </c>
      <c r="K111" s="107"/>
      <c r="L111" s="170"/>
    </row>
    <row r="112" spans="1:47" s="10" customFormat="1" ht="19.899999999999999" customHeight="1">
      <c r="B112" s="166"/>
      <c r="C112" s="107"/>
      <c r="D112" s="167" t="s">
        <v>128</v>
      </c>
      <c r="E112" s="168"/>
      <c r="F112" s="168"/>
      <c r="G112" s="168"/>
      <c r="H112" s="168"/>
      <c r="I112" s="168"/>
      <c r="J112" s="169">
        <f>J319</f>
        <v>0</v>
      </c>
      <c r="K112" s="107"/>
      <c r="L112" s="170"/>
    </row>
    <row r="113" spans="1:31" s="10" customFormat="1" ht="19.899999999999999" customHeight="1">
      <c r="B113" s="166"/>
      <c r="C113" s="107"/>
      <c r="D113" s="167" t="s">
        <v>129</v>
      </c>
      <c r="E113" s="168"/>
      <c r="F113" s="168"/>
      <c r="G113" s="168"/>
      <c r="H113" s="168"/>
      <c r="I113" s="168"/>
      <c r="J113" s="169">
        <f>J332</f>
        <v>0</v>
      </c>
      <c r="K113" s="107"/>
      <c r="L113" s="170"/>
    </row>
    <row r="114" spans="1:31" s="2" customFormat="1" ht="21.75" customHeigh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57"/>
      <c r="C115" s="58"/>
      <c r="D115" s="58"/>
      <c r="E115" s="58"/>
      <c r="F115" s="58"/>
      <c r="G115" s="58"/>
      <c r="H115" s="58"/>
      <c r="I115" s="58"/>
      <c r="J115" s="58"/>
      <c r="K115" s="58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9" spans="1:31" s="2" customFormat="1" ht="7" customHeight="1">
      <c r="A119" s="33"/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5" customHeight="1">
      <c r="A120" s="33"/>
      <c r="B120" s="34"/>
      <c r="C120" s="22" t="s">
        <v>130</v>
      </c>
      <c r="D120" s="35"/>
      <c r="E120" s="35"/>
      <c r="F120" s="35"/>
      <c r="G120" s="35"/>
      <c r="H120" s="35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7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14</v>
      </c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5"/>
      <c r="D123" s="35"/>
      <c r="E123" s="308" t="str">
        <f>E7</f>
        <v>Rekonštrukcia a modernizácia interiérov II. etapa - celkom</v>
      </c>
      <c r="F123" s="309"/>
      <c r="G123" s="309"/>
      <c r="H123" s="309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1" customFormat="1" ht="12" customHeight="1">
      <c r="B124" s="20"/>
      <c r="C124" s="28" t="s">
        <v>105</v>
      </c>
      <c r="D124" s="21"/>
      <c r="E124" s="21"/>
      <c r="F124" s="21"/>
      <c r="G124" s="21"/>
      <c r="H124" s="21"/>
      <c r="I124" s="21"/>
      <c r="J124" s="21"/>
      <c r="K124" s="21"/>
      <c r="L124" s="19"/>
    </row>
    <row r="125" spans="1:31" s="2" customFormat="1" ht="16.5" customHeight="1">
      <c r="A125" s="33"/>
      <c r="B125" s="34"/>
      <c r="C125" s="35"/>
      <c r="D125" s="35"/>
      <c r="E125" s="308" t="s">
        <v>106</v>
      </c>
      <c r="F125" s="310"/>
      <c r="G125" s="310"/>
      <c r="H125" s="310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107</v>
      </c>
      <c r="D126" s="35"/>
      <c r="E126" s="35"/>
      <c r="F126" s="35"/>
      <c r="G126" s="35"/>
      <c r="H126" s="35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6.5" customHeight="1">
      <c r="A127" s="33"/>
      <c r="B127" s="34"/>
      <c r="C127" s="35"/>
      <c r="D127" s="35"/>
      <c r="E127" s="253" t="str">
        <f>E11</f>
        <v>02/2022 - 1-stavebná časť- bufet</v>
      </c>
      <c r="F127" s="310"/>
      <c r="G127" s="310"/>
      <c r="H127" s="310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7" customHeight="1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" customHeight="1">
      <c r="A129" s="33"/>
      <c r="B129" s="34"/>
      <c r="C129" s="28" t="s">
        <v>18</v>
      </c>
      <c r="D129" s="35"/>
      <c r="E129" s="35"/>
      <c r="F129" s="26" t="str">
        <f>F14</f>
        <v xml:space="preserve"> </v>
      </c>
      <c r="G129" s="35"/>
      <c r="H129" s="35"/>
      <c r="I129" s="28" t="s">
        <v>20</v>
      </c>
      <c r="J129" s="69" t="str">
        <f>IF(J14="","",J14)</f>
        <v>14. 4. 2022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7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15" customHeight="1">
      <c r="A131" s="33"/>
      <c r="B131" s="34"/>
      <c r="C131" s="28" t="s">
        <v>22</v>
      </c>
      <c r="D131" s="35"/>
      <c r="E131" s="35"/>
      <c r="F131" s="26" t="str">
        <f>E17</f>
        <v xml:space="preserve"> </v>
      </c>
      <c r="G131" s="35"/>
      <c r="H131" s="35"/>
      <c r="I131" s="28" t="s">
        <v>27</v>
      </c>
      <c r="J131" s="31" t="str">
        <f>E23</f>
        <v xml:space="preserve"> </v>
      </c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15" customHeight="1">
      <c r="A132" s="33"/>
      <c r="B132" s="34"/>
      <c r="C132" s="28" t="s">
        <v>25</v>
      </c>
      <c r="D132" s="35"/>
      <c r="E132" s="35"/>
      <c r="F132" s="26" t="str">
        <f>IF(E20="","",E20)</f>
        <v>Vyplň údaj</v>
      </c>
      <c r="G132" s="35"/>
      <c r="H132" s="35"/>
      <c r="I132" s="28" t="s">
        <v>30</v>
      </c>
      <c r="J132" s="31" t="str">
        <f>E26</f>
        <v>Ing. Marian Jánošík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0.25" customHeight="1">
      <c r="A133" s="33"/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11" customFormat="1" ht="29.25" customHeight="1">
      <c r="A134" s="171"/>
      <c r="B134" s="172"/>
      <c r="C134" s="173" t="s">
        <v>131</v>
      </c>
      <c r="D134" s="174" t="s">
        <v>57</v>
      </c>
      <c r="E134" s="174" t="s">
        <v>53</v>
      </c>
      <c r="F134" s="174" t="s">
        <v>54</v>
      </c>
      <c r="G134" s="174" t="s">
        <v>132</v>
      </c>
      <c r="H134" s="174" t="s">
        <v>133</v>
      </c>
      <c r="I134" s="174" t="s">
        <v>134</v>
      </c>
      <c r="J134" s="175" t="s">
        <v>112</v>
      </c>
      <c r="K134" s="176" t="s">
        <v>135</v>
      </c>
      <c r="L134" s="177"/>
      <c r="M134" s="78" t="s">
        <v>1</v>
      </c>
      <c r="N134" s="79" t="s">
        <v>36</v>
      </c>
      <c r="O134" s="79" t="s">
        <v>136</v>
      </c>
      <c r="P134" s="79" t="s">
        <v>137</v>
      </c>
      <c r="Q134" s="79" t="s">
        <v>138</v>
      </c>
      <c r="R134" s="79" t="s">
        <v>139</v>
      </c>
      <c r="S134" s="79" t="s">
        <v>140</v>
      </c>
      <c r="T134" s="80" t="s">
        <v>141</v>
      </c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</row>
    <row r="135" spans="1:65" s="2" customFormat="1" ht="22.75" customHeight="1">
      <c r="A135" s="33"/>
      <c r="B135" s="34"/>
      <c r="C135" s="85" t="s">
        <v>113</v>
      </c>
      <c r="D135" s="35"/>
      <c r="E135" s="35"/>
      <c r="F135" s="35"/>
      <c r="G135" s="35"/>
      <c r="H135" s="35"/>
      <c r="I135" s="35"/>
      <c r="J135" s="178">
        <f>BK135</f>
        <v>0</v>
      </c>
      <c r="K135" s="35"/>
      <c r="L135" s="38"/>
      <c r="M135" s="81"/>
      <c r="N135" s="179"/>
      <c r="O135" s="82"/>
      <c r="P135" s="180">
        <f>P136+P276</f>
        <v>0</v>
      </c>
      <c r="Q135" s="82"/>
      <c r="R135" s="180">
        <f>R136+R276</f>
        <v>13.739395930000001</v>
      </c>
      <c r="S135" s="82"/>
      <c r="T135" s="181">
        <f>T136+T276</f>
        <v>17.049641399999999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71</v>
      </c>
      <c r="AU135" s="16" t="s">
        <v>114</v>
      </c>
      <c r="BK135" s="182">
        <f>BK136+BK276</f>
        <v>0</v>
      </c>
    </row>
    <row r="136" spans="1:65" s="12" customFormat="1" ht="25.9" customHeight="1">
      <c r="B136" s="183"/>
      <c r="C136" s="184"/>
      <c r="D136" s="185" t="s">
        <v>71</v>
      </c>
      <c r="E136" s="186" t="s">
        <v>142</v>
      </c>
      <c r="F136" s="186" t="s">
        <v>142</v>
      </c>
      <c r="G136" s="184"/>
      <c r="H136" s="184"/>
      <c r="I136" s="187"/>
      <c r="J136" s="188">
        <f>BK136</f>
        <v>0</v>
      </c>
      <c r="K136" s="184"/>
      <c r="L136" s="189"/>
      <c r="M136" s="190"/>
      <c r="N136" s="191"/>
      <c r="O136" s="191"/>
      <c r="P136" s="192">
        <f>P137+P142+P180+P221+P223+P234+P240</f>
        <v>0</v>
      </c>
      <c r="Q136" s="191"/>
      <c r="R136" s="192">
        <f>R137+R142+R180+R221+R223+R234+R240</f>
        <v>12.463290280000001</v>
      </c>
      <c r="S136" s="191"/>
      <c r="T136" s="193">
        <f>T137+T142+T180+T221+T223+T234+T240</f>
        <v>16.881661399999999</v>
      </c>
      <c r="AR136" s="194" t="s">
        <v>79</v>
      </c>
      <c r="AT136" s="195" t="s">
        <v>71</v>
      </c>
      <c r="AU136" s="195" t="s">
        <v>72</v>
      </c>
      <c r="AY136" s="194" t="s">
        <v>143</v>
      </c>
      <c r="BK136" s="196">
        <f>BK137+BK142+BK180+BK221+BK223+BK234+BK240</f>
        <v>0</v>
      </c>
    </row>
    <row r="137" spans="1:65" s="12" customFormat="1" ht="22.75" customHeight="1">
      <c r="B137" s="183"/>
      <c r="C137" s="184"/>
      <c r="D137" s="185" t="s">
        <v>71</v>
      </c>
      <c r="E137" s="197" t="s">
        <v>84</v>
      </c>
      <c r="F137" s="197" t="s">
        <v>144</v>
      </c>
      <c r="G137" s="184"/>
      <c r="H137" s="184"/>
      <c r="I137" s="187"/>
      <c r="J137" s="198">
        <f>BK137</f>
        <v>0</v>
      </c>
      <c r="K137" s="184"/>
      <c r="L137" s="189"/>
      <c r="M137" s="190"/>
      <c r="N137" s="191"/>
      <c r="O137" s="191"/>
      <c r="P137" s="192">
        <f>SUM(P138:P141)</f>
        <v>0</v>
      </c>
      <c r="Q137" s="191"/>
      <c r="R137" s="192">
        <f>SUM(R138:R141)</f>
        <v>1.2219794199999998</v>
      </c>
      <c r="S137" s="191"/>
      <c r="T137" s="193">
        <f>SUM(T138:T141)</f>
        <v>0</v>
      </c>
      <c r="AR137" s="194" t="s">
        <v>79</v>
      </c>
      <c r="AT137" s="195" t="s">
        <v>71</v>
      </c>
      <c r="AU137" s="195" t="s">
        <v>79</v>
      </c>
      <c r="AY137" s="194" t="s">
        <v>143</v>
      </c>
      <c r="BK137" s="196">
        <f>SUM(BK138:BK141)</f>
        <v>0</v>
      </c>
    </row>
    <row r="138" spans="1:65" s="2" customFormat="1" ht="16.5" customHeight="1">
      <c r="A138" s="33"/>
      <c r="B138" s="34"/>
      <c r="C138" s="199" t="s">
        <v>145</v>
      </c>
      <c r="D138" s="199" t="s">
        <v>146</v>
      </c>
      <c r="E138" s="200" t="s">
        <v>147</v>
      </c>
      <c r="F138" s="201" t="s">
        <v>148</v>
      </c>
      <c r="G138" s="202" t="s">
        <v>149</v>
      </c>
      <c r="H138" s="203">
        <v>20.478999999999999</v>
      </c>
      <c r="I138" s="204"/>
      <c r="J138" s="203">
        <f>ROUND(I138*H138,3)</f>
        <v>0</v>
      </c>
      <c r="K138" s="205"/>
      <c r="L138" s="38"/>
      <c r="M138" s="206" t="s">
        <v>1</v>
      </c>
      <c r="N138" s="207" t="s">
        <v>38</v>
      </c>
      <c r="O138" s="74"/>
      <c r="P138" s="208">
        <f>O138*H138</f>
        <v>0</v>
      </c>
      <c r="Q138" s="208">
        <v>5.0979999999999998E-2</v>
      </c>
      <c r="R138" s="208">
        <f>Q138*H138</f>
        <v>1.0440194199999999</v>
      </c>
      <c r="S138" s="208">
        <v>0</v>
      </c>
      <c r="T138" s="209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10" t="s">
        <v>150</v>
      </c>
      <c r="AT138" s="210" t="s">
        <v>146</v>
      </c>
      <c r="AU138" s="210" t="s">
        <v>84</v>
      </c>
      <c r="AY138" s="16" t="s">
        <v>143</v>
      </c>
      <c r="BE138" s="211">
        <f>IF(N138="základná",J138,0)</f>
        <v>0</v>
      </c>
      <c r="BF138" s="211">
        <f>IF(N138="znížená",J138,0)</f>
        <v>0</v>
      </c>
      <c r="BG138" s="211">
        <f>IF(N138="zákl. prenesená",J138,0)</f>
        <v>0</v>
      </c>
      <c r="BH138" s="211">
        <f>IF(N138="zníž. prenesená",J138,0)</f>
        <v>0</v>
      </c>
      <c r="BI138" s="211">
        <f>IF(N138="nulová",J138,0)</f>
        <v>0</v>
      </c>
      <c r="BJ138" s="16" t="s">
        <v>84</v>
      </c>
      <c r="BK138" s="212">
        <f>ROUND(I138*H138,3)</f>
        <v>0</v>
      </c>
      <c r="BL138" s="16" t="s">
        <v>150</v>
      </c>
      <c r="BM138" s="210" t="s">
        <v>151</v>
      </c>
    </row>
    <row r="139" spans="1:65" s="13" customFormat="1" ht="20">
      <c r="B139" s="213"/>
      <c r="C139" s="214"/>
      <c r="D139" s="215" t="s">
        <v>152</v>
      </c>
      <c r="E139" s="216" t="s">
        <v>1</v>
      </c>
      <c r="F139" s="217" t="s">
        <v>153</v>
      </c>
      <c r="G139" s="214"/>
      <c r="H139" s="218">
        <v>20.478999999999999</v>
      </c>
      <c r="I139" s="219"/>
      <c r="J139" s="214"/>
      <c r="K139" s="214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152</v>
      </c>
      <c r="AU139" s="224" t="s">
        <v>84</v>
      </c>
      <c r="AV139" s="13" t="s">
        <v>84</v>
      </c>
      <c r="AW139" s="13" t="s">
        <v>28</v>
      </c>
      <c r="AX139" s="13" t="s">
        <v>72</v>
      </c>
      <c r="AY139" s="224" t="s">
        <v>143</v>
      </c>
    </row>
    <row r="140" spans="1:65" s="2" customFormat="1" ht="24.15" customHeight="1">
      <c r="A140" s="33"/>
      <c r="B140" s="34"/>
      <c r="C140" s="199" t="s">
        <v>84</v>
      </c>
      <c r="D140" s="199" t="s">
        <v>146</v>
      </c>
      <c r="E140" s="200" t="s">
        <v>154</v>
      </c>
      <c r="F140" s="201" t="s">
        <v>155</v>
      </c>
      <c r="G140" s="202" t="s">
        <v>156</v>
      </c>
      <c r="H140" s="203">
        <v>2</v>
      </c>
      <c r="I140" s="204"/>
      <c r="J140" s="203">
        <f>ROUND(I140*H140,3)</f>
        <v>0</v>
      </c>
      <c r="K140" s="205"/>
      <c r="L140" s="38"/>
      <c r="M140" s="206" t="s">
        <v>1</v>
      </c>
      <c r="N140" s="207" t="s">
        <v>38</v>
      </c>
      <c r="O140" s="74"/>
      <c r="P140" s="208">
        <f>O140*H140</f>
        <v>0</v>
      </c>
      <c r="Q140" s="208">
        <v>7.9799999999999992E-3</v>
      </c>
      <c r="R140" s="208">
        <f>Q140*H140</f>
        <v>1.5959999999999998E-2</v>
      </c>
      <c r="S140" s="208">
        <v>0</v>
      </c>
      <c r="T140" s="209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10" t="s">
        <v>150</v>
      </c>
      <c r="AT140" s="210" t="s">
        <v>146</v>
      </c>
      <c r="AU140" s="210" t="s">
        <v>84</v>
      </c>
      <c r="AY140" s="16" t="s">
        <v>143</v>
      </c>
      <c r="BE140" s="211">
        <f>IF(N140="základná",J140,0)</f>
        <v>0</v>
      </c>
      <c r="BF140" s="211">
        <f>IF(N140="znížená",J140,0)</f>
        <v>0</v>
      </c>
      <c r="BG140" s="211">
        <f>IF(N140="zákl. prenesená",J140,0)</f>
        <v>0</v>
      </c>
      <c r="BH140" s="211">
        <f>IF(N140="zníž. prenesená",J140,0)</f>
        <v>0</v>
      </c>
      <c r="BI140" s="211">
        <f>IF(N140="nulová",J140,0)</f>
        <v>0</v>
      </c>
      <c r="BJ140" s="16" t="s">
        <v>84</v>
      </c>
      <c r="BK140" s="212">
        <f>ROUND(I140*H140,3)</f>
        <v>0</v>
      </c>
      <c r="BL140" s="16" t="s">
        <v>150</v>
      </c>
      <c r="BM140" s="210" t="s">
        <v>157</v>
      </c>
    </row>
    <row r="141" spans="1:65" s="2" customFormat="1" ht="24.15" customHeight="1">
      <c r="A141" s="33"/>
      <c r="B141" s="34"/>
      <c r="C141" s="225" t="s">
        <v>158</v>
      </c>
      <c r="D141" s="225" t="s">
        <v>159</v>
      </c>
      <c r="E141" s="226" t="s">
        <v>160</v>
      </c>
      <c r="F141" s="227" t="s">
        <v>161</v>
      </c>
      <c r="G141" s="228" t="s">
        <v>156</v>
      </c>
      <c r="H141" s="229">
        <v>2</v>
      </c>
      <c r="I141" s="230"/>
      <c r="J141" s="229">
        <f>ROUND(I141*H141,3)</f>
        <v>0</v>
      </c>
      <c r="K141" s="231"/>
      <c r="L141" s="232"/>
      <c r="M141" s="233" t="s">
        <v>1</v>
      </c>
      <c r="N141" s="234" t="s">
        <v>38</v>
      </c>
      <c r="O141" s="74"/>
      <c r="P141" s="208">
        <f>O141*H141</f>
        <v>0</v>
      </c>
      <c r="Q141" s="208">
        <v>8.1000000000000003E-2</v>
      </c>
      <c r="R141" s="208">
        <f>Q141*H141</f>
        <v>0.16200000000000001</v>
      </c>
      <c r="S141" s="208">
        <v>0</v>
      </c>
      <c r="T141" s="209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0" t="s">
        <v>162</v>
      </c>
      <c r="AT141" s="210" t="s">
        <v>159</v>
      </c>
      <c r="AU141" s="210" t="s">
        <v>84</v>
      </c>
      <c r="AY141" s="16" t="s">
        <v>143</v>
      </c>
      <c r="BE141" s="211">
        <f>IF(N141="základná",J141,0)</f>
        <v>0</v>
      </c>
      <c r="BF141" s="211">
        <f>IF(N141="znížená",J141,0)</f>
        <v>0</v>
      </c>
      <c r="BG141" s="211">
        <f>IF(N141="zákl. prenesená",J141,0)</f>
        <v>0</v>
      </c>
      <c r="BH141" s="211">
        <f>IF(N141="zníž. prenesená",J141,0)</f>
        <v>0</v>
      </c>
      <c r="BI141" s="211">
        <f>IF(N141="nulová",J141,0)</f>
        <v>0</v>
      </c>
      <c r="BJ141" s="16" t="s">
        <v>84</v>
      </c>
      <c r="BK141" s="212">
        <f>ROUND(I141*H141,3)</f>
        <v>0</v>
      </c>
      <c r="BL141" s="16" t="s">
        <v>150</v>
      </c>
      <c r="BM141" s="210" t="s">
        <v>163</v>
      </c>
    </row>
    <row r="142" spans="1:65" s="12" customFormat="1" ht="22.75" customHeight="1">
      <c r="B142" s="183"/>
      <c r="C142" s="184"/>
      <c r="D142" s="185" t="s">
        <v>71</v>
      </c>
      <c r="E142" s="197" t="s">
        <v>164</v>
      </c>
      <c r="F142" s="197" t="s">
        <v>165</v>
      </c>
      <c r="G142" s="184"/>
      <c r="H142" s="184"/>
      <c r="I142" s="187"/>
      <c r="J142" s="198">
        <f>BK142</f>
        <v>0</v>
      </c>
      <c r="K142" s="184"/>
      <c r="L142" s="189"/>
      <c r="M142" s="190"/>
      <c r="N142" s="191"/>
      <c r="O142" s="191"/>
      <c r="P142" s="192">
        <f>SUM(P143:P179)</f>
        <v>0</v>
      </c>
      <c r="Q142" s="191"/>
      <c r="R142" s="192">
        <f>SUM(R143:R179)</f>
        <v>5.4483970299999998</v>
      </c>
      <c r="S142" s="191"/>
      <c r="T142" s="193">
        <f>SUM(T143:T179)</f>
        <v>0</v>
      </c>
      <c r="AR142" s="194" t="s">
        <v>79</v>
      </c>
      <c r="AT142" s="195" t="s">
        <v>71</v>
      </c>
      <c r="AU142" s="195" t="s">
        <v>79</v>
      </c>
      <c r="AY142" s="194" t="s">
        <v>143</v>
      </c>
      <c r="BK142" s="196">
        <f>SUM(BK143:BK179)</f>
        <v>0</v>
      </c>
    </row>
    <row r="143" spans="1:65" s="2" customFormat="1" ht="24.15" customHeight="1">
      <c r="A143" s="33"/>
      <c r="B143" s="34"/>
      <c r="C143" s="199" t="s">
        <v>166</v>
      </c>
      <c r="D143" s="199" t="s">
        <v>146</v>
      </c>
      <c r="E143" s="200" t="s">
        <v>167</v>
      </c>
      <c r="F143" s="201" t="s">
        <v>168</v>
      </c>
      <c r="G143" s="202" t="s">
        <v>149</v>
      </c>
      <c r="H143" s="203">
        <v>114.357</v>
      </c>
      <c r="I143" s="204"/>
      <c r="J143" s="203">
        <f>ROUND(I143*H143,3)</f>
        <v>0</v>
      </c>
      <c r="K143" s="205"/>
      <c r="L143" s="38"/>
      <c r="M143" s="206" t="s">
        <v>1</v>
      </c>
      <c r="N143" s="207" t="s">
        <v>38</v>
      </c>
      <c r="O143" s="74"/>
      <c r="P143" s="208">
        <f>O143*H143</f>
        <v>0</v>
      </c>
      <c r="Q143" s="208">
        <v>1.9000000000000001E-4</v>
      </c>
      <c r="R143" s="208">
        <f>Q143*H143</f>
        <v>2.172783E-2</v>
      </c>
      <c r="S143" s="208">
        <v>0</v>
      </c>
      <c r="T143" s="209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10" t="s">
        <v>150</v>
      </c>
      <c r="AT143" s="210" t="s">
        <v>146</v>
      </c>
      <c r="AU143" s="210" t="s">
        <v>84</v>
      </c>
      <c r="AY143" s="16" t="s">
        <v>143</v>
      </c>
      <c r="BE143" s="211">
        <f>IF(N143="základná",J143,0)</f>
        <v>0</v>
      </c>
      <c r="BF143" s="211">
        <f>IF(N143="znížená",J143,0)</f>
        <v>0</v>
      </c>
      <c r="BG143" s="211">
        <f>IF(N143="zákl. prenesená",J143,0)</f>
        <v>0</v>
      </c>
      <c r="BH143" s="211">
        <f>IF(N143="zníž. prenesená",J143,0)</f>
        <v>0</v>
      </c>
      <c r="BI143" s="211">
        <f>IF(N143="nulová",J143,0)</f>
        <v>0</v>
      </c>
      <c r="BJ143" s="16" t="s">
        <v>84</v>
      </c>
      <c r="BK143" s="212">
        <f>ROUND(I143*H143,3)</f>
        <v>0</v>
      </c>
      <c r="BL143" s="16" t="s">
        <v>150</v>
      </c>
      <c r="BM143" s="210" t="s">
        <v>169</v>
      </c>
    </row>
    <row r="144" spans="1:65" s="13" customFormat="1" ht="30">
      <c r="B144" s="213"/>
      <c r="C144" s="214"/>
      <c r="D144" s="215" t="s">
        <v>152</v>
      </c>
      <c r="E144" s="216" t="s">
        <v>1</v>
      </c>
      <c r="F144" s="217" t="s">
        <v>170</v>
      </c>
      <c r="G144" s="214"/>
      <c r="H144" s="218">
        <v>51.417999999999999</v>
      </c>
      <c r="I144" s="219"/>
      <c r="J144" s="214"/>
      <c r="K144" s="214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152</v>
      </c>
      <c r="AU144" s="224" t="s">
        <v>84</v>
      </c>
      <c r="AV144" s="13" t="s">
        <v>84</v>
      </c>
      <c r="AW144" s="13" t="s">
        <v>28</v>
      </c>
      <c r="AX144" s="13" t="s">
        <v>72</v>
      </c>
      <c r="AY144" s="224" t="s">
        <v>143</v>
      </c>
    </row>
    <row r="145" spans="1:65" s="13" customFormat="1" ht="10">
      <c r="B145" s="213"/>
      <c r="C145" s="214"/>
      <c r="D145" s="215" t="s">
        <v>152</v>
      </c>
      <c r="E145" s="216" t="s">
        <v>1</v>
      </c>
      <c r="F145" s="217" t="s">
        <v>171</v>
      </c>
      <c r="G145" s="214"/>
      <c r="H145" s="218">
        <v>8.2729999999999997</v>
      </c>
      <c r="I145" s="219"/>
      <c r="J145" s="214"/>
      <c r="K145" s="214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152</v>
      </c>
      <c r="AU145" s="224" t="s">
        <v>84</v>
      </c>
      <c r="AV145" s="13" t="s">
        <v>84</v>
      </c>
      <c r="AW145" s="13" t="s">
        <v>28</v>
      </c>
      <c r="AX145" s="13" t="s">
        <v>72</v>
      </c>
      <c r="AY145" s="224" t="s">
        <v>143</v>
      </c>
    </row>
    <row r="146" spans="1:65" s="13" customFormat="1" ht="20">
      <c r="B146" s="213"/>
      <c r="C146" s="214"/>
      <c r="D146" s="215" t="s">
        <v>152</v>
      </c>
      <c r="E146" s="216" t="s">
        <v>1</v>
      </c>
      <c r="F146" s="217" t="s">
        <v>172</v>
      </c>
      <c r="G146" s="214"/>
      <c r="H146" s="218">
        <v>33.347000000000001</v>
      </c>
      <c r="I146" s="219"/>
      <c r="J146" s="214"/>
      <c r="K146" s="214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152</v>
      </c>
      <c r="AU146" s="224" t="s">
        <v>84</v>
      </c>
      <c r="AV146" s="13" t="s">
        <v>84</v>
      </c>
      <c r="AW146" s="13" t="s">
        <v>28</v>
      </c>
      <c r="AX146" s="13" t="s">
        <v>72</v>
      </c>
      <c r="AY146" s="224" t="s">
        <v>143</v>
      </c>
    </row>
    <row r="147" spans="1:65" s="13" customFormat="1" ht="20">
      <c r="B147" s="213"/>
      <c r="C147" s="214"/>
      <c r="D147" s="215" t="s">
        <v>152</v>
      </c>
      <c r="E147" s="216" t="s">
        <v>1</v>
      </c>
      <c r="F147" s="217" t="s">
        <v>173</v>
      </c>
      <c r="G147" s="214"/>
      <c r="H147" s="218">
        <v>21.318999999999999</v>
      </c>
      <c r="I147" s="219"/>
      <c r="J147" s="214"/>
      <c r="K147" s="214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152</v>
      </c>
      <c r="AU147" s="224" t="s">
        <v>84</v>
      </c>
      <c r="AV147" s="13" t="s">
        <v>84</v>
      </c>
      <c r="AW147" s="13" t="s">
        <v>28</v>
      </c>
      <c r="AX147" s="13" t="s">
        <v>72</v>
      </c>
      <c r="AY147" s="224" t="s">
        <v>143</v>
      </c>
    </row>
    <row r="148" spans="1:65" s="2" customFormat="1" ht="24.15" customHeight="1">
      <c r="A148" s="33"/>
      <c r="B148" s="34"/>
      <c r="C148" s="199" t="s">
        <v>174</v>
      </c>
      <c r="D148" s="199" t="s">
        <v>146</v>
      </c>
      <c r="E148" s="200" t="s">
        <v>175</v>
      </c>
      <c r="F148" s="201" t="s">
        <v>176</v>
      </c>
      <c r="G148" s="202" t="s">
        <v>149</v>
      </c>
      <c r="H148" s="203">
        <v>108.11799999999999</v>
      </c>
      <c r="I148" s="204"/>
      <c r="J148" s="203">
        <f>ROUND(I148*H148,3)</f>
        <v>0</v>
      </c>
      <c r="K148" s="205"/>
      <c r="L148" s="38"/>
      <c r="M148" s="206" t="s">
        <v>1</v>
      </c>
      <c r="N148" s="207" t="s">
        <v>38</v>
      </c>
      <c r="O148" s="74"/>
      <c r="P148" s="208">
        <f>O148*H148</f>
        <v>0</v>
      </c>
      <c r="Q148" s="208">
        <v>2.0000000000000001E-4</v>
      </c>
      <c r="R148" s="208">
        <f>Q148*H148</f>
        <v>2.16236E-2</v>
      </c>
      <c r="S148" s="208">
        <v>0</v>
      </c>
      <c r="T148" s="209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0" t="s">
        <v>150</v>
      </c>
      <c r="AT148" s="210" t="s">
        <v>146</v>
      </c>
      <c r="AU148" s="210" t="s">
        <v>84</v>
      </c>
      <c r="AY148" s="16" t="s">
        <v>143</v>
      </c>
      <c r="BE148" s="211">
        <f>IF(N148="základná",J148,0)</f>
        <v>0</v>
      </c>
      <c r="BF148" s="211">
        <f>IF(N148="znížená",J148,0)</f>
        <v>0</v>
      </c>
      <c r="BG148" s="211">
        <f>IF(N148="zákl. prenesená",J148,0)</f>
        <v>0</v>
      </c>
      <c r="BH148" s="211">
        <f>IF(N148="zníž. prenesená",J148,0)</f>
        <v>0</v>
      </c>
      <c r="BI148" s="211">
        <f>IF(N148="nulová",J148,0)</f>
        <v>0</v>
      </c>
      <c r="BJ148" s="16" t="s">
        <v>84</v>
      </c>
      <c r="BK148" s="212">
        <f>ROUND(I148*H148,3)</f>
        <v>0</v>
      </c>
      <c r="BL148" s="16" t="s">
        <v>150</v>
      </c>
      <c r="BM148" s="210" t="s">
        <v>177</v>
      </c>
    </row>
    <row r="149" spans="1:65" s="13" customFormat="1" ht="10">
      <c r="B149" s="213"/>
      <c r="C149" s="214"/>
      <c r="D149" s="215" t="s">
        <v>152</v>
      </c>
      <c r="E149" s="216" t="s">
        <v>1</v>
      </c>
      <c r="F149" s="217" t="s">
        <v>178</v>
      </c>
      <c r="G149" s="214"/>
      <c r="H149" s="218">
        <v>108.11799999999999</v>
      </c>
      <c r="I149" s="219"/>
      <c r="J149" s="214"/>
      <c r="K149" s="214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152</v>
      </c>
      <c r="AU149" s="224" t="s">
        <v>84</v>
      </c>
      <c r="AV149" s="13" t="s">
        <v>84</v>
      </c>
      <c r="AW149" s="13" t="s">
        <v>28</v>
      </c>
      <c r="AX149" s="13" t="s">
        <v>72</v>
      </c>
      <c r="AY149" s="224" t="s">
        <v>143</v>
      </c>
    </row>
    <row r="150" spans="1:65" s="2" customFormat="1" ht="37.75" customHeight="1">
      <c r="A150" s="33"/>
      <c r="B150" s="34"/>
      <c r="C150" s="199" t="s">
        <v>179</v>
      </c>
      <c r="D150" s="199" t="s">
        <v>146</v>
      </c>
      <c r="E150" s="200" t="s">
        <v>180</v>
      </c>
      <c r="F150" s="201" t="s">
        <v>181</v>
      </c>
      <c r="G150" s="202" t="s">
        <v>149</v>
      </c>
      <c r="H150" s="203">
        <v>108.11799999999999</v>
      </c>
      <c r="I150" s="204"/>
      <c r="J150" s="203">
        <f>ROUND(I150*H150,3)</f>
        <v>0</v>
      </c>
      <c r="K150" s="205"/>
      <c r="L150" s="38"/>
      <c r="M150" s="206" t="s">
        <v>1</v>
      </c>
      <c r="N150" s="207" t="s">
        <v>38</v>
      </c>
      <c r="O150" s="74"/>
      <c r="P150" s="208">
        <f>O150*H150</f>
        <v>0</v>
      </c>
      <c r="Q150" s="208">
        <v>1.2319999999999999E-2</v>
      </c>
      <c r="R150" s="208">
        <f>Q150*H150</f>
        <v>1.3320137599999999</v>
      </c>
      <c r="S150" s="208">
        <v>0</v>
      </c>
      <c r="T150" s="209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10" t="s">
        <v>150</v>
      </c>
      <c r="AT150" s="210" t="s">
        <v>146</v>
      </c>
      <c r="AU150" s="210" t="s">
        <v>84</v>
      </c>
      <c r="AY150" s="16" t="s">
        <v>143</v>
      </c>
      <c r="BE150" s="211">
        <f>IF(N150="základná",J150,0)</f>
        <v>0</v>
      </c>
      <c r="BF150" s="211">
        <f>IF(N150="znížená",J150,0)</f>
        <v>0</v>
      </c>
      <c r="BG150" s="211">
        <f>IF(N150="zákl. prenesená",J150,0)</f>
        <v>0</v>
      </c>
      <c r="BH150" s="211">
        <f>IF(N150="zníž. prenesená",J150,0)</f>
        <v>0</v>
      </c>
      <c r="BI150" s="211">
        <f>IF(N150="nulová",J150,0)</f>
        <v>0</v>
      </c>
      <c r="BJ150" s="16" t="s">
        <v>84</v>
      </c>
      <c r="BK150" s="212">
        <f>ROUND(I150*H150,3)</f>
        <v>0</v>
      </c>
      <c r="BL150" s="16" t="s">
        <v>150</v>
      </c>
      <c r="BM150" s="210" t="s">
        <v>182</v>
      </c>
    </row>
    <row r="151" spans="1:65" s="13" customFormat="1" ht="40">
      <c r="B151" s="213"/>
      <c r="C151" s="214"/>
      <c r="D151" s="215" t="s">
        <v>152</v>
      </c>
      <c r="E151" s="216" t="s">
        <v>1</v>
      </c>
      <c r="F151" s="217" t="s">
        <v>183</v>
      </c>
      <c r="G151" s="214"/>
      <c r="H151" s="218">
        <v>108.11799999999999</v>
      </c>
      <c r="I151" s="219"/>
      <c r="J151" s="214"/>
      <c r="K151" s="214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152</v>
      </c>
      <c r="AU151" s="224" t="s">
        <v>84</v>
      </c>
      <c r="AV151" s="13" t="s">
        <v>84</v>
      </c>
      <c r="AW151" s="13" t="s">
        <v>28</v>
      </c>
      <c r="AX151" s="13" t="s">
        <v>72</v>
      </c>
      <c r="AY151" s="224" t="s">
        <v>143</v>
      </c>
    </row>
    <row r="152" spans="1:65" s="2" customFormat="1" ht="24.15" customHeight="1">
      <c r="A152" s="33"/>
      <c r="B152" s="34"/>
      <c r="C152" s="199" t="s">
        <v>184</v>
      </c>
      <c r="D152" s="199" t="s">
        <v>146</v>
      </c>
      <c r="E152" s="200" t="s">
        <v>185</v>
      </c>
      <c r="F152" s="201" t="s">
        <v>186</v>
      </c>
      <c r="G152" s="202" t="s">
        <v>149</v>
      </c>
      <c r="H152" s="203">
        <v>143.65</v>
      </c>
      <c r="I152" s="204"/>
      <c r="J152" s="203">
        <f>ROUND(I152*H152,3)</f>
        <v>0</v>
      </c>
      <c r="K152" s="205"/>
      <c r="L152" s="38"/>
      <c r="M152" s="206" t="s">
        <v>1</v>
      </c>
      <c r="N152" s="207" t="s">
        <v>38</v>
      </c>
      <c r="O152" s="74"/>
      <c r="P152" s="208">
        <f>O152*H152</f>
        <v>0</v>
      </c>
      <c r="Q152" s="208">
        <v>2.0000000000000001E-4</v>
      </c>
      <c r="R152" s="208">
        <f>Q152*H152</f>
        <v>2.8730000000000002E-2</v>
      </c>
      <c r="S152" s="208">
        <v>0</v>
      </c>
      <c r="T152" s="209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10" t="s">
        <v>150</v>
      </c>
      <c r="AT152" s="210" t="s">
        <v>146</v>
      </c>
      <c r="AU152" s="210" t="s">
        <v>84</v>
      </c>
      <c r="AY152" s="16" t="s">
        <v>143</v>
      </c>
      <c r="BE152" s="211">
        <f>IF(N152="základná",J152,0)</f>
        <v>0</v>
      </c>
      <c r="BF152" s="211">
        <f>IF(N152="znížená",J152,0)</f>
        <v>0</v>
      </c>
      <c r="BG152" s="211">
        <f>IF(N152="zákl. prenesená",J152,0)</f>
        <v>0</v>
      </c>
      <c r="BH152" s="211">
        <f>IF(N152="zníž. prenesená",J152,0)</f>
        <v>0</v>
      </c>
      <c r="BI152" s="211">
        <f>IF(N152="nulová",J152,0)</f>
        <v>0</v>
      </c>
      <c r="BJ152" s="16" t="s">
        <v>84</v>
      </c>
      <c r="BK152" s="212">
        <f>ROUND(I152*H152,3)</f>
        <v>0</v>
      </c>
      <c r="BL152" s="16" t="s">
        <v>150</v>
      </c>
      <c r="BM152" s="210" t="s">
        <v>187</v>
      </c>
    </row>
    <row r="153" spans="1:65" s="13" customFormat="1" ht="10">
      <c r="B153" s="213"/>
      <c r="C153" s="214"/>
      <c r="D153" s="215" t="s">
        <v>152</v>
      </c>
      <c r="E153" s="216" t="s">
        <v>1</v>
      </c>
      <c r="F153" s="217" t="s">
        <v>188</v>
      </c>
      <c r="G153" s="214"/>
      <c r="H153" s="218">
        <v>143.65</v>
      </c>
      <c r="I153" s="219"/>
      <c r="J153" s="214"/>
      <c r="K153" s="214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152</v>
      </c>
      <c r="AU153" s="224" t="s">
        <v>84</v>
      </c>
      <c r="AV153" s="13" t="s">
        <v>84</v>
      </c>
      <c r="AW153" s="13" t="s">
        <v>28</v>
      </c>
      <c r="AX153" s="13" t="s">
        <v>72</v>
      </c>
      <c r="AY153" s="224" t="s">
        <v>143</v>
      </c>
    </row>
    <row r="154" spans="1:65" s="2" customFormat="1" ht="37.75" customHeight="1">
      <c r="A154" s="33"/>
      <c r="B154" s="34"/>
      <c r="C154" s="199" t="s">
        <v>189</v>
      </c>
      <c r="D154" s="199" t="s">
        <v>146</v>
      </c>
      <c r="E154" s="200" t="s">
        <v>190</v>
      </c>
      <c r="F154" s="201" t="s">
        <v>191</v>
      </c>
      <c r="G154" s="202" t="s">
        <v>149</v>
      </c>
      <c r="H154" s="203">
        <v>143.65</v>
      </c>
      <c r="I154" s="204"/>
      <c r="J154" s="203">
        <f>ROUND(I154*H154,3)</f>
        <v>0</v>
      </c>
      <c r="K154" s="205"/>
      <c r="L154" s="38"/>
      <c r="M154" s="206" t="s">
        <v>1</v>
      </c>
      <c r="N154" s="207" t="s">
        <v>38</v>
      </c>
      <c r="O154" s="74"/>
      <c r="P154" s="208">
        <f>O154*H154</f>
        <v>0</v>
      </c>
      <c r="Q154" s="208">
        <v>1.47E-2</v>
      </c>
      <c r="R154" s="208">
        <f>Q154*H154</f>
        <v>2.1116549999999998</v>
      </c>
      <c r="S154" s="208">
        <v>0</v>
      </c>
      <c r="T154" s="209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0" t="s">
        <v>150</v>
      </c>
      <c r="AT154" s="210" t="s">
        <v>146</v>
      </c>
      <c r="AU154" s="210" t="s">
        <v>84</v>
      </c>
      <c r="AY154" s="16" t="s">
        <v>143</v>
      </c>
      <c r="BE154" s="211">
        <f>IF(N154="základná",J154,0)</f>
        <v>0</v>
      </c>
      <c r="BF154" s="211">
        <f>IF(N154="znížená",J154,0)</f>
        <v>0</v>
      </c>
      <c r="BG154" s="211">
        <f>IF(N154="zákl. prenesená",J154,0)</f>
        <v>0</v>
      </c>
      <c r="BH154" s="211">
        <f>IF(N154="zníž. prenesená",J154,0)</f>
        <v>0</v>
      </c>
      <c r="BI154" s="211">
        <f>IF(N154="nulová",J154,0)</f>
        <v>0</v>
      </c>
      <c r="BJ154" s="16" t="s">
        <v>84</v>
      </c>
      <c r="BK154" s="212">
        <f>ROUND(I154*H154,3)</f>
        <v>0</v>
      </c>
      <c r="BL154" s="16" t="s">
        <v>150</v>
      </c>
      <c r="BM154" s="210" t="s">
        <v>192</v>
      </c>
    </row>
    <row r="155" spans="1:65" s="13" customFormat="1" ht="10">
      <c r="B155" s="213"/>
      <c r="C155" s="214"/>
      <c r="D155" s="215" t="s">
        <v>152</v>
      </c>
      <c r="E155" s="216" t="s">
        <v>1</v>
      </c>
      <c r="F155" s="217" t="s">
        <v>193</v>
      </c>
      <c r="G155" s="214"/>
      <c r="H155" s="218">
        <v>113.425</v>
      </c>
      <c r="I155" s="219"/>
      <c r="J155" s="214"/>
      <c r="K155" s="214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152</v>
      </c>
      <c r="AU155" s="224" t="s">
        <v>84</v>
      </c>
      <c r="AV155" s="13" t="s">
        <v>84</v>
      </c>
      <c r="AW155" s="13" t="s">
        <v>28</v>
      </c>
      <c r="AX155" s="13" t="s">
        <v>72</v>
      </c>
      <c r="AY155" s="224" t="s">
        <v>143</v>
      </c>
    </row>
    <row r="156" spans="1:65" s="13" customFormat="1" ht="10">
      <c r="B156" s="213"/>
      <c r="C156" s="214"/>
      <c r="D156" s="215" t="s">
        <v>152</v>
      </c>
      <c r="E156" s="216" t="s">
        <v>1</v>
      </c>
      <c r="F156" s="217" t="s">
        <v>194</v>
      </c>
      <c r="G156" s="214"/>
      <c r="H156" s="218">
        <v>-11.685</v>
      </c>
      <c r="I156" s="219"/>
      <c r="J156" s="214"/>
      <c r="K156" s="214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152</v>
      </c>
      <c r="AU156" s="224" t="s">
        <v>84</v>
      </c>
      <c r="AV156" s="13" t="s">
        <v>84</v>
      </c>
      <c r="AW156" s="13" t="s">
        <v>28</v>
      </c>
      <c r="AX156" s="13" t="s">
        <v>72</v>
      </c>
      <c r="AY156" s="224" t="s">
        <v>143</v>
      </c>
    </row>
    <row r="157" spans="1:65" s="13" customFormat="1" ht="10">
      <c r="B157" s="213"/>
      <c r="C157" s="214"/>
      <c r="D157" s="215" t="s">
        <v>152</v>
      </c>
      <c r="E157" s="216" t="s">
        <v>1</v>
      </c>
      <c r="F157" s="217" t="s">
        <v>195</v>
      </c>
      <c r="G157" s="214"/>
      <c r="H157" s="218">
        <v>-18.138000000000002</v>
      </c>
      <c r="I157" s="219"/>
      <c r="J157" s="214"/>
      <c r="K157" s="214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152</v>
      </c>
      <c r="AU157" s="224" t="s">
        <v>84</v>
      </c>
      <c r="AV157" s="13" t="s">
        <v>84</v>
      </c>
      <c r="AW157" s="13" t="s">
        <v>28</v>
      </c>
      <c r="AX157" s="13" t="s">
        <v>72</v>
      </c>
      <c r="AY157" s="224" t="s">
        <v>143</v>
      </c>
    </row>
    <row r="158" spans="1:65" s="13" customFormat="1" ht="20">
      <c r="B158" s="213"/>
      <c r="C158" s="214"/>
      <c r="D158" s="215" t="s">
        <v>152</v>
      </c>
      <c r="E158" s="216" t="s">
        <v>1</v>
      </c>
      <c r="F158" s="217" t="s">
        <v>196</v>
      </c>
      <c r="G158" s="214"/>
      <c r="H158" s="218">
        <v>-21.594000000000001</v>
      </c>
      <c r="I158" s="219"/>
      <c r="J158" s="214"/>
      <c r="K158" s="214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152</v>
      </c>
      <c r="AU158" s="224" t="s">
        <v>84</v>
      </c>
      <c r="AV158" s="13" t="s">
        <v>84</v>
      </c>
      <c r="AW158" s="13" t="s">
        <v>28</v>
      </c>
      <c r="AX158" s="13" t="s">
        <v>72</v>
      </c>
      <c r="AY158" s="224" t="s">
        <v>143</v>
      </c>
    </row>
    <row r="159" spans="1:65" s="13" customFormat="1" ht="10">
      <c r="B159" s="213"/>
      <c r="C159" s="214"/>
      <c r="D159" s="215" t="s">
        <v>152</v>
      </c>
      <c r="E159" s="216" t="s">
        <v>1</v>
      </c>
      <c r="F159" s="217" t="s">
        <v>197</v>
      </c>
      <c r="G159" s="214"/>
      <c r="H159" s="218">
        <v>5.0629999999999997</v>
      </c>
      <c r="I159" s="219"/>
      <c r="J159" s="214"/>
      <c r="K159" s="214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152</v>
      </c>
      <c r="AU159" s="224" t="s">
        <v>84</v>
      </c>
      <c r="AV159" s="13" t="s">
        <v>84</v>
      </c>
      <c r="AW159" s="13" t="s">
        <v>28</v>
      </c>
      <c r="AX159" s="13" t="s">
        <v>72</v>
      </c>
      <c r="AY159" s="224" t="s">
        <v>143</v>
      </c>
    </row>
    <row r="160" spans="1:65" s="13" customFormat="1" ht="10">
      <c r="B160" s="213"/>
      <c r="C160" s="214"/>
      <c r="D160" s="215" t="s">
        <v>152</v>
      </c>
      <c r="E160" s="216" t="s">
        <v>1</v>
      </c>
      <c r="F160" s="217" t="s">
        <v>198</v>
      </c>
      <c r="G160" s="214"/>
      <c r="H160" s="218">
        <v>50.796999999999997</v>
      </c>
      <c r="I160" s="219"/>
      <c r="J160" s="214"/>
      <c r="K160" s="214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152</v>
      </c>
      <c r="AU160" s="224" t="s">
        <v>84</v>
      </c>
      <c r="AV160" s="13" t="s">
        <v>84</v>
      </c>
      <c r="AW160" s="13" t="s">
        <v>28</v>
      </c>
      <c r="AX160" s="13" t="s">
        <v>72</v>
      </c>
      <c r="AY160" s="224" t="s">
        <v>143</v>
      </c>
    </row>
    <row r="161" spans="1:65" s="13" customFormat="1" ht="10">
      <c r="B161" s="213"/>
      <c r="C161" s="214"/>
      <c r="D161" s="215" t="s">
        <v>152</v>
      </c>
      <c r="E161" s="216" t="s">
        <v>1</v>
      </c>
      <c r="F161" s="217" t="s">
        <v>199</v>
      </c>
      <c r="G161" s="214"/>
      <c r="H161" s="218">
        <v>-10.253</v>
      </c>
      <c r="I161" s="219"/>
      <c r="J161" s="214"/>
      <c r="K161" s="214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152</v>
      </c>
      <c r="AU161" s="224" t="s">
        <v>84</v>
      </c>
      <c r="AV161" s="13" t="s">
        <v>84</v>
      </c>
      <c r="AW161" s="13" t="s">
        <v>28</v>
      </c>
      <c r="AX161" s="13" t="s">
        <v>72</v>
      </c>
      <c r="AY161" s="224" t="s">
        <v>143</v>
      </c>
    </row>
    <row r="162" spans="1:65" s="13" customFormat="1" ht="10">
      <c r="B162" s="213"/>
      <c r="C162" s="214"/>
      <c r="D162" s="215" t="s">
        <v>152</v>
      </c>
      <c r="E162" s="216" t="s">
        <v>1</v>
      </c>
      <c r="F162" s="217" t="s">
        <v>200</v>
      </c>
      <c r="G162" s="214"/>
      <c r="H162" s="218">
        <v>1.927</v>
      </c>
      <c r="I162" s="219"/>
      <c r="J162" s="214"/>
      <c r="K162" s="214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152</v>
      </c>
      <c r="AU162" s="224" t="s">
        <v>84</v>
      </c>
      <c r="AV162" s="13" t="s">
        <v>84</v>
      </c>
      <c r="AW162" s="13" t="s">
        <v>28</v>
      </c>
      <c r="AX162" s="13" t="s">
        <v>72</v>
      </c>
      <c r="AY162" s="224" t="s">
        <v>143</v>
      </c>
    </row>
    <row r="163" spans="1:65" s="13" customFormat="1" ht="10">
      <c r="B163" s="213"/>
      <c r="C163" s="214"/>
      <c r="D163" s="215" t="s">
        <v>152</v>
      </c>
      <c r="E163" s="216" t="s">
        <v>1</v>
      </c>
      <c r="F163" s="217" t="s">
        <v>201</v>
      </c>
      <c r="G163" s="214"/>
      <c r="H163" s="218">
        <v>56.646999999999998</v>
      </c>
      <c r="I163" s="219"/>
      <c r="J163" s="214"/>
      <c r="K163" s="214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152</v>
      </c>
      <c r="AU163" s="224" t="s">
        <v>84</v>
      </c>
      <c r="AV163" s="13" t="s">
        <v>84</v>
      </c>
      <c r="AW163" s="13" t="s">
        <v>28</v>
      </c>
      <c r="AX163" s="13" t="s">
        <v>72</v>
      </c>
      <c r="AY163" s="224" t="s">
        <v>143</v>
      </c>
    </row>
    <row r="164" spans="1:65" s="13" customFormat="1" ht="20">
      <c r="B164" s="213"/>
      <c r="C164" s="214"/>
      <c r="D164" s="215" t="s">
        <v>152</v>
      </c>
      <c r="E164" s="216" t="s">
        <v>1</v>
      </c>
      <c r="F164" s="217" t="s">
        <v>202</v>
      </c>
      <c r="G164" s="214"/>
      <c r="H164" s="218">
        <v>-27.831</v>
      </c>
      <c r="I164" s="219"/>
      <c r="J164" s="214"/>
      <c r="K164" s="214"/>
      <c r="L164" s="220"/>
      <c r="M164" s="221"/>
      <c r="N164" s="222"/>
      <c r="O164" s="222"/>
      <c r="P164" s="222"/>
      <c r="Q164" s="222"/>
      <c r="R164" s="222"/>
      <c r="S164" s="222"/>
      <c r="T164" s="223"/>
      <c r="AT164" s="224" t="s">
        <v>152</v>
      </c>
      <c r="AU164" s="224" t="s">
        <v>84</v>
      </c>
      <c r="AV164" s="13" t="s">
        <v>84</v>
      </c>
      <c r="AW164" s="13" t="s">
        <v>28</v>
      </c>
      <c r="AX164" s="13" t="s">
        <v>72</v>
      </c>
      <c r="AY164" s="224" t="s">
        <v>143</v>
      </c>
    </row>
    <row r="165" spans="1:65" s="13" customFormat="1" ht="10">
      <c r="B165" s="213"/>
      <c r="C165" s="214"/>
      <c r="D165" s="215" t="s">
        <v>152</v>
      </c>
      <c r="E165" s="216" t="s">
        <v>1</v>
      </c>
      <c r="F165" s="217" t="s">
        <v>203</v>
      </c>
      <c r="G165" s="214"/>
      <c r="H165" s="218">
        <v>5.2919999999999998</v>
      </c>
      <c r="I165" s="219"/>
      <c r="J165" s="214"/>
      <c r="K165" s="214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152</v>
      </c>
      <c r="AU165" s="224" t="s">
        <v>84</v>
      </c>
      <c r="AV165" s="13" t="s">
        <v>84</v>
      </c>
      <c r="AW165" s="13" t="s">
        <v>28</v>
      </c>
      <c r="AX165" s="13" t="s">
        <v>72</v>
      </c>
      <c r="AY165" s="224" t="s">
        <v>143</v>
      </c>
    </row>
    <row r="166" spans="1:65" s="2" customFormat="1" ht="24.15" customHeight="1">
      <c r="A166" s="33"/>
      <c r="B166" s="34"/>
      <c r="C166" s="199" t="s">
        <v>204</v>
      </c>
      <c r="D166" s="199" t="s">
        <v>146</v>
      </c>
      <c r="E166" s="200" t="s">
        <v>205</v>
      </c>
      <c r="F166" s="201" t="s">
        <v>206</v>
      </c>
      <c r="G166" s="202" t="s">
        <v>207</v>
      </c>
      <c r="H166" s="203">
        <v>75.043000000000006</v>
      </c>
      <c r="I166" s="204"/>
      <c r="J166" s="203">
        <f>ROUND(I166*H166,3)</f>
        <v>0</v>
      </c>
      <c r="K166" s="205"/>
      <c r="L166" s="38"/>
      <c r="M166" s="206" t="s">
        <v>1</v>
      </c>
      <c r="N166" s="207" t="s">
        <v>38</v>
      </c>
      <c r="O166" s="74"/>
      <c r="P166" s="208">
        <f>O166*H166</f>
        <v>0</v>
      </c>
      <c r="Q166" s="208">
        <v>1.89E-3</v>
      </c>
      <c r="R166" s="208">
        <f>Q166*H166</f>
        <v>0.14183127000000001</v>
      </c>
      <c r="S166" s="208">
        <v>0</v>
      </c>
      <c r="T166" s="209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10" t="s">
        <v>150</v>
      </c>
      <c r="AT166" s="210" t="s">
        <v>146</v>
      </c>
      <c r="AU166" s="210" t="s">
        <v>84</v>
      </c>
      <c r="AY166" s="16" t="s">
        <v>143</v>
      </c>
      <c r="BE166" s="211">
        <f>IF(N166="základná",J166,0)</f>
        <v>0</v>
      </c>
      <c r="BF166" s="211">
        <f>IF(N166="znížená",J166,0)</f>
        <v>0</v>
      </c>
      <c r="BG166" s="211">
        <f>IF(N166="zákl. prenesená",J166,0)</f>
        <v>0</v>
      </c>
      <c r="BH166" s="211">
        <f>IF(N166="zníž. prenesená",J166,0)</f>
        <v>0</v>
      </c>
      <c r="BI166" s="211">
        <f>IF(N166="nulová",J166,0)</f>
        <v>0</v>
      </c>
      <c r="BJ166" s="16" t="s">
        <v>84</v>
      </c>
      <c r="BK166" s="212">
        <f>ROUND(I166*H166,3)</f>
        <v>0</v>
      </c>
      <c r="BL166" s="16" t="s">
        <v>150</v>
      </c>
      <c r="BM166" s="210" t="s">
        <v>208</v>
      </c>
    </row>
    <row r="167" spans="1:65" s="13" customFormat="1" ht="20">
      <c r="B167" s="213"/>
      <c r="C167" s="214"/>
      <c r="D167" s="215" t="s">
        <v>152</v>
      </c>
      <c r="E167" s="216" t="s">
        <v>1</v>
      </c>
      <c r="F167" s="217" t="s">
        <v>209</v>
      </c>
      <c r="G167" s="214"/>
      <c r="H167" s="218">
        <v>28.042999999999999</v>
      </c>
      <c r="I167" s="219"/>
      <c r="J167" s="214"/>
      <c r="K167" s="214"/>
      <c r="L167" s="220"/>
      <c r="M167" s="221"/>
      <c r="N167" s="222"/>
      <c r="O167" s="222"/>
      <c r="P167" s="222"/>
      <c r="Q167" s="222"/>
      <c r="R167" s="222"/>
      <c r="S167" s="222"/>
      <c r="T167" s="223"/>
      <c r="AT167" s="224" t="s">
        <v>152</v>
      </c>
      <c r="AU167" s="224" t="s">
        <v>84</v>
      </c>
      <c r="AV167" s="13" t="s">
        <v>84</v>
      </c>
      <c r="AW167" s="13" t="s">
        <v>28</v>
      </c>
      <c r="AX167" s="13" t="s">
        <v>72</v>
      </c>
      <c r="AY167" s="224" t="s">
        <v>143</v>
      </c>
    </row>
    <row r="168" spans="1:65" s="13" customFormat="1" ht="10">
      <c r="B168" s="213"/>
      <c r="C168" s="214"/>
      <c r="D168" s="215" t="s">
        <v>152</v>
      </c>
      <c r="E168" s="216" t="s">
        <v>1</v>
      </c>
      <c r="F168" s="217" t="s">
        <v>210</v>
      </c>
      <c r="G168" s="214"/>
      <c r="H168" s="218">
        <v>6.2270000000000003</v>
      </c>
      <c r="I168" s="219"/>
      <c r="J168" s="214"/>
      <c r="K168" s="214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152</v>
      </c>
      <c r="AU168" s="224" t="s">
        <v>84</v>
      </c>
      <c r="AV168" s="13" t="s">
        <v>84</v>
      </c>
      <c r="AW168" s="13" t="s">
        <v>28</v>
      </c>
      <c r="AX168" s="13" t="s">
        <v>72</v>
      </c>
      <c r="AY168" s="224" t="s">
        <v>143</v>
      </c>
    </row>
    <row r="169" spans="1:65" s="13" customFormat="1" ht="20">
      <c r="B169" s="213"/>
      <c r="C169" s="214"/>
      <c r="D169" s="215" t="s">
        <v>152</v>
      </c>
      <c r="E169" s="216" t="s">
        <v>1</v>
      </c>
      <c r="F169" s="217" t="s">
        <v>211</v>
      </c>
      <c r="G169" s="214"/>
      <c r="H169" s="218">
        <v>40.773000000000003</v>
      </c>
      <c r="I169" s="219"/>
      <c r="J169" s="214"/>
      <c r="K169" s="214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152</v>
      </c>
      <c r="AU169" s="224" t="s">
        <v>84</v>
      </c>
      <c r="AV169" s="13" t="s">
        <v>84</v>
      </c>
      <c r="AW169" s="13" t="s">
        <v>28</v>
      </c>
      <c r="AX169" s="13" t="s">
        <v>72</v>
      </c>
      <c r="AY169" s="224" t="s">
        <v>143</v>
      </c>
    </row>
    <row r="170" spans="1:65" s="2" customFormat="1" ht="24.15" customHeight="1">
      <c r="A170" s="33"/>
      <c r="B170" s="34"/>
      <c r="C170" s="199" t="s">
        <v>212</v>
      </c>
      <c r="D170" s="199" t="s">
        <v>146</v>
      </c>
      <c r="E170" s="200" t="s">
        <v>213</v>
      </c>
      <c r="F170" s="201" t="s">
        <v>214</v>
      </c>
      <c r="G170" s="202" t="s">
        <v>207</v>
      </c>
      <c r="H170" s="203">
        <v>110.623</v>
      </c>
      <c r="I170" s="204"/>
      <c r="J170" s="203">
        <f>ROUND(I170*H170,3)</f>
        <v>0</v>
      </c>
      <c r="K170" s="205"/>
      <c r="L170" s="38"/>
      <c r="M170" s="206" t="s">
        <v>1</v>
      </c>
      <c r="N170" s="207" t="s">
        <v>38</v>
      </c>
      <c r="O170" s="74"/>
      <c r="P170" s="208">
        <f>O170*H170</f>
        <v>0</v>
      </c>
      <c r="Q170" s="208">
        <v>1.91E-3</v>
      </c>
      <c r="R170" s="208">
        <f>Q170*H170</f>
        <v>0.21128993000000001</v>
      </c>
      <c r="S170" s="208">
        <v>0</v>
      </c>
      <c r="T170" s="209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0" t="s">
        <v>150</v>
      </c>
      <c r="AT170" s="210" t="s">
        <v>146</v>
      </c>
      <c r="AU170" s="210" t="s">
        <v>84</v>
      </c>
      <c r="AY170" s="16" t="s">
        <v>143</v>
      </c>
      <c r="BE170" s="211">
        <f>IF(N170="základná",J170,0)</f>
        <v>0</v>
      </c>
      <c r="BF170" s="211">
        <f>IF(N170="znížená",J170,0)</f>
        <v>0</v>
      </c>
      <c r="BG170" s="211">
        <f>IF(N170="zákl. prenesená",J170,0)</f>
        <v>0</v>
      </c>
      <c r="BH170" s="211">
        <f>IF(N170="zníž. prenesená",J170,0)</f>
        <v>0</v>
      </c>
      <c r="BI170" s="211">
        <f>IF(N170="nulová",J170,0)</f>
        <v>0</v>
      </c>
      <c r="BJ170" s="16" t="s">
        <v>84</v>
      </c>
      <c r="BK170" s="212">
        <f>ROUND(I170*H170,3)</f>
        <v>0</v>
      </c>
      <c r="BL170" s="16" t="s">
        <v>150</v>
      </c>
      <c r="BM170" s="210" t="s">
        <v>215</v>
      </c>
    </row>
    <row r="171" spans="1:65" s="13" customFormat="1" ht="20">
      <c r="B171" s="213"/>
      <c r="C171" s="214"/>
      <c r="D171" s="215" t="s">
        <v>152</v>
      </c>
      <c r="E171" s="216" t="s">
        <v>1</v>
      </c>
      <c r="F171" s="217" t="s">
        <v>216</v>
      </c>
      <c r="G171" s="214"/>
      <c r="H171" s="218">
        <v>51.75</v>
      </c>
      <c r="I171" s="219"/>
      <c r="J171" s="214"/>
      <c r="K171" s="214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152</v>
      </c>
      <c r="AU171" s="224" t="s">
        <v>84</v>
      </c>
      <c r="AV171" s="13" t="s">
        <v>84</v>
      </c>
      <c r="AW171" s="13" t="s">
        <v>28</v>
      </c>
      <c r="AX171" s="13" t="s">
        <v>72</v>
      </c>
      <c r="AY171" s="224" t="s">
        <v>143</v>
      </c>
    </row>
    <row r="172" spans="1:65" s="13" customFormat="1" ht="10">
      <c r="B172" s="213"/>
      <c r="C172" s="214"/>
      <c r="D172" s="215" t="s">
        <v>152</v>
      </c>
      <c r="E172" s="216" t="s">
        <v>1</v>
      </c>
      <c r="F172" s="217" t="s">
        <v>217</v>
      </c>
      <c r="G172" s="214"/>
      <c r="H172" s="218">
        <v>14.95</v>
      </c>
      <c r="I172" s="219"/>
      <c r="J172" s="214"/>
      <c r="K172" s="214"/>
      <c r="L172" s="220"/>
      <c r="M172" s="221"/>
      <c r="N172" s="222"/>
      <c r="O172" s="222"/>
      <c r="P172" s="222"/>
      <c r="Q172" s="222"/>
      <c r="R172" s="222"/>
      <c r="S172" s="222"/>
      <c r="T172" s="223"/>
      <c r="AT172" s="224" t="s">
        <v>152</v>
      </c>
      <c r="AU172" s="224" t="s">
        <v>84</v>
      </c>
      <c r="AV172" s="13" t="s">
        <v>84</v>
      </c>
      <c r="AW172" s="13" t="s">
        <v>28</v>
      </c>
      <c r="AX172" s="13" t="s">
        <v>72</v>
      </c>
      <c r="AY172" s="224" t="s">
        <v>143</v>
      </c>
    </row>
    <row r="173" spans="1:65" s="13" customFormat="1" ht="20">
      <c r="B173" s="213"/>
      <c r="C173" s="214"/>
      <c r="D173" s="215" t="s">
        <v>152</v>
      </c>
      <c r="E173" s="216" t="s">
        <v>1</v>
      </c>
      <c r="F173" s="217" t="s">
        <v>218</v>
      </c>
      <c r="G173" s="214"/>
      <c r="H173" s="218">
        <v>43.923000000000002</v>
      </c>
      <c r="I173" s="219"/>
      <c r="J173" s="214"/>
      <c r="K173" s="214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152</v>
      </c>
      <c r="AU173" s="224" t="s">
        <v>84</v>
      </c>
      <c r="AV173" s="13" t="s">
        <v>84</v>
      </c>
      <c r="AW173" s="13" t="s">
        <v>28</v>
      </c>
      <c r="AX173" s="13" t="s">
        <v>72</v>
      </c>
      <c r="AY173" s="224" t="s">
        <v>143</v>
      </c>
    </row>
    <row r="174" spans="1:65" s="2" customFormat="1" ht="24.15" customHeight="1">
      <c r="A174" s="33"/>
      <c r="B174" s="34"/>
      <c r="C174" s="199" t="s">
        <v>219</v>
      </c>
      <c r="D174" s="199" t="s">
        <v>146</v>
      </c>
      <c r="E174" s="200" t="s">
        <v>220</v>
      </c>
      <c r="F174" s="201" t="s">
        <v>221</v>
      </c>
      <c r="G174" s="202" t="s">
        <v>149</v>
      </c>
      <c r="H174" s="203">
        <v>95.876999999999995</v>
      </c>
      <c r="I174" s="204"/>
      <c r="J174" s="203">
        <f>ROUND(I174*H174,3)</f>
        <v>0</v>
      </c>
      <c r="K174" s="205"/>
      <c r="L174" s="38"/>
      <c r="M174" s="206" t="s">
        <v>1</v>
      </c>
      <c r="N174" s="207" t="s">
        <v>38</v>
      </c>
      <c r="O174" s="74"/>
      <c r="P174" s="208">
        <f>O174*H174</f>
        <v>0</v>
      </c>
      <c r="Q174" s="208">
        <v>0</v>
      </c>
      <c r="R174" s="208">
        <f>Q174*H174</f>
        <v>0</v>
      </c>
      <c r="S174" s="208">
        <v>0</v>
      </c>
      <c r="T174" s="209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10" t="s">
        <v>150</v>
      </c>
      <c r="AT174" s="210" t="s">
        <v>146</v>
      </c>
      <c r="AU174" s="210" t="s">
        <v>84</v>
      </c>
      <c r="AY174" s="16" t="s">
        <v>143</v>
      </c>
      <c r="BE174" s="211">
        <f>IF(N174="základná",J174,0)</f>
        <v>0</v>
      </c>
      <c r="BF174" s="211">
        <f>IF(N174="znížená",J174,0)</f>
        <v>0</v>
      </c>
      <c r="BG174" s="211">
        <f>IF(N174="zákl. prenesená",J174,0)</f>
        <v>0</v>
      </c>
      <c r="BH174" s="211">
        <f>IF(N174="zníž. prenesená",J174,0)</f>
        <v>0</v>
      </c>
      <c r="BI174" s="211">
        <f>IF(N174="nulová",J174,0)</f>
        <v>0</v>
      </c>
      <c r="BJ174" s="16" t="s">
        <v>84</v>
      </c>
      <c r="BK174" s="212">
        <f>ROUND(I174*H174,3)</f>
        <v>0</v>
      </c>
      <c r="BL174" s="16" t="s">
        <v>150</v>
      </c>
      <c r="BM174" s="210" t="s">
        <v>222</v>
      </c>
    </row>
    <row r="175" spans="1:65" s="2" customFormat="1" ht="33" customHeight="1">
      <c r="A175" s="33"/>
      <c r="B175" s="34"/>
      <c r="C175" s="225" t="s">
        <v>223</v>
      </c>
      <c r="D175" s="225" t="s">
        <v>159</v>
      </c>
      <c r="E175" s="226" t="s">
        <v>224</v>
      </c>
      <c r="F175" s="227" t="s">
        <v>225</v>
      </c>
      <c r="G175" s="228" t="s">
        <v>226</v>
      </c>
      <c r="H175" s="229">
        <v>14.813000000000001</v>
      </c>
      <c r="I175" s="230"/>
      <c r="J175" s="229">
        <f>ROUND(I175*H175,3)</f>
        <v>0</v>
      </c>
      <c r="K175" s="231"/>
      <c r="L175" s="232"/>
      <c r="M175" s="233" t="s">
        <v>1</v>
      </c>
      <c r="N175" s="234" t="s">
        <v>38</v>
      </c>
      <c r="O175" s="74"/>
      <c r="P175" s="208">
        <f>O175*H175</f>
        <v>0</v>
      </c>
      <c r="Q175" s="208">
        <v>1E-3</v>
      </c>
      <c r="R175" s="208">
        <f>Q175*H175</f>
        <v>1.4813000000000002E-2</v>
      </c>
      <c r="S175" s="208">
        <v>0</v>
      </c>
      <c r="T175" s="209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10" t="s">
        <v>162</v>
      </c>
      <c r="AT175" s="210" t="s">
        <v>159</v>
      </c>
      <c r="AU175" s="210" t="s">
        <v>84</v>
      </c>
      <c r="AY175" s="16" t="s">
        <v>143</v>
      </c>
      <c r="BE175" s="211">
        <f>IF(N175="základná",J175,0)</f>
        <v>0</v>
      </c>
      <c r="BF175" s="211">
        <f>IF(N175="znížená",J175,0)</f>
        <v>0</v>
      </c>
      <c r="BG175" s="211">
        <f>IF(N175="zákl. prenesená",J175,0)</f>
        <v>0</v>
      </c>
      <c r="BH175" s="211">
        <f>IF(N175="zníž. prenesená",J175,0)</f>
        <v>0</v>
      </c>
      <c r="BI175" s="211">
        <f>IF(N175="nulová",J175,0)</f>
        <v>0</v>
      </c>
      <c r="BJ175" s="16" t="s">
        <v>84</v>
      </c>
      <c r="BK175" s="212">
        <f>ROUND(I175*H175,3)</f>
        <v>0</v>
      </c>
      <c r="BL175" s="16" t="s">
        <v>150</v>
      </c>
      <c r="BM175" s="210" t="s">
        <v>227</v>
      </c>
    </row>
    <row r="176" spans="1:65" s="2" customFormat="1" ht="24.15" customHeight="1">
      <c r="A176" s="33"/>
      <c r="B176" s="34"/>
      <c r="C176" s="199" t="s">
        <v>228</v>
      </c>
      <c r="D176" s="199" t="s">
        <v>146</v>
      </c>
      <c r="E176" s="200" t="s">
        <v>229</v>
      </c>
      <c r="F176" s="201" t="s">
        <v>230</v>
      </c>
      <c r="G176" s="202" t="s">
        <v>149</v>
      </c>
      <c r="H176" s="203">
        <v>95.876999999999995</v>
      </c>
      <c r="I176" s="204"/>
      <c r="J176" s="203">
        <f>ROUND(I176*H176,3)</f>
        <v>0</v>
      </c>
      <c r="K176" s="205"/>
      <c r="L176" s="38"/>
      <c r="M176" s="206" t="s">
        <v>1</v>
      </c>
      <c r="N176" s="207" t="s">
        <v>38</v>
      </c>
      <c r="O176" s="74"/>
      <c r="P176" s="208">
        <f>O176*H176</f>
        <v>0</v>
      </c>
      <c r="Q176" s="208">
        <v>1.6320000000000001E-2</v>
      </c>
      <c r="R176" s="208">
        <f>Q176*H176</f>
        <v>1.56471264</v>
      </c>
      <c r="S176" s="208">
        <v>0</v>
      </c>
      <c r="T176" s="209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10" t="s">
        <v>150</v>
      </c>
      <c r="AT176" s="210" t="s">
        <v>146</v>
      </c>
      <c r="AU176" s="210" t="s">
        <v>84</v>
      </c>
      <c r="AY176" s="16" t="s">
        <v>143</v>
      </c>
      <c r="BE176" s="211">
        <f>IF(N176="základná",J176,0)</f>
        <v>0</v>
      </c>
      <c r="BF176" s="211">
        <f>IF(N176="znížená",J176,0)</f>
        <v>0</v>
      </c>
      <c r="BG176" s="211">
        <f>IF(N176="zákl. prenesená",J176,0)</f>
        <v>0</v>
      </c>
      <c r="BH176" s="211">
        <f>IF(N176="zníž. prenesená",J176,0)</f>
        <v>0</v>
      </c>
      <c r="BI176" s="211">
        <f>IF(N176="nulová",J176,0)</f>
        <v>0</v>
      </c>
      <c r="BJ176" s="16" t="s">
        <v>84</v>
      </c>
      <c r="BK176" s="212">
        <f>ROUND(I176*H176,3)</f>
        <v>0</v>
      </c>
      <c r="BL176" s="16" t="s">
        <v>150</v>
      </c>
      <c r="BM176" s="210" t="s">
        <v>231</v>
      </c>
    </row>
    <row r="177" spans="1:65" s="13" customFormat="1" ht="10">
      <c r="B177" s="213"/>
      <c r="C177" s="214"/>
      <c r="D177" s="215" t="s">
        <v>152</v>
      </c>
      <c r="E177" s="216" t="s">
        <v>1</v>
      </c>
      <c r="F177" s="217" t="s">
        <v>232</v>
      </c>
      <c r="G177" s="214"/>
      <c r="H177" s="218">
        <v>46.317999999999998</v>
      </c>
      <c r="I177" s="219"/>
      <c r="J177" s="214"/>
      <c r="K177" s="214"/>
      <c r="L177" s="220"/>
      <c r="M177" s="221"/>
      <c r="N177" s="222"/>
      <c r="O177" s="222"/>
      <c r="P177" s="222"/>
      <c r="Q177" s="222"/>
      <c r="R177" s="222"/>
      <c r="S177" s="222"/>
      <c r="T177" s="223"/>
      <c r="AT177" s="224" t="s">
        <v>152</v>
      </c>
      <c r="AU177" s="224" t="s">
        <v>84</v>
      </c>
      <c r="AV177" s="13" t="s">
        <v>84</v>
      </c>
      <c r="AW177" s="13" t="s">
        <v>28</v>
      </c>
      <c r="AX177" s="13" t="s">
        <v>72</v>
      </c>
      <c r="AY177" s="224" t="s">
        <v>143</v>
      </c>
    </row>
    <row r="178" spans="1:65" s="13" customFormat="1" ht="10">
      <c r="B178" s="213"/>
      <c r="C178" s="214"/>
      <c r="D178" s="215" t="s">
        <v>152</v>
      </c>
      <c r="E178" s="216" t="s">
        <v>1</v>
      </c>
      <c r="F178" s="217" t="s">
        <v>233</v>
      </c>
      <c r="G178" s="214"/>
      <c r="H178" s="218">
        <v>15.026</v>
      </c>
      <c r="I178" s="219"/>
      <c r="J178" s="214"/>
      <c r="K178" s="214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152</v>
      </c>
      <c r="AU178" s="224" t="s">
        <v>84</v>
      </c>
      <c r="AV178" s="13" t="s">
        <v>84</v>
      </c>
      <c r="AW178" s="13" t="s">
        <v>28</v>
      </c>
      <c r="AX178" s="13" t="s">
        <v>72</v>
      </c>
      <c r="AY178" s="224" t="s">
        <v>143</v>
      </c>
    </row>
    <row r="179" spans="1:65" s="13" customFormat="1" ht="10">
      <c r="B179" s="213"/>
      <c r="C179" s="214"/>
      <c r="D179" s="215" t="s">
        <v>152</v>
      </c>
      <c r="E179" s="216" t="s">
        <v>1</v>
      </c>
      <c r="F179" s="217" t="s">
        <v>234</v>
      </c>
      <c r="G179" s="214"/>
      <c r="H179" s="218">
        <v>34.533000000000001</v>
      </c>
      <c r="I179" s="219"/>
      <c r="J179" s="214"/>
      <c r="K179" s="214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152</v>
      </c>
      <c r="AU179" s="224" t="s">
        <v>84</v>
      </c>
      <c r="AV179" s="13" t="s">
        <v>84</v>
      </c>
      <c r="AW179" s="13" t="s">
        <v>28</v>
      </c>
      <c r="AX179" s="13" t="s">
        <v>72</v>
      </c>
      <c r="AY179" s="224" t="s">
        <v>143</v>
      </c>
    </row>
    <row r="180" spans="1:65" s="12" customFormat="1" ht="22.75" customHeight="1">
      <c r="B180" s="183"/>
      <c r="C180" s="184"/>
      <c r="D180" s="185" t="s">
        <v>71</v>
      </c>
      <c r="E180" s="197" t="s">
        <v>235</v>
      </c>
      <c r="F180" s="197" t="s">
        <v>236</v>
      </c>
      <c r="G180" s="184"/>
      <c r="H180" s="184"/>
      <c r="I180" s="187"/>
      <c r="J180" s="198">
        <f>BK180</f>
        <v>0</v>
      </c>
      <c r="K180" s="184"/>
      <c r="L180" s="189"/>
      <c r="M180" s="190"/>
      <c r="N180" s="191"/>
      <c r="O180" s="191"/>
      <c r="P180" s="192">
        <f>SUM(P181:P220)</f>
        <v>0</v>
      </c>
      <c r="Q180" s="191"/>
      <c r="R180" s="192">
        <f>SUM(R181:R220)</f>
        <v>9.1243100000000001E-3</v>
      </c>
      <c r="S180" s="191"/>
      <c r="T180" s="193">
        <f>SUM(T181:T220)</f>
        <v>16.823888</v>
      </c>
      <c r="AR180" s="194" t="s">
        <v>79</v>
      </c>
      <c r="AT180" s="195" t="s">
        <v>71</v>
      </c>
      <c r="AU180" s="195" t="s">
        <v>79</v>
      </c>
      <c r="AY180" s="194" t="s">
        <v>143</v>
      </c>
      <c r="BK180" s="196">
        <f>SUM(BK181:BK220)</f>
        <v>0</v>
      </c>
    </row>
    <row r="181" spans="1:65" s="2" customFormat="1" ht="16.5" customHeight="1">
      <c r="A181" s="33"/>
      <c r="B181" s="34"/>
      <c r="C181" s="199" t="s">
        <v>237</v>
      </c>
      <c r="D181" s="199" t="s">
        <v>146</v>
      </c>
      <c r="E181" s="200" t="s">
        <v>238</v>
      </c>
      <c r="F181" s="201" t="s">
        <v>239</v>
      </c>
      <c r="G181" s="202" t="s">
        <v>149</v>
      </c>
      <c r="H181" s="203">
        <v>102.37</v>
      </c>
      <c r="I181" s="204"/>
      <c r="J181" s="203">
        <f>ROUND(I181*H181,3)</f>
        <v>0</v>
      </c>
      <c r="K181" s="205"/>
      <c r="L181" s="38"/>
      <c r="M181" s="206" t="s">
        <v>1</v>
      </c>
      <c r="N181" s="207" t="s">
        <v>38</v>
      </c>
      <c r="O181" s="74"/>
      <c r="P181" s="208">
        <f>O181*H181</f>
        <v>0</v>
      </c>
      <c r="Q181" s="208">
        <v>5.0000000000000002E-5</v>
      </c>
      <c r="R181" s="208">
        <f>Q181*H181</f>
        <v>5.1185000000000007E-3</v>
      </c>
      <c r="S181" s="208">
        <v>0</v>
      </c>
      <c r="T181" s="209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10" t="s">
        <v>150</v>
      </c>
      <c r="AT181" s="210" t="s">
        <v>146</v>
      </c>
      <c r="AU181" s="210" t="s">
        <v>84</v>
      </c>
      <c r="AY181" s="16" t="s">
        <v>143</v>
      </c>
      <c r="BE181" s="211">
        <f>IF(N181="základná",J181,0)</f>
        <v>0</v>
      </c>
      <c r="BF181" s="211">
        <f>IF(N181="znížená",J181,0)</f>
        <v>0</v>
      </c>
      <c r="BG181" s="211">
        <f>IF(N181="zákl. prenesená",J181,0)</f>
        <v>0</v>
      </c>
      <c r="BH181" s="211">
        <f>IF(N181="zníž. prenesená",J181,0)</f>
        <v>0</v>
      </c>
      <c r="BI181" s="211">
        <f>IF(N181="nulová",J181,0)</f>
        <v>0</v>
      </c>
      <c r="BJ181" s="16" t="s">
        <v>84</v>
      </c>
      <c r="BK181" s="212">
        <f>ROUND(I181*H181,3)</f>
        <v>0</v>
      </c>
      <c r="BL181" s="16" t="s">
        <v>150</v>
      </c>
      <c r="BM181" s="210" t="s">
        <v>240</v>
      </c>
    </row>
    <row r="182" spans="1:65" s="13" customFormat="1" ht="10">
      <c r="B182" s="213"/>
      <c r="C182" s="214"/>
      <c r="D182" s="215" t="s">
        <v>152</v>
      </c>
      <c r="E182" s="216" t="s">
        <v>1</v>
      </c>
      <c r="F182" s="217" t="s">
        <v>241</v>
      </c>
      <c r="G182" s="214"/>
      <c r="H182" s="218">
        <v>102.37</v>
      </c>
      <c r="I182" s="219"/>
      <c r="J182" s="214"/>
      <c r="K182" s="214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152</v>
      </c>
      <c r="AU182" s="224" t="s">
        <v>84</v>
      </c>
      <c r="AV182" s="13" t="s">
        <v>84</v>
      </c>
      <c r="AW182" s="13" t="s">
        <v>28</v>
      </c>
      <c r="AX182" s="13" t="s">
        <v>72</v>
      </c>
      <c r="AY182" s="224" t="s">
        <v>143</v>
      </c>
    </row>
    <row r="183" spans="1:65" s="2" customFormat="1" ht="16.5" customHeight="1">
      <c r="A183" s="33"/>
      <c r="B183" s="34"/>
      <c r="C183" s="199" t="s">
        <v>242</v>
      </c>
      <c r="D183" s="199" t="s">
        <v>146</v>
      </c>
      <c r="E183" s="200" t="s">
        <v>243</v>
      </c>
      <c r="F183" s="201" t="s">
        <v>244</v>
      </c>
      <c r="G183" s="202" t="s">
        <v>207</v>
      </c>
      <c r="H183" s="203">
        <v>19.044</v>
      </c>
      <c r="I183" s="204"/>
      <c r="J183" s="203">
        <f>ROUND(I183*H183,3)</f>
        <v>0</v>
      </c>
      <c r="K183" s="205"/>
      <c r="L183" s="38"/>
      <c r="M183" s="206" t="s">
        <v>1</v>
      </c>
      <c r="N183" s="207" t="s">
        <v>38</v>
      </c>
      <c r="O183" s="74"/>
      <c r="P183" s="208">
        <f>O183*H183</f>
        <v>0</v>
      </c>
      <c r="Q183" s="208">
        <v>1.6000000000000001E-4</v>
      </c>
      <c r="R183" s="208">
        <f>Q183*H183</f>
        <v>3.0470400000000004E-3</v>
      </c>
      <c r="S183" s="208">
        <v>0</v>
      </c>
      <c r="T183" s="209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10" t="s">
        <v>150</v>
      </c>
      <c r="AT183" s="210" t="s">
        <v>146</v>
      </c>
      <c r="AU183" s="210" t="s">
        <v>84</v>
      </c>
      <c r="AY183" s="16" t="s">
        <v>143</v>
      </c>
      <c r="BE183" s="211">
        <f>IF(N183="základná",J183,0)</f>
        <v>0</v>
      </c>
      <c r="BF183" s="211">
        <f>IF(N183="znížená",J183,0)</f>
        <v>0</v>
      </c>
      <c r="BG183" s="211">
        <f>IF(N183="zákl. prenesená",J183,0)</f>
        <v>0</v>
      </c>
      <c r="BH183" s="211">
        <f>IF(N183="zníž. prenesená",J183,0)</f>
        <v>0</v>
      </c>
      <c r="BI183" s="211">
        <f>IF(N183="nulová",J183,0)</f>
        <v>0</v>
      </c>
      <c r="BJ183" s="16" t="s">
        <v>84</v>
      </c>
      <c r="BK183" s="212">
        <f>ROUND(I183*H183,3)</f>
        <v>0</v>
      </c>
      <c r="BL183" s="16" t="s">
        <v>150</v>
      </c>
      <c r="BM183" s="210" t="s">
        <v>245</v>
      </c>
    </row>
    <row r="184" spans="1:65" s="13" customFormat="1" ht="10">
      <c r="B184" s="213"/>
      <c r="C184" s="214"/>
      <c r="D184" s="215" t="s">
        <v>152</v>
      </c>
      <c r="E184" s="216" t="s">
        <v>1</v>
      </c>
      <c r="F184" s="217" t="s">
        <v>246</v>
      </c>
      <c r="G184" s="214"/>
      <c r="H184" s="218">
        <v>14.067</v>
      </c>
      <c r="I184" s="219"/>
      <c r="J184" s="214"/>
      <c r="K184" s="214"/>
      <c r="L184" s="220"/>
      <c r="M184" s="221"/>
      <c r="N184" s="222"/>
      <c r="O184" s="222"/>
      <c r="P184" s="222"/>
      <c r="Q184" s="222"/>
      <c r="R184" s="222"/>
      <c r="S184" s="222"/>
      <c r="T184" s="223"/>
      <c r="AT184" s="224" t="s">
        <v>152</v>
      </c>
      <c r="AU184" s="224" t="s">
        <v>84</v>
      </c>
      <c r="AV184" s="13" t="s">
        <v>84</v>
      </c>
      <c r="AW184" s="13" t="s">
        <v>28</v>
      </c>
      <c r="AX184" s="13" t="s">
        <v>72</v>
      </c>
      <c r="AY184" s="224" t="s">
        <v>143</v>
      </c>
    </row>
    <row r="185" spans="1:65" s="13" customFormat="1" ht="10">
      <c r="B185" s="213"/>
      <c r="C185" s="214"/>
      <c r="D185" s="215" t="s">
        <v>152</v>
      </c>
      <c r="E185" s="216" t="s">
        <v>1</v>
      </c>
      <c r="F185" s="217" t="s">
        <v>247</v>
      </c>
      <c r="G185" s="214"/>
      <c r="H185" s="218">
        <v>4.9770000000000003</v>
      </c>
      <c r="I185" s="219"/>
      <c r="J185" s="214"/>
      <c r="K185" s="214"/>
      <c r="L185" s="220"/>
      <c r="M185" s="221"/>
      <c r="N185" s="222"/>
      <c r="O185" s="222"/>
      <c r="P185" s="222"/>
      <c r="Q185" s="222"/>
      <c r="R185" s="222"/>
      <c r="S185" s="222"/>
      <c r="T185" s="223"/>
      <c r="AT185" s="224" t="s">
        <v>152</v>
      </c>
      <c r="AU185" s="224" t="s">
        <v>84</v>
      </c>
      <c r="AV185" s="13" t="s">
        <v>84</v>
      </c>
      <c r="AW185" s="13" t="s">
        <v>28</v>
      </c>
      <c r="AX185" s="13" t="s">
        <v>72</v>
      </c>
      <c r="AY185" s="224" t="s">
        <v>143</v>
      </c>
    </row>
    <row r="186" spans="1:65" s="2" customFormat="1" ht="37.75" customHeight="1">
      <c r="A186" s="33"/>
      <c r="B186" s="34"/>
      <c r="C186" s="199" t="s">
        <v>248</v>
      </c>
      <c r="D186" s="199" t="s">
        <v>146</v>
      </c>
      <c r="E186" s="200" t="s">
        <v>249</v>
      </c>
      <c r="F186" s="201" t="s">
        <v>250</v>
      </c>
      <c r="G186" s="202" t="s">
        <v>149</v>
      </c>
      <c r="H186" s="203">
        <v>1.98</v>
      </c>
      <c r="I186" s="204"/>
      <c r="J186" s="203">
        <f>ROUND(I186*H186,3)</f>
        <v>0</v>
      </c>
      <c r="K186" s="205"/>
      <c r="L186" s="38"/>
      <c r="M186" s="206" t="s">
        <v>1</v>
      </c>
      <c r="N186" s="207" t="s">
        <v>38</v>
      </c>
      <c r="O186" s="74"/>
      <c r="P186" s="208">
        <f>O186*H186</f>
        <v>0</v>
      </c>
      <c r="Q186" s="208">
        <v>0</v>
      </c>
      <c r="R186" s="208">
        <f>Q186*H186</f>
        <v>0</v>
      </c>
      <c r="S186" s="208">
        <v>0.19600000000000001</v>
      </c>
      <c r="T186" s="209">
        <f>S186*H186</f>
        <v>0.38808000000000004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10" t="s">
        <v>150</v>
      </c>
      <c r="AT186" s="210" t="s">
        <v>146</v>
      </c>
      <c r="AU186" s="210" t="s">
        <v>84</v>
      </c>
      <c r="AY186" s="16" t="s">
        <v>143</v>
      </c>
      <c r="BE186" s="211">
        <f>IF(N186="základná",J186,0)</f>
        <v>0</v>
      </c>
      <c r="BF186" s="211">
        <f>IF(N186="znížená",J186,0)</f>
        <v>0</v>
      </c>
      <c r="BG186" s="211">
        <f>IF(N186="zákl. prenesená",J186,0)</f>
        <v>0</v>
      </c>
      <c r="BH186" s="211">
        <f>IF(N186="zníž. prenesená",J186,0)</f>
        <v>0</v>
      </c>
      <c r="BI186" s="211">
        <f>IF(N186="nulová",J186,0)</f>
        <v>0</v>
      </c>
      <c r="BJ186" s="16" t="s">
        <v>84</v>
      </c>
      <c r="BK186" s="212">
        <f>ROUND(I186*H186,3)</f>
        <v>0</v>
      </c>
      <c r="BL186" s="16" t="s">
        <v>150</v>
      </c>
      <c r="BM186" s="210" t="s">
        <v>251</v>
      </c>
    </row>
    <row r="187" spans="1:65" s="13" customFormat="1" ht="10">
      <c r="B187" s="213"/>
      <c r="C187" s="214"/>
      <c r="D187" s="215" t="s">
        <v>152</v>
      </c>
      <c r="E187" s="216" t="s">
        <v>1</v>
      </c>
      <c r="F187" s="217" t="s">
        <v>252</v>
      </c>
      <c r="G187" s="214"/>
      <c r="H187" s="218">
        <v>1.98</v>
      </c>
      <c r="I187" s="219"/>
      <c r="J187" s="214"/>
      <c r="K187" s="214"/>
      <c r="L187" s="220"/>
      <c r="M187" s="221"/>
      <c r="N187" s="222"/>
      <c r="O187" s="222"/>
      <c r="P187" s="222"/>
      <c r="Q187" s="222"/>
      <c r="R187" s="222"/>
      <c r="S187" s="222"/>
      <c r="T187" s="223"/>
      <c r="AT187" s="224" t="s">
        <v>152</v>
      </c>
      <c r="AU187" s="224" t="s">
        <v>84</v>
      </c>
      <c r="AV187" s="13" t="s">
        <v>84</v>
      </c>
      <c r="AW187" s="13" t="s">
        <v>28</v>
      </c>
      <c r="AX187" s="13" t="s">
        <v>72</v>
      </c>
      <c r="AY187" s="224" t="s">
        <v>143</v>
      </c>
    </row>
    <row r="188" spans="1:65" s="2" customFormat="1" ht="37.75" customHeight="1">
      <c r="A188" s="33"/>
      <c r="B188" s="34"/>
      <c r="C188" s="199" t="s">
        <v>253</v>
      </c>
      <c r="D188" s="199" t="s">
        <v>146</v>
      </c>
      <c r="E188" s="200" t="s">
        <v>254</v>
      </c>
      <c r="F188" s="201" t="s">
        <v>255</v>
      </c>
      <c r="G188" s="202" t="s">
        <v>256</v>
      </c>
      <c r="H188" s="203">
        <v>5.1189999999999998</v>
      </c>
      <c r="I188" s="204"/>
      <c r="J188" s="203">
        <f>ROUND(I188*H188,3)</f>
        <v>0</v>
      </c>
      <c r="K188" s="205"/>
      <c r="L188" s="38"/>
      <c r="M188" s="206" t="s">
        <v>1</v>
      </c>
      <c r="N188" s="207" t="s">
        <v>38</v>
      </c>
      <c r="O188" s="74"/>
      <c r="P188" s="208">
        <f>O188*H188</f>
        <v>0</v>
      </c>
      <c r="Q188" s="208">
        <v>0</v>
      </c>
      <c r="R188" s="208">
        <f>Q188*H188</f>
        <v>0</v>
      </c>
      <c r="S188" s="208">
        <v>2.2000000000000002</v>
      </c>
      <c r="T188" s="209">
        <f>S188*H188</f>
        <v>11.261800000000001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10" t="s">
        <v>150</v>
      </c>
      <c r="AT188" s="210" t="s">
        <v>146</v>
      </c>
      <c r="AU188" s="210" t="s">
        <v>84</v>
      </c>
      <c r="AY188" s="16" t="s">
        <v>143</v>
      </c>
      <c r="BE188" s="211">
        <f>IF(N188="základná",J188,0)</f>
        <v>0</v>
      </c>
      <c r="BF188" s="211">
        <f>IF(N188="znížená",J188,0)</f>
        <v>0</v>
      </c>
      <c r="BG188" s="211">
        <f>IF(N188="zákl. prenesená",J188,0)</f>
        <v>0</v>
      </c>
      <c r="BH188" s="211">
        <f>IF(N188="zníž. prenesená",J188,0)</f>
        <v>0</v>
      </c>
      <c r="BI188" s="211">
        <f>IF(N188="nulová",J188,0)</f>
        <v>0</v>
      </c>
      <c r="BJ188" s="16" t="s">
        <v>84</v>
      </c>
      <c r="BK188" s="212">
        <f>ROUND(I188*H188,3)</f>
        <v>0</v>
      </c>
      <c r="BL188" s="16" t="s">
        <v>150</v>
      </c>
      <c r="BM188" s="210" t="s">
        <v>257</v>
      </c>
    </row>
    <row r="189" spans="1:65" s="13" customFormat="1" ht="10">
      <c r="B189" s="213"/>
      <c r="C189" s="214"/>
      <c r="D189" s="215" t="s">
        <v>152</v>
      </c>
      <c r="E189" s="216" t="s">
        <v>1</v>
      </c>
      <c r="F189" s="217" t="s">
        <v>258</v>
      </c>
      <c r="G189" s="214"/>
      <c r="H189" s="218">
        <v>2.2509999999999999</v>
      </c>
      <c r="I189" s="219"/>
      <c r="J189" s="214"/>
      <c r="K189" s="214"/>
      <c r="L189" s="220"/>
      <c r="M189" s="221"/>
      <c r="N189" s="222"/>
      <c r="O189" s="222"/>
      <c r="P189" s="222"/>
      <c r="Q189" s="222"/>
      <c r="R189" s="222"/>
      <c r="S189" s="222"/>
      <c r="T189" s="223"/>
      <c r="AT189" s="224" t="s">
        <v>152</v>
      </c>
      <c r="AU189" s="224" t="s">
        <v>84</v>
      </c>
      <c r="AV189" s="13" t="s">
        <v>84</v>
      </c>
      <c r="AW189" s="13" t="s">
        <v>28</v>
      </c>
      <c r="AX189" s="13" t="s">
        <v>72</v>
      </c>
      <c r="AY189" s="224" t="s">
        <v>143</v>
      </c>
    </row>
    <row r="190" spans="1:65" s="13" customFormat="1" ht="10">
      <c r="B190" s="213"/>
      <c r="C190" s="214"/>
      <c r="D190" s="215" t="s">
        <v>152</v>
      </c>
      <c r="E190" s="216" t="s">
        <v>1</v>
      </c>
      <c r="F190" s="217" t="s">
        <v>259</v>
      </c>
      <c r="G190" s="214"/>
      <c r="H190" s="218">
        <v>0.74</v>
      </c>
      <c r="I190" s="219"/>
      <c r="J190" s="214"/>
      <c r="K190" s="214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152</v>
      </c>
      <c r="AU190" s="224" t="s">
        <v>84</v>
      </c>
      <c r="AV190" s="13" t="s">
        <v>84</v>
      </c>
      <c r="AW190" s="13" t="s">
        <v>28</v>
      </c>
      <c r="AX190" s="13" t="s">
        <v>72</v>
      </c>
      <c r="AY190" s="224" t="s">
        <v>143</v>
      </c>
    </row>
    <row r="191" spans="1:65" s="13" customFormat="1" ht="10">
      <c r="B191" s="213"/>
      <c r="C191" s="214"/>
      <c r="D191" s="215" t="s">
        <v>152</v>
      </c>
      <c r="E191" s="216" t="s">
        <v>1</v>
      </c>
      <c r="F191" s="217" t="s">
        <v>260</v>
      </c>
      <c r="G191" s="214"/>
      <c r="H191" s="218">
        <v>2.1280000000000001</v>
      </c>
      <c r="I191" s="219"/>
      <c r="J191" s="214"/>
      <c r="K191" s="214"/>
      <c r="L191" s="220"/>
      <c r="M191" s="221"/>
      <c r="N191" s="222"/>
      <c r="O191" s="222"/>
      <c r="P191" s="222"/>
      <c r="Q191" s="222"/>
      <c r="R191" s="222"/>
      <c r="S191" s="222"/>
      <c r="T191" s="223"/>
      <c r="AT191" s="224" t="s">
        <v>152</v>
      </c>
      <c r="AU191" s="224" t="s">
        <v>84</v>
      </c>
      <c r="AV191" s="13" t="s">
        <v>84</v>
      </c>
      <c r="AW191" s="13" t="s">
        <v>28</v>
      </c>
      <c r="AX191" s="13" t="s">
        <v>72</v>
      </c>
      <c r="AY191" s="224" t="s">
        <v>143</v>
      </c>
    </row>
    <row r="192" spans="1:65" s="2" customFormat="1" ht="24.15" customHeight="1">
      <c r="A192" s="33"/>
      <c r="B192" s="34"/>
      <c r="C192" s="199" t="s">
        <v>261</v>
      </c>
      <c r="D192" s="199" t="s">
        <v>146</v>
      </c>
      <c r="E192" s="200" t="s">
        <v>262</v>
      </c>
      <c r="F192" s="201" t="s">
        <v>263</v>
      </c>
      <c r="G192" s="202" t="s">
        <v>149</v>
      </c>
      <c r="H192" s="203">
        <v>95.876999999999995</v>
      </c>
      <c r="I192" s="204"/>
      <c r="J192" s="203">
        <f>ROUND(I192*H192,3)</f>
        <v>0</v>
      </c>
      <c r="K192" s="205"/>
      <c r="L192" s="38"/>
      <c r="M192" s="206" t="s">
        <v>1</v>
      </c>
      <c r="N192" s="207" t="s">
        <v>38</v>
      </c>
      <c r="O192" s="74"/>
      <c r="P192" s="208">
        <f>O192*H192</f>
        <v>0</v>
      </c>
      <c r="Q192" s="208">
        <v>1.0000000000000001E-5</v>
      </c>
      <c r="R192" s="208">
        <f>Q192*H192</f>
        <v>9.5877000000000006E-4</v>
      </c>
      <c r="S192" s="208">
        <v>6.0000000000000001E-3</v>
      </c>
      <c r="T192" s="209">
        <f>S192*H192</f>
        <v>0.57526199999999994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10" t="s">
        <v>150</v>
      </c>
      <c r="AT192" s="210" t="s">
        <v>146</v>
      </c>
      <c r="AU192" s="210" t="s">
        <v>84</v>
      </c>
      <c r="AY192" s="16" t="s">
        <v>143</v>
      </c>
      <c r="BE192" s="211">
        <f>IF(N192="základná",J192,0)</f>
        <v>0</v>
      </c>
      <c r="BF192" s="211">
        <f>IF(N192="znížená",J192,0)</f>
        <v>0</v>
      </c>
      <c r="BG192" s="211">
        <f>IF(N192="zákl. prenesená",J192,0)</f>
        <v>0</v>
      </c>
      <c r="BH192" s="211">
        <f>IF(N192="zníž. prenesená",J192,0)</f>
        <v>0</v>
      </c>
      <c r="BI192" s="211">
        <f>IF(N192="nulová",J192,0)</f>
        <v>0</v>
      </c>
      <c r="BJ192" s="16" t="s">
        <v>84</v>
      </c>
      <c r="BK192" s="212">
        <f>ROUND(I192*H192,3)</f>
        <v>0</v>
      </c>
      <c r="BL192" s="16" t="s">
        <v>150</v>
      </c>
      <c r="BM192" s="210" t="s">
        <v>264</v>
      </c>
    </row>
    <row r="193" spans="1:65" s="13" customFormat="1" ht="10">
      <c r="B193" s="213"/>
      <c r="C193" s="214"/>
      <c r="D193" s="215" t="s">
        <v>152</v>
      </c>
      <c r="E193" s="216" t="s">
        <v>1</v>
      </c>
      <c r="F193" s="217" t="s">
        <v>232</v>
      </c>
      <c r="G193" s="214"/>
      <c r="H193" s="218">
        <v>46.317999999999998</v>
      </c>
      <c r="I193" s="219"/>
      <c r="J193" s="214"/>
      <c r="K193" s="214"/>
      <c r="L193" s="220"/>
      <c r="M193" s="221"/>
      <c r="N193" s="222"/>
      <c r="O193" s="222"/>
      <c r="P193" s="222"/>
      <c r="Q193" s="222"/>
      <c r="R193" s="222"/>
      <c r="S193" s="222"/>
      <c r="T193" s="223"/>
      <c r="AT193" s="224" t="s">
        <v>152</v>
      </c>
      <c r="AU193" s="224" t="s">
        <v>84</v>
      </c>
      <c r="AV193" s="13" t="s">
        <v>84</v>
      </c>
      <c r="AW193" s="13" t="s">
        <v>28</v>
      </c>
      <c r="AX193" s="13" t="s">
        <v>72</v>
      </c>
      <c r="AY193" s="224" t="s">
        <v>143</v>
      </c>
    </row>
    <row r="194" spans="1:65" s="13" customFormat="1" ht="10">
      <c r="B194" s="213"/>
      <c r="C194" s="214"/>
      <c r="D194" s="215" t="s">
        <v>152</v>
      </c>
      <c r="E194" s="216" t="s">
        <v>1</v>
      </c>
      <c r="F194" s="217" t="s">
        <v>233</v>
      </c>
      <c r="G194" s="214"/>
      <c r="H194" s="218">
        <v>15.026</v>
      </c>
      <c r="I194" s="219"/>
      <c r="J194" s="214"/>
      <c r="K194" s="214"/>
      <c r="L194" s="220"/>
      <c r="M194" s="221"/>
      <c r="N194" s="222"/>
      <c r="O194" s="222"/>
      <c r="P194" s="222"/>
      <c r="Q194" s="222"/>
      <c r="R194" s="222"/>
      <c r="S194" s="222"/>
      <c r="T194" s="223"/>
      <c r="AT194" s="224" t="s">
        <v>152</v>
      </c>
      <c r="AU194" s="224" t="s">
        <v>84</v>
      </c>
      <c r="AV194" s="13" t="s">
        <v>84</v>
      </c>
      <c r="AW194" s="13" t="s">
        <v>28</v>
      </c>
      <c r="AX194" s="13" t="s">
        <v>72</v>
      </c>
      <c r="AY194" s="224" t="s">
        <v>143</v>
      </c>
    </row>
    <row r="195" spans="1:65" s="13" customFormat="1" ht="10">
      <c r="B195" s="213"/>
      <c r="C195" s="214"/>
      <c r="D195" s="215" t="s">
        <v>152</v>
      </c>
      <c r="E195" s="216" t="s">
        <v>1</v>
      </c>
      <c r="F195" s="217" t="s">
        <v>234</v>
      </c>
      <c r="G195" s="214"/>
      <c r="H195" s="218">
        <v>34.533000000000001</v>
      </c>
      <c r="I195" s="219"/>
      <c r="J195" s="214"/>
      <c r="K195" s="214"/>
      <c r="L195" s="220"/>
      <c r="M195" s="221"/>
      <c r="N195" s="222"/>
      <c r="O195" s="222"/>
      <c r="P195" s="222"/>
      <c r="Q195" s="222"/>
      <c r="R195" s="222"/>
      <c r="S195" s="222"/>
      <c r="T195" s="223"/>
      <c r="AT195" s="224" t="s">
        <v>152</v>
      </c>
      <c r="AU195" s="224" t="s">
        <v>84</v>
      </c>
      <c r="AV195" s="13" t="s">
        <v>84</v>
      </c>
      <c r="AW195" s="13" t="s">
        <v>28</v>
      </c>
      <c r="AX195" s="13" t="s">
        <v>72</v>
      </c>
      <c r="AY195" s="224" t="s">
        <v>143</v>
      </c>
    </row>
    <row r="196" spans="1:65" s="2" customFormat="1" ht="24.15" customHeight="1">
      <c r="A196" s="33"/>
      <c r="B196" s="34"/>
      <c r="C196" s="199" t="s">
        <v>265</v>
      </c>
      <c r="D196" s="199" t="s">
        <v>146</v>
      </c>
      <c r="E196" s="200" t="s">
        <v>266</v>
      </c>
      <c r="F196" s="201" t="s">
        <v>267</v>
      </c>
      <c r="G196" s="202" t="s">
        <v>149</v>
      </c>
      <c r="H196" s="203">
        <v>671.13900000000001</v>
      </c>
      <c r="I196" s="204"/>
      <c r="J196" s="203">
        <f>ROUND(I196*H196,3)</f>
        <v>0</v>
      </c>
      <c r="K196" s="205"/>
      <c r="L196" s="38"/>
      <c r="M196" s="206" t="s">
        <v>1</v>
      </c>
      <c r="N196" s="207" t="s">
        <v>38</v>
      </c>
      <c r="O196" s="74"/>
      <c r="P196" s="208">
        <f>O196*H196</f>
        <v>0</v>
      </c>
      <c r="Q196" s="208">
        <v>0</v>
      </c>
      <c r="R196" s="208">
        <f>Q196*H196</f>
        <v>0</v>
      </c>
      <c r="S196" s="208">
        <v>2E-3</v>
      </c>
      <c r="T196" s="209">
        <f>S196*H196</f>
        <v>1.3422780000000001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10" t="s">
        <v>150</v>
      </c>
      <c r="AT196" s="210" t="s">
        <v>146</v>
      </c>
      <c r="AU196" s="210" t="s">
        <v>84</v>
      </c>
      <c r="AY196" s="16" t="s">
        <v>143</v>
      </c>
      <c r="BE196" s="211">
        <f>IF(N196="základná",J196,0)</f>
        <v>0</v>
      </c>
      <c r="BF196" s="211">
        <f>IF(N196="znížená",J196,0)</f>
        <v>0</v>
      </c>
      <c r="BG196" s="211">
        <f>IF(N196="zákl. prenesená",J196,0)</f>
        <v>0</v>
      </c>
      <c r="BH196" s="211">
        <f>IF(N196="zníž. prenesená",J196,0)</f>
        <v>0</v>
      </c>
      <c r="BI196" s="211">
        <f>IF(N196="nulová",J196,0)</f>
        <v>0</v>
      </c>
      <c r="BJ196" s="16" t="s">
        <v>84</v>
      </c>
      <c r="BK196" s="212">
        <f>ROUND(I196*H196,3)</f>
        <v>0</v>
      </c>
      <c r="BL196" s="16" t="s">
        <v>150</v>
      </c>
      <c r="BM196" s="210" t="s">
        <v>268</v>
      </c>
    </row>
    <row r="197" spans="1:65" s="13" customFormat="1" ht="10">
      <c r="B197" s="213"/>
      <c r="C197" s="214"/>
      <c r="D197" s="215" t="s">
        <v>152</v>
      </c>
      <c r="E197" s="216" t="s">
        <v>1</v>
      </c>
      <c r="F197" s="217" t="s">
        <v>269</v>
      </c>
      <c r="G197" s="214"/>
      <c r="H197" s="218">
        <v>671.13900000000001</v>
      </c>
      <c r="I197" s="219"/>
      <c r="J197" s="214"/>
      <c r="K197" s="214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152</v>
      </c>
      <c r="AU197" s="224" t="s">
        <v>84</v>
      </c>
      <c r="AV197" s="13" t="s">
        <v>84</v>
      </c>
      <c r="AW197" s="13" t="s">
        <v>28</v>
      </c>
      <c r="AX197" s="13" t="s">
        <v>72</v>
      </c>
      <c r="AY197" s="224" t="s">
        <v>143</v>
      </c>
    </row>
    <row r="198" spans="1:65" s="2" customFormat="1" ht="33" customHeight="1">
      <c r="A198" s="33"/>
      <c r="B198" s="34"/>
      <c r="C198" s="199" t="s">
        <v>270</v>
      </c>
      <c r="D198" s="199" t="s">
        <v>146</v>
      </c>
      <c r="E198" s="200" t="s">
        <v>271</v>
      </c>
      <c r="F198" s="201" t="s">
        <v>272</v>
      </c>
      <c r="G198" s="202" t="s">
        <v>149</v>
      </c>
      <c r="H198" s="203">
        <v>104.277</v>
      </c>
      <c r="I198" s="204"/>
      <c r="J198" s="203">
        <f>ROUND(I198*H198,3)</f>
        <v>0</v>
      </c>
      <c r="K198" s="205"/>
      <c r="L198" s="38"/>
      <c r="M198" s="206" t="s">
        <v>1</v>
      </c>
      <c r="N198" s="207" t="s">
        <v>38</v>
      </c>
      <c r="O198" s="74"/>
      <c r="P198" s="208">
        <f>O198*H198</f>
        <v>0</v>
      </c>
      <c r="Q198" s="208">
        <v>0</v>
      </c>
      <c r="R198" s="208">
        <f>Q198*H198</f>
        <v>0</v>
      </c>
      <c r="S198" s="208">
        <v>0.02</v>
      </c>
      <c r="T198" s="209">
        <f>S198*H198</f>
        <v>2.0855399999999999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210" t="s">
        <v>150</v>
      </c>
      <c r="AT198" s="210" t="s">
        <v>146</v>
      </c>
      <c r="AU198" s="210" t="s">
        <v>84</v>
      </c>
      <c r="AY198" s="16" t="s">
        <v>143</v>
      </c>
      <c r="BE198" s="211">
        <f>IF(N198="základná",J198,0)</f>
        <v>0</v>
      </c>
      <c r="BF198" s="211">
        <f>IF(N198="znížená",J198,0)</f>
        <v>0</v>
      </c>
      <c r="BG198" s="211">
        <f>IF(N198="zákl. prenesená",J198,0)</f>
        <v>0</v>
      </c>
      <c r="BH198" s="211">
        <f>IF(N198="zníž. prenesená",J198,0)</f>
        <v>0</v>
      </c>
      <c r="BI198" s="211">
        <f>IF(N198="nulová",J198,0)</f>
        <v>0</v>
      </c>
      <c r="BJ198" s="16" t="s">
        <v>84</v>
      </c>
      <c r="BK198" s="212">
        <f>ROUND(I198*H198,3)</f>
        <v>0</v>
      </c>
      <c r="BL198" s="16" t="s">
        <v>150</v>
      </c>
      <c r="BM198" s="210" t="s">
        <v>273</v>
      </c>
    </row>
    <row r="199" spans="1:65" s="13" customFormat="1" ht="10">
      <c r="B199" s="213"/>
      <c r="C199" s="214"/>
      <c r="D199" s="215" t="s">
        <v>152</v>
      </c>
      <c r="E199" s="216" t="s">
        <v>1</v>
      </c>
      <c r="F199" s="217" t="s">
        <v>274</v>
      </c>
      <c r="G199" s="214"/>
      <c r="H199" s="218">
        <v>46.317999999999998</v>
      </c>
      <c r="I199" s="219"/>
      <c r="J199" s="214"/>
      <c r="K199" s="214"/>
      <c r="L199" s="220"/>
      <c r="M199" s="221"/>
      <c r="N199" s="222"/>
      <c r="O199" s="222"/>
      <c r="P199" s="222"/>
      <c r="Q199" s="222"/>
      <c r="R199" s="222"/>
      <c r="S199" s="222"/>
      <c r="T199" s="223"/>
      <c r="AT199" s="224" t="s">
        <v>152</v>
      </c>
      <c r="AU199" s="224" t="s">
        <v>84</v>
      </c>
      <c r="AV199" s="13" t="s">
        <v>84</v>
      </c>
      <c r="AW199" s="13" t="s">
        <v>28</v>
      </c>
      <c r="AX199" s="13" t="s">
        <v>72</v>
      </c>
      <c r="AY199" s="224" t="s">
        <v>143</v>
      </c>
    </row>
    <row r="200" spans="1:65" s="13" customFormat="1" ht="10">
      <c r="B200" s="213"/>
      <c r="C200" s="214"/>
      <c r="D200" s="215" t="s">
        <v>152</v>
      </c>
      <c r="E200" s="216" t="s">
        <v>1</v>
      </c>
      <c r="F200" s="217" t="s">
        <v>233</v>
      </c>
      <c r="G200" s="214"/>
      <c r="H200" s="218">
        <v>15.026</v>
      </c>
      <c r="I200" s="219"/>
      <c r="J200" s="214"/>
      <c r="K200" s="214"/>
      <c r="L200" s="220"/>
      <c r="M200" s="221"/>
      <c r="N200" s="222"/>
      <c r="O200" s="222"/>
      <c r="P200" s="222"/>
      <c r="Q200" s="222"/>
      <c r="R200" s="222"/>
      <c r="S200" s="222"/>
      <c r="T200" s="223"/>
      <c r="AT200" s="224" t="s">
        <v>152</v>
      </c>
      <c r="AU200" s="224" t="s">
        <v>84</v>
      </c>
      <c r="AV200" s="13" t="s">
        <v>84</v>
      </c>
      <c r="AW200" s="13" t="s">
        <v>28</v>
      </c>
      <c r="AX200" s="13" t="s">
        <v>72</v>
      </c>
      <c r="AY200" s="224" t="s">
        <v>143</v>
      </c>
    </row>
    <row r="201" spans="1:65" s="13" customFormat="1" ht="10">
      <c r="B201" s="213"/>
      <c r="C201" s="214"/>
      <c r="D201" s="215" t="s">
        <v>152</v>
      </c>
      <c r="E201" s="216" t="s">
        <v>1</v>
      </c>
      <c r="F201" s="217" t="s">
        <v>275</v>
      </c>
      <c r="G201" s="214"/>
      <c r="H201" s="218">
        <v>42.933</v>
      </c>
      <c r="I201" s="219"/>
      <c r="J201" s="214"/>
      <c r="K201" s="214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152</v>
      </c>
      <c r="AU201" s="224" t="s">
        <v>84</v>
      </c>
      <c r="AV201" s="13" t="s">
        <v>84</v>
      </c>
      <c r="AW201" s="13" t="s">
        <v>28</v>
      </c>
      <c r="AX201" s="13" t="s">
        <v>72</v>
      </c>
      <c r="AY201" s="224" t="s">
        <v>143</v>
      </c>
    </row>
    <row r="202" spans="1:65" s="2" customFormat="1" ht="21.75" customHeight="1">
      <c r="A202" s="33"/>
      <c r="B202" s="34"/>
      <c r="C202" s="199" t="s">
        <v>276</v>
      </c>
      <c r="D202" s="199" t="s">
        <v>146</v>
      </c>
      <c r="E202" s="200" t="s">
        <v>277</v>
      </c>
      <c r="F202" s="201" t="s">
        <v>278</v>
      </c>
      <c r="G202" s="202" t="s">
        <v>207</v>
      </c>
      <c r="H202" s="203">
        <v>17.12</v>
      </c>
      <c r="I202" s="204"/>
      <c r="J202" s="203">
        <f>ROUND(I202*H202,3)</f>
        <v>0</v>
      </c>
      <c r="K202" s="205"/>
      <c r="L202" s="38"/>
      <c r="M202" s="206" t="s">
        <v>1</v>
      </c>
      <c r="N202" s="207" t="s">
        <v>38</v>
      </c>
      <c r="O202" s="74"/>
      <c r="P202" s="208">
        <f>O202*H202</f>
        <v>0</v>
      </c>
      <c r="Q202" s="208">
        <v>0</v>
      </c>
      <c r="R202" s="208">
        <f>Q202*H202</f>
        <v>0</v>
      </c>
      <c r="S202" s="208">
        <v>8.0000000000000002E-3</v>
      </c>
      <c r="T202" s="209">
        <f>S202*H202</f>
        <v>0.13696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210" t="s">
        <v>150</v>
      </c>
      <c r="AT202" s="210" t="s">
        <v>146</v>
      </c>
      <c r="AU202" s="210" t="s">
        <v>84</v>
      </c>
      <c r="AY202" s="16" t="s">
        <v>143</v>
      </c>
      <c r="BE202" s="211">
        <f>IF(N202="základná",J202,0)</f>
        <v>0</v>
      </c>
      <c r="BF202" s="211">
        <f>IF(N202="znížená",J202,0)</f>
        <v>0</v>
      </c>
      <c r="BG202" s="211">
        <f>IF(N202="zákl. prenesená",J202,0)</f>
        <v>0</v>
      </c>
      <c r="BH202" s="211">
        <f>IF(N202="zníž. prenesená",J202,0)</f>
        <v>0</v>
      </c>
      <c r="BI202" s="211">
        <f>IF(N202="nulová",J202,0)</f>
        <v>0</v>
      </c>
      <c r="BJ202" s="16" t="s">
        <v>84</v>
      </c>
      <c r="BK202" s="212">
        <f>ROUND(I202*H202,3)</f>
        <v>0</v>
      </c>
      <c r="BL202" s="16" t="s">
        <v>150</v>
      </c>
      <c r="BM202" s="210" t="s">
        <v>279</v>
      </c>
    </row>
    <row r="203" spans="1:65" s="13" customFormat="1" ht="10">
      <c r="B203" s="213"/>
      <c r="C203" s="214"/>
      <c r="D203" s="215" t="s">
        <v>152</v>
      </c>
      <c r="E203" s="216" t="s">
        <v>1</v>
      </c>
      <c r="F203" s="217" t="s">
        <v>280</v>
      </c>
      <c r="G203" s="214"/>
      <c r="H203" s="218">
        <v>17.12</v>
      </c>
      <c r="I203" s="219"/>
      <c r="J203" s="214"/>
      <c r="K203" s="214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152</v>
      </c>
      <c r="AU203" s="224" t="s">
        <v>84</v>
      </c>
      <c r="AV203" s="13" t="s">
        <v>84</v>
      </c>
      <c r="AW203" s="13" t="s">
        <v>28</v>
      </c>
      <c r="AX203" s="13" t="s">
        <v>72</v>
      </c>
      <c r="AY203" s="224" t="s">
        <v>143</v>
      </c>
    </row>
    <row r="204" spans="1:65" s="2" customFormat="1" ht="24.15" customHeight="1">
      <c r="A204" s="33"/>
      <c r="B204" s="34"/>
      <c r="C204" s="199" t="s">
        <v>281</v>
      </c>
      <c r="D204" s="199" t="s">
        <v>146</v>
      </c>
      <c r="E204" s="200" t="s">
        <v>282</v>
      </c>
      <c r="F204" s="201" t="s">
        <v>283</v>
      </c>
      <c r="G204" s="202" t="s">
        <v>207</v>
      </c>
      <c r="H204" s="203">
        <v>18.138000000000002</v>
      </c>
      <c r="I204" s="204"/>
      <c r="J204" s="203">
        <f>ROUND(I204*H204,3)</f>
        <v>0</v>
      </c>
      <c r="K204" s="205"/>
      <c r="L204" s="38"/>
      <c r="M204" s="206" t="s">
        <v>1</v>
      </c>
      <c r="N204" s="207" t="s">
        <v>38</v>
      </c>
      <c r="O204" s="74"/>
      <c r="P204" s="208">
        <f>O204*H204</f>
        <v>0</v>
      </c>
      <c r="Q204" s="208">
        <v>0</v>
      </c>
      <c r="R204" s="208">
        <f>Q204*H204</f>
        <v>0</v>
      </c>
      <c r="S204" s="208">
        <v>1.2E-2</v>
      </c>
      <c r="T204" s="209">
        <f>S204*H204</f>
        <v>0.21765600000000002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10" t="s">
        <v>150</v>
      </c>
      <c r="AT204" s="210" t="s">
        <v>146</v>
      </c>
      <c r="AU204" s="210" t="s">
        <v>84</v>
      </c>
      <c r="AY204" s="16" t="s">
        <v>143</v>
      </c>
      <c r="BE204" s="211">
        <f>IF(N204="základná",J204,0)</f>
        <v>0</v>
      </c>
      <c r="BF204" s="211">
        <f>IF(N204="znížená",J204,0)</f>
        <v>0</v>
      </c>
      <c r="BG204" s="211">
        <f>IF(N204="zákl. prenesená",J204,0)</f>
        <v>0</v>
      </c>
      <c r="BH204" s="211">
        <f>IF(N204="zníž. prenesená",J204,0)</f>
        <v>0</v>
      </c>
      <c r="BI204" s="211">
        <f>IF(N204="nulová",J204,0)</f>
        <v>0</v>
      </c>
      <c r="BJ204" s="16" t="s">
        <v>84</v>
      </c>
      <c r="BK204" s="212">
        <f>ROUND(I204*H204,3)</f>
        <v>0</v>
      </c>
      <c r="BL204" s="16" t="s">
        <v>150</v>
      </c>
      <c r="BM204" s="210" t="s">
        <v>284</v>
      </c>
    </row>
    <row r="205" spans="1:65" s="13" customFormat="1" ht="20">
      <c r="B205" s="213"/>
      <c r="C205" s="214"/>
      <c r="D205" s="215" t="s">
        <v>152</v>
      </c>
      <c r="E205" s="216" t="s">
        <v>1</v>
      </c>
      <c r="F205" s="217" t="s">
        <v>285</v>
      </c>
      <c r="G205" s="214"/>
      <c r="H205" s="218">
        <v>18.138000000000002</v>
      </c>
      <c r="I205" s="219"/>
      <c r="J205" s="214"/>
      <c r="K205" s="214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152</v>
      </c>
      <c r="AU205" s="224" t="s">
        <v>84</v>
      </c>
      <c r="AV205" s="13" t="s">
        <v>84</v>
      </c>
      <c r="AW205" s="13" t="s">
        <v>28</v>
      </c>
      <c r="AX205" s="13" t="s">
        <v>72</v>
      </c>
      <c r="AY205" s="224" t="s">
        <v>143</v>
      </c>
    </row>
    <row r="206" spans="1:65" s="2" customFormat="1" ht="24.15" customHeight="1">
      <c r="A206" s="33"/>
      <c r="B206" s="34"/>
      <c r="C206" s="199" t="s">
        <v>286</v>
      </c>
      <c r="D206" s="199" t="s">
        <v>146</v>
      </c>
      <c r="E206" s="200" t="s">
        <v>287</v>
      </c>
      <c r="F206" s="201" t="s">
        <v>288</v>
      </c>
      <c r="G206" s="202" t="s">
        <v>156</v>
      </c>
      <c r="H206" s="203">
        <v>14</v>
      </c>
      <c r="I206" s="204"/>
      <c r="J206" s="203">
        <f>ROUND(I206*H206,3)</f>
        <v>0</v>
      </c>
      <c r="K206" s="205"/>
      <c r="L206" s="38"/>
      <c r="M206" s="206" t="s">
        <v>1</v>
      </c>
      <c r="N206" s="207" t="s">
        <v>38</v>
      </c>
      <c r="O206" s="74"/>
      <c r="P206" s="208">
        <f>O206*H206</f>
        <v>0</v>
      </c>
      <c r="Q206" s="208">
        <v>0</v>
      </c>
      <c r="R206" s="208">
        <f>Q206*H206</f>
        <v>0</v>
      </c>
      <c r="S206" s="208">
        <v>2.4E-2</v>
      </c>
      <c r="T206" s="209">
        <f>S206*H206</f>
        <v>0.33600000000000002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210" t="s">
        <v>150</v>
      </c>
      <c r="AT206" s="210" t="s">
        <v>146</v>
      </c>
      <c r="AU206" s="210" t="s">
        <v>84</v>
      </c>
      <c r="AY206" s="16" t="s">
        <v>143</v>
      </c>
      <c r="BE206" s="211">
        <f>IF(N206="základná",J206,0)</f>
        <v>0</v>
      </c>
      <c r="BF206" s="211">
        <f>IF(N206="znížená",J206,0)</f>
        <v>0</v>
      </c>
      <c r="BG206" s="211">
        <f>IF(N206="zákl. prenesená",J206,0)</f>
        <v>0</v>
      </c>
      <c r="BH206" s="211">
        <f>IF(N206="zníž. prenesená",J206,0)</f>
        <v>0</v>
      </c>
      <c r="BI206" s="211">
        <f>IF(N206="nulová",J206,0)</f>
        <v>0</v>
      </c>
      <c r="BJ206" s="16" t="s">
        <v>84</v>
      </c>
      <c r="BK206" s="212">
        <f>ROUND(I206*H206,3)</f>
        <v>0</v>
      </c>
      <c r="BL206" s="16" t="s">
        <v>150</v>
      </c>
      <c r="BM206" s="210" t="s">
        <v>289</v>
      </c>
    </row>
    <row r="207" spans="1:65" s="13" customFormat="1" ht="10">
      <c r="B207" s="213"/>
      <c r="C207" s="214"/>
      <c r="D207" s="215" t="s">
        <v>152</v>
      </c>
      <c r="E207" s="216" t="s">
        <v>1</v>
      </c>
      <c r="F207" s="217" t="s">
        <v>290</v>
      </c>
      <c r="G207" s="214"/>
      <c r="H207" s="218">
        <v>6</v>
      </c>
      <c r="I207" s="219"/>
      <c r="J207" s="214"/>
      <c r="K207" s="214"/>
      <c r="L207" s="220"/>
      <c r="M207" s="221"/>
      <c r="N207" s="222"/>
      <c r="O207" s="222"/>
      <c r="P207" s="222"/>
      <c r="Q207" s="222"/>
      <c r="R207" s="222"/>
      <c r="S207" s="222"/>
      <c r="T207" s="223"/>
      <c r="AT207" s="224" t="s">
        <v>152</v>
      </c>
      <c r="AU207" s="224" t="s">
        <v>84</v>
      </c>
      <c r="AV207" s="13" t="s">
        <v>84</v>
      </c>
      <c r="AW207" s="13" t="s">
        <v>28</v>
      </c>
      <c r="AX207" s="13" t="s">
        <v>72</v>
      </c>
      <c r="AY207" s="224" t="s">
        <v>143</v>
      </c>
    </row>
    <row r="208" spans="1:65" s="13" customFormat="1" ht="10">
      <c r="B208" s="213"/>
      <c r="C208" s="214"/>
      <c r="D208" s="215" t="s">
        <v>152</v>
      </c>
      <c r="E208" s="216" t="s">
        <v>1</v>
      </c>
      <c r="F208" s="217" t="s">
        <v>291</v>
      </c>
      <c r="G208" s="214"/>
      <c r="H208" s="218">
        <v>8</v>
      </c>
      <c r="I208" s="219"/>
      <c r="J208" s="214"/>
      <c r="K208" s="214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152</v>
      </c>
      <c r="AU208" s="224" t="s">
        <v>84</v>
      </c>
      <c r="AV208" s="13" t="s">
        <v>84</v>
      </c>
      <c r="AW208" s="13" t="s">
        <v>28</v>
      </c>
      <c r="AX208" s="13" t="s">
        <v>72</v>
      </c>
      <c r="AY208" s="224" t="s">
        <v>143</v>
      </c>
    </row>
    <row r="209" spans="1:65" s="2" customFormat="1" ht="24.15" customHeight="1">
      <c r="A209" s="33"/>
      <c r="B209" s="34"/>
      <c r="C209" s="199" t="s">
        <v>292</v>
      </c>
      <c r="D209" s="199" t="s">
        <v>146</v>
      </c>
      <c r="E209" s="200" t="s">
        <v>293</v>
      </c>
      <c r="F209" s="201" t="s">
        <v>294</v>
      </c>
      <c r="G209" s="202" t="s">
        <v>149</v>
      </c>
      <c r="H209" s="203">
        <v>18.138000000000002</v>
      </c>
      <c r="I209" s="204"/>
      <c r="J209" s="203">
        <f>ROUND(I209*H209,3)</f>
        <v>0</v>
      </c>
      <c r="K209" s="205"/>
      <c r="L209" s="38"/>
      <c r="M209" s="206" t="s">
        <v>1</v>
      </c>
      <c r="N209" s="207" t="s">
        <v>38</v>
      </c>
      <c r="O209" s="74"/>
      <c r="P209" s="208">
        <f>O209*H209</f>
        <v>0</v>
      </c>
      <c r="Q209" s="208">
        <v>0</v>
      </c>
      <c r="R209" s="208">
        <f>Q209*H209</f>
        <v>0</v>
      </c>
      <c r="S209" s="208">
        <v>6.0000000000000001E-3</v>
      </c>
      <c r="T209" s="209">
        <f>S209*H209</f>
        <v>0.10882800000000001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10" t="s">
        <v>150</v>
      </c>
      <c r="AT209" s="210" t="s">
        <v>146</v>
      </c>
      <c r="AU209" s="210" t="s">
        <v>84</v>
      </c>
      <c r="AY209" s="16" t="s">
        <v>143</v>
      </c>
      <c r="BE209" s="211">
        <f>IF(N209="základná",J209,0)</f>
        <v>0</v>
      </c>
      <c r="BF209" s="211">
        <f>IF(N209="znížená",J209,0)</f>
        <v>0</v>
      </c>
      <c r="BG209" s="211">
        <f>IF(N209="zákl. prenesená",J209,0)</f>
        <v>0</v>
      </c>
      <c r="BH209" s="211">
        <f>IF(N209="zníž. prenesená",J209,0)</f>
        <v>0</v>
      </c>
      <c r="BI209" s="211">
        <f>IF(N209="nulová",J209,0)</f>
        <v>0</v>
      </c>
      <c r="BJ209" s="16" t="s">
        <v>84</v>
      </c>
      <c r="BK209" s="212">
        <f>ROUND(I209*H209,3)</f>
        <v>0</v>
      </c>
      <c r="BL209" s="16" t="s">
        <v>150</v>
      </c>
      <c r="BM209" s="210" t="s">
        <v>295</v>
      </c>
    </row>
    <row r="210" spans="1:65" s="13" customFormat="1" ht="10">
      <c r="B210" s="213"/>
      <c r="C210" s="214"/>
      <c r="D210" s="215" t="s">
        <v>152</v>
      </c>
      <c r="E210" s="216" t="s">
        <v>1</v>
      </c>
      <c r="F210" s="217" t="s">
        <v>296</v>
      </c>
      <c r="G210" s="214"/>
      <c r="H210" s="218">
        <v>18.138000000000002</v>
      </c>
      <c r="I210" s="219"/>
      <c r="J210" s="214"/>
      <c r="K210" s="214"/>
      <c r="L210" s="220"/>
      <c r="M210" s="221"/>
      <c r="N210" s="222"/>
      <c r="O210" s="222"/>
      <c r="P210" s="222"/>
      <c r="Q210" s="222"/>
      <c r="R210" s="222"/>
      <c r="S210" s="222"/>
      <c r="T210" s="223"/>
      <c r="AT210" s="224" t="s">
        <v>152</v>
      </c>
      <c r="AU210" s="224" t="s">
        <v>84</v>
      </c>
      <c r="AV210" s="13" t="s">
        <v>84</v>
      </c>
      <c r="AW210" s="13" t="s">
        <v>28</v>
      </c>
      <c r="AX210" s="13" t="s">
        <v>72</v>
      </c>
      <c r="AY210" s="224" t="s">
        <v>143</v>
      </c>
    </row>
    <row r="211" spans="1:65" s="2" customFormat="1" ht="37.75" customHeight="1">
      <c r="A211" s="33"/>
      <c r="B211" s="34"/>
      <c r="C211" s="199" t="s">
        <v>297</v>
      </c>
      <c r="D211" s="199" t="s">
        <v>146</v>
      </c>
      <c r="E211" s="200" t="s">
        <v>298</v>
      </c>
      <c r="F211" s="201" t="s">
        <v>299</v>
      </c>
      <c r="G211" s="202" t="s">
        <v>149</v>
      </c>
      <c r="H211" s="203">
        <v>5.4630000000000001</v>
      </c>
      <c r="I211" s="204"/>
      <c r="J211" s="203">
        <f>ROUND(I211*H211,3)</f>
        <v>0</v>
      </c>
      <c r="K211" s="205"/>
      <c r="L211" s="38"/>
      <c r="M211" s="206" t="s">
        <v>1</v>
      </c>
      <c r="N211" s="207" t="s">
        <v>38</v>
      </c>
      <c r="O211" s="74"/>
      <c r="P211" s="208">
        <f>O211*H211</f>
        <v>0</v>
      </c>
      <c r="Q211" s="208">
        <v>0</v>
      </c>
      <c r="R211" s="208">
        <f>Q211*H211</f>
        <v>0</v>
      </c>
      <c r="S211" s="208">
        <v>6.8000000000000005E-2</v>
      </c>
      <c r="T211" s="209">
        <f>S211*H211</f>
        <v>0.37148400000000004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10" t="s">
        <v>150</v>
      </c>
      <c r="AT211" s="210" t="s">
        <v>146</v>
      </c>
      <c r="AU211" s="210" t="s">
        <v>84</v>
      </c>
      <c r="AY211" s="16" t="s">
        <v>143</v>
      </c>
      <c r="BE211" s="211">
        <f>IF(N211="základná",J211,0)</f>
        <v>0</v>
      </c>
      <c r="BF211" s="211">
        <f>IF(N211="znížená",J211,0)</f>
        <v>0</v>
      </c>
      <c r="BG211" s="211">
        <f>IF(N211="zákl. prenesená",J211,0)</f>
        <v>0</v>
      </c>
      <c r="BH211" s="211">
        <f>IF(N211="zníž. prenesená",J211,0)</f>
        <v>0</v>
      </c>
      <c r="BI211" s="211">
        <f>IF(N211="nulová",J211,0)</f>
        <v>0</v>
      </c>
      <c r="BJ211" s="16" t="s">
        <v>84</v>
      </c>
      <c r="BK211" s="212">
        <f>ROUND(I211*H211,3)</f>
        <v>0</v>
      </c>
      <c r="BL211" s="16" t="s">
        <v>150</v>
      </c>
      <c r="BM211" s="210" t="s">
        <v>300</v>
      </c>
    </row>
    <row r="212" spans="1:65" s="13" customFormat="1" ht="20">
      <c r="B212" s="213"/>
      <c r="C212" s="214"/>
      <c r="D212" s="215" t="s">
        <v>152</v>
      </c>
      <c r="E212" s="216" t="s">
        <v>1</v>
      </c>
      <c r="F212" s="217" t="s">
        <v>301</v>
      </c>
      <c r="G212" s="214"/>
      <c r="H212" s="218">
        <v>2.9039999999999999</v>
      </c>
      <c r="I212" s="219"/>
      <c r="J212" s="214"/>
      <c r="K212" s="214"/>
      <c r="L212" s="220"/>
      <c r="M212" s="221"/>
      <c r="N212" s="222"/>
      <c r="O212" s="222"/>
      <c r="P212" s="222"/>
      <c r="Q212" s="222"/>
      <c r="R212" s="222"/>
      <c r="S212" s="222"/>
      <c r="T212" s="223"/>
      <c r="AT212" s="224" t="s">
        <v>152</v>
      </c>
      <c r="AU212" s="224" t="s">
        <v>84</v>
      </c>
      <c r="AV212" s="13" t="s">
        <v>84</v>
      </c>
      <c r="AW212" s="13" t="s">
        <v>28</v>
      </c>
      <c r="AX212" s="13" t="s">
        <v>72</v>
      </c>
      <c r="AY212" s="224" t="s">
        <v>143</v>
      </c>
    </row>
    <row r="213" spans="1:65" s="13" customFormat="1" ht="10">
      <c r="B213" s="213"/>
      <c r="C213" s="214"/>
      <c r="D213" s="215" t="s">
        <v>152</v>
      </c>
      <c r="E213" s="216" t="s">
        <v>1</v>
      </c>
      <c r="F213" s="217" t="s">
        <v>302</v>
      </c>
      <c r="G213" s="214"/>
      <c r="H213" s="218">
        <v>1.62</v>
      </c>
      <c r="I213" s="219"/>
      <c r="J213" s="214"/>
      <c r="K213" s="214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152</v>
      </c>
      <c r="AU213" s="224" t="s">
        <v>84</v>
      </c>
      <c r="AV213" s="13" t="s">
        <v>84</v>
      </c>
      <c r="AW213" s="13" t="s">
        <v>28</v>
      </c>
      <c r="AX213" s="13" t="s">
        <v>72</v>
      </c>
      <c r="AY213" s="224" t="s">
        <v>143</v>
      </c>
    </row>
    <row r="214" spans="1:65" s="13" customFormat="1" ht="10">
      <c r="B214" s="213"/>
      <c r="C214" s="214"/>
      <c r="D214" s="215" t="s">
        <v>152</v>
      </c>
      <c r="E214" s="216" t="s">
        <v>1</v>
      </c>
      <c r="F214" s="217" t="s">
        <v>303</v>
      </c>
      <c r="G214" s="214"/>
      <c r="H214" s="218">
        <v>0.93899999999999995</v>
      </c>
      <c r="I214" s="219"/>
      <c r="J214" s="214"/>
      <c r="K214" s="214"/>
      <c r="L214" s="220"/>
      <c r="M214" s="221"/>
      <c r="N214" s="222"/>
      <c r="O214" s="222"/>
      <c r="P214" s="222"/>
      <c r="Q214" s="222"/>
      <c r="R214" s="222"/>
      <c r="S214" s="222"/>
      <c r="T214" s="223"/>
      <c r="AT214" s="224" t="s">
        <v>152</v>
      </c>
      <c r="AU214" s="224" t="s">
        <v>84</v>
      </c>
      <c r="AV214" s="13" t="s">
        <v>84</v>
      </c>
      <c r="AW214" s="13" t="s">
        <v>28</v>
      </c>
      <c r="AX214" s="13" t="s">
        <v>72</v>
      </c>
      <c r="AY214" s="224" t="s">
        <v>143</v>
      </c>
    </row>
    <row r="215" spans="1:65" s="2" customFormat="1" ht="24.15" customHeight="1">
      <c r="A215" s="33"/>
      <c r="B215" s="34"/>
      <c r="C215" s="199" t="s">
        <v>304</v>
      </c>
      <c r="D215" s="199" t="s">
        <v>146</v>
      </c>
      <c r="E215" s="200" t="s">
        <v>305</v>
      </c>
      <c r="F215" s="201" t="s">
        <v>306</v>
      </c>
      <c r="G215" s="202" t="s">
        <v>307</v>
      </c>
      <c r="H215" s="203">
        <v>17.05</v>
      </c>
      <c r="I215" s="204"/>
      <c r="J215" s="203">
        <f t="shared" ref="J215:J220" si="0">ROUND(I215*H215,3)</f>
        <v>0</v>
      </c>
      <c r="K215" s="205"/>
      <c r="L215" s="38"/>
      <c r="M215" s="206" t="s">
        <v>1</v>
      </c>
      <c r="N215" s="207" t="s">
        <v>38</v>
      </c>
      <c r="O215" s="74"/>
      <c r="P215" s="208">
        <f t="shared" ref="P215:P220" si="1">O215*H215</f>
        <v>0</v>
      </c>
      <c r="Q215" s="208">
        <v>0</v>
      </c>
      <c r="R215" s="208">
        <f t="shared" ref="R215:R220" si="2">Q215*H215</f>
        <v>0</v>
      </c>
      <c r="S215" s="208">
        <v>0</v>
      </c>
      <c r="T215" s="209">
        <f t="shared" ref="T215:T220" si="3"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10" t="s">
        <v>308</v>
      </c>
      <c r="AT215" s="210" t="s">
        <v>146</v>
      </c>
      <c r="AU215" s="210" t="s">
        <v>84</v>
      </c>
      <c r="AY215" s="16" t="s">
        <v>143</v>
      </c>
      <c r="BE215" s="211">
        <f t="shared" ref="BE215:BE220" si="4">IF(N215="základná",J215,0)</f>
        <v>0</v>
      </c>
      <c r="BF215" s="211">
        <f t="shared" ref="BF215:BF220" si="5">IF(N215="znížená",J215,0)</f>
        <v>0</v>
      </c>
      <c r="BG215" s="211">
        <f t="shared" ref="BG215:BG220" si="6">IF(N215="zákl. prenesená",J215,0)</f>
        <v>0</v>
      </c>
      <c r="BH215" s="211">
        <f t="shared" ref="BH215:BH220" si="7">IF(N215="zníž. prenesená",J215,0)</f>
        <v>0</v>
      </c>
      <c r="BI215" s="211">
        <f t="shared" ref="BI215:BI220" si="8">IF(N215="nulová",J215,0)</f>
        <v>0</v>
      </c>
      <c r="BJ215" s="16" t="s">
        <v>84</v>
      </c>
      <c r="BK215" s="212">
        <f t="shared" ref="BK215:BK220" si="9">ROUND(I215*H215,3)</f>
        <v>0</v>
      </c>
      <c r="BL215" s="16" t="s">
        <v>308</v>
      </c>
      <c r="BM215" s="210" t="s">
        <v>309</v>
      </c>
    </row>
    <row r="216" spans="1:65" s="2" customFormat="1" ht="21.75" customHeight="1">
      <c r="A216" s="33"/>
      <c r="B216" s="34"/>
      <c r="C216" s="199" t="s">
        <v>310</v>
      </c>
      <c r="D216" s="199" t="s">
        <v>146</v>
      </c>
      <c r="E216" s="200" t="s">
        <v>311</v>
      </c>
      <c r="F216" s="201" t="s">
        <v>312</v>
      </c>
      <c r="G216" s="202" t="s">
        <v>307</v>
      </c>
      <c r="H216" s="203">
        <v>17.05</v>
      </c>
      <c r="I216" s="204"/>
      <c r="J216" s="203">
        <f t="shared" si="0"/>
        <v>0</v>
      </c>
      <c r="K216" s="205"/>
      <c r="L216" s="38"/>
      <c r="M216" s="206" t="s">
        <v>1</v>
      </c>
      <c r="N216" s="207" t="s">
        <v>38</v>
      </c>
      <c r="O216" s="74"/>
      <c r="P216" s="208">
        <f t="shared" si="1"/>
        <v>0</v>
      </c>
      <c r="Q216" s="208">
        <v>0</v>
      </c>
      <c r="R216" s="208">
        <f t="shared" si="2"/>
        <v>0</v>
      </c>
      <c r="S216" s="208">
        <v>0</v>
      </c>
      <c r="T216" s="209">
        <f t="shared" si="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10" t="s">
        <v>150</v>
      </c>
      <c r="AT216" s="210" t="s">
        <v>146</v>
      </c>
      <c r="AU216" s="210" t="s">
        <v>84</v>
      </c>
      <c r="AY216" s="16" t="s">
        <v>143</v>
      </c>
      <c r="BE216" s="211">
        <f t="shared" si="4"/>
        <v>0</v>
      </c>
      <c r="BF216" s="211">
        <f t="shared" si="5"/>
        <v>0</v>
      </c>
      <c r="BG216" s="211">
        <f t="shared" si="6"/>
        <v>0</v>
      </c>
      <c r="BH216" s="211">
        <f t="shared" si="7"/>
        <v>0</v>
      </c>
      <c r="BI216" s="211">
        <f t="shared" si="8"/>
        <v>0</v>
      </c>
      <c r="BJ216" s="16" t="s">
        <v>84</v>
      </c>
      <c r="BK216" s="212">
        <f t="shared" si="9"/>
        <v>0</v>
      </c>
      <c r="BL216" s="16" t="s">
        <v>150</v>
      </c>
      <c r="BM216" s="210" t="s">
        <v>313</v>
      </c>
    </row>
    <row r="217" spans="1:65" s="2" customFormat="1" ht="24.15" customHeight="1">
      <c r="A217" s="33"/>
      <c r="B217" s="34"/>
      <c r="C217" s="199" t="s">
        <v>314</v>
      </c>
      <c r="D217" s="199" t="s">
        <v>146</v>
      </c>
      <c r="E217" s="200" t="s">
        <v>315</v>
      </c>
      <c r="F217" s="201" t="s">
        <v>316</v>
      </c>
      <c r="G217" s="202" t="s">
        <v>307</v>
      </c>
      <c r="H217" s="203">
        <v>68.2</v>
      </c>
      <c r="I217" s="204"/>
      <c r="J217" s="203">
        <f t="shared" si="0"/>
        <v>0</v>
      </c>
      <c r="K217" s="205"/>
      <c r="L217" s="38"/>
      <c r="M217" s="206" t="s">
        <v>1</v>
      </c>
      <c r="N217" s="207" t="s">
        <v>38</v>
      </c>
      <c r="O217" s="74"/>
      <c r="P217" s="208">
        <f t="shared" si="1"/>
        <v>0</v>
      </c>
      <c r="Q217" s="208">
        <v>0</v>
      </c>
      <c r="R217" s="208">
        <f t="shared" si="2"/>
        <v>0</v>
      </c>
      <c r="S217" s="208">
        <v>0</v>
      </c>
      <c r="T217" s="209">
        <f t="shared" si="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10" t="s">
        <v>150</v>
      </c>
      <c r="AT217" s="210" t="s">
        <v>146</v>
      </c>
      <c r="AU217" s="210" t="s">
        <v>84</v>
      </c>
      <c r="AY217" s="16" t="s">
        <v>143</v>
      </c>
      <c r="BE217" s="211">
        <f t="shared" si="4"/>
        <v>0</v>
      </c>
      <c r="BF217" s="211">
        <f t="shared" si="5"/>
        <v>0</v>
      </c>
      <c r="BG217" s="211">
        <f t="shared" si="6"/>
        <v>0</v>
      </c>
      <c r="BH217" s="211">
        <f t="shared" si="7"/>
        <v>0</v>
      </c>
      <c r="BI217" s="211">
        <f t="shared" si="8"/>
        <v>0</v>
      </c>
      <c r="BJ217" s="16" t="s">
        <v>84</v>
      </c>
      <c r="BK217" s="212">
        <f t="shared" si="9"/>
        <v>0</v>
      </c>
      <c r="BL217" s="16" t="s">
        <v>150</v>
      </c>
      <c r="BM217" s="210" t="s">
        <v>317</v>
      </c>
    </row>
    <row r="218" spans="1:65" s="2" customFormat="1" ht="24.15" customHeight="1">
      <c r="A218" s="33"/>
      <c r="B218" s="34"/>
      <c r="C218" s="199" t="s">
        <v>318</v>
      </c>
      <c r="D218" s="199" t="s">
        <v>146</v>
      </c>
      <c r="E218" s="200" t="s">
        <v>319</v>
      </c>
      <c r="F218" s="201" t="s">
        <v>320</v>
      </c>
      <c r="G218" s="202" t="s">
        <v>307</v>
      </c>
      <c r="H218" s="203">
        <v>17.05</v>
      </c>
      <c r="I218" s="204"/>
      <c r="J218" s="203">
        <f t="shared" si="0"/>
        <v>0</v>
      </c>
      <c r="K218" s="205"/>
      <c r="L218" s="38"/>
      <c r="M218" s="206" t="s">
        <v>1</v>
      </c>
      <c r="N218" s="207" t="s">
        <v>38</v>
      </c>
      <c r="O218" s="74"/>
      <c r="P218" s="208">
        <f t="shared" si="1"/>
        <v>0</v>
      </c>
      <c r="Q218" s="208">
        <v>0</v>
      </c>
      <c r="R218" s="208">
        <f t="shared" si="2"/>
        <v>0</v>
      </c>
      <c r="S218" s="208">
        <v>0</v>
      </c>
      <c r="T218" s="209">
        <f t="shared" si="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10" t="s">
        <v>150</v>
      </c>
      <c r="AT218" s="210" t="s">
        <v>146</v>
      </c>
      <c r="AU218" s="210" t="s">
        <v>84</v>
      </c>
      <c r="AY218" s="16" t="s">
        <v>143</v>
      </c>
      <c r="BE218" s="211">
        <f t="shared" si="4"/>
        <v>0</v>
      </c>
      <c r="BF218" s="211">
        <f t="shared" si="5"/>
        <v>0</v>
      </c>
      <c r="BG218" s="211">
        <f t="shared" si="6"/>
        <v>0</v>
      </c>
      <c r="BH218" s="211">
        <f t="shared" si="7"/>
        <v>0</v>
      </c>
      <c r="BI218" s="211">
        <f t="shared" si="8"/>
        <v>0</v>
      </c>
      <c r="BJ218" s="16" t="s">
        <v>84</v>
      </c>
      <c r="BK218" s="212">
        <f t="shared" si="9"/>
        <v>0</v>
      </c>
      <c r="BL218" s="16" t="s">
        <v>150</v>
      </c>
      <c r="BM218" s="210" t="s">
        <v>321</v>
      </c>
    </row>
    <row r="219" spans="1:65" s="2" customFormat="1" ht="24.15" customHeight="1">
      <c r="A219" s="33"/>
      <c r="B219" s="34"/>
      <c r="C219" s="199" t="s">
        <v>322</v>
      </c>
      <c r="D219" s="199" t="s">
        <v>146</v>
      </c>
      <c r="E219" s="200" t="s">
        <v>323</v>
      </c>
      <c r="F219" s="201" t="s">
        <v>324</v>
      </c>
      <c r="G219" s="202" t="s">
        <v>307</v>
      </c>
      <c r="H219" s="203">
        <v>68.2</v>
      </c>
      <c r="I219" s="204"/>
      <c r="J219" s="203">
        <f t="shared" si="0"/>
        <v>0</v>
      </c>
      <c r="K219" s="205"/>
      <c r="L219" s="38"/>
      <c r="M219" s="206" t="s">
        <v>1</v>
      </c>
      <c r="N219" s="207" t="s">
        <v>38</v>
      </c>
      <c r="O219" s="74"/>
      <c r="P219" s="208">
        <f t="shared" si="1"/>
        <v>0</v>
      </c>
      <c r="Q219" s="208">
        <v>0</v>
      </c>
      <c r="R219" s="208">
        <f t="shared" si="2"/>
        <v>0</v>
      </c>
      <c r="S219" s="208">
        <v>0</v>
      </c>
      <c r="T219" s="209">
        <f t="shared" si="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10" t="s">
        <v>150</v>
      </c>
      <c r="AT219" s="210" t="s">
        <v>146</v>
      </c>
      <c r="AU219" s="210" t="s">
        <v>84</v>
      </c>
      <c r="AY219" s="16" t="s">
        <v>143</v>
      </c>
      <c r="BE219" s="211">
        <f t="shared" si="4"/>
        <v>0</v>
      </c>
      <c r="BF219" s="211">
        <f t="shared" si="5"/>
        <v>0</v>
      </c>
      <c r="BG219" s="211">
        <f t="shared" si="6"/>
        <v>0</v>
      </c>
      <c r="BH219" s="211">
        <f t="shared" si="7"/>
        <v>0</v>
      </c>
      <c r="BI219" s="211">
        <f t="shared" si="8"/>
        <v>0</v>
      </c>
      <c r="BJ219" s="16" t="s">
        <v>84</v>
      </c>
      <c r="BK219" s="212">
        <f t="shared" si="9"/>
        <v>0</v>
      </c>
      <c r="BL219" s="16" t="s">
        <v>150</v>
      </c>
      <c r="BM219" s="210" t="s">
        <v>325</v>
      </c>
    </row>
    <row r="220" spans="1:65" s="2" customFormat="1" ht="24.15" customHeight="1">
      <c r="A220" s="33"/>
      <c r="B220" s="34"/>
      <c r="C220" s="199" t="s">
        <v>326</v>
      </c>
      <c r="D220" s="199" t="s">
        <v>146</v>
      </c>
      <c r="E220" s="200" t="s">
        <v>327</v>
      </c>
      <c r="F220" s="201" t="s">
        <v>328</v>
      </c>
      <c r="G220" s="202" t="s">
        <v>307</v>
      </c>
      <c r="H220" s="203">
        <v>17.05</v>
      </c>
      <c r="I220" s="204"/>
      <c r="J220" s="203">
        <f t="shared" si="0"/>
        <v>0</v>
      </c>
      <c r="K220" s="205"/>
      <c r="L220" s="38"/>
      <c r="M220" s="206" t="s">
        <v>1</v>
      </c>
      <c r="N220" s="207" t="s">
        <v>38</v>
      </c>
      <c r="O220" s="74"/>
      <c r="P220" s="208">
        <f t="shared" si="1"/>
        <v>0</v>
      </c>
      <c r="Q220" s="208">
        <v>0</v>
      </c>
      <c r="R220" s="208">
        <f t="shared" si="2"/>
        <v>0</v>
      </c>
      <c r="S220" s="208">
        <v>0</v>
      </c>
      <c r="T220" s="209">
        <f t="shared" si="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10" t="s">
        <v>150</v>
      </c>
      <c r="AT220" s="210" t="s">
        <v>146</v>
      </c>
      <c r="AU220" s="210" t="s">
        <v>84</v>
      </c>
      <c r="AY220" s="16" t="s">
        <v>143</v>
      </c>
      <c r="BE220" s="211">
        <f t="shared" si="4"/>
        <v>0</v>
      </c>
      <c r="BF220" s="211">
        <f t="shared" si="5"/>
        <v>0</v>
      </c>
      <c r="BG220" s="211">
        <f t="shared" si="6"/>
        <v>0</v>
      </c>
      <c r="BH220" s="211">
        <f t="shared" si="7"/>
        <v>0</v>
      </c>
      <c r="BI220" s="211">
        <f t="shared" si="8"/>
        <v>0</v>
      </c>
      <c r="BJ220" s="16" t="s">
        <v>84</v>
      </c>
      <c r="BK220" s="212">
        <f t="shared" si="9"/>
        <v>0</v>
      </c>
      <c r="BL220" s="16" t="s">
        <v>150</v>
      </c>
      <c r="BM220" s="210" t="s">
        <v>329</v>
      </c>
    </row>
    <row r="221" spans="1:65" s="12" customFormat="1" ht="22.75" customHeight="1">
      <c r="B221" s="183"/>
      <c r="C221" s="184"/>
      <c r="D221" s="185" t="s">
        <v>71</v>
      </c>
      <c r="E221" s="197" t="s">
        <v>330</v>
      </c>
      <c r="F221" s="197" t="s">
        <v>331</v>
      </c>
      <c r="G221" s="184"/>
      <c r="H221" s="184"/>
      <c r="I221" s="187"/>
      <c r="J221" s="198">
        <f>BK221</f>
        <v>0</v>
      </c>
      <c r="K221" s="184"/>
      <c r="L221" s="189"/>
      <c r="M221" s="190"/>
      <c r="N221" s="191"/>
      <c r="O221" s="191"/>
      <c r="P221" s="192">
        <f>P222</f>
        <v>0</v>
      </c>
      <c r="Q221" s="191"/>
      <c r="R221" s="192">
        <f>R222</f>
        <v>0</v>
      </c>
      <c r="S221" s="191"/>
      <c r="T221" s="193">
        <f>T222</f>
        <v>0</v>
      </c>
      <c r="AR221" s="194" t="s">
        <v>79</v>
      </c>
      <c r="AT221" s="195" t="s">
        <v>71</v>
      </c>
      <c r="AU221" s="195" t="s">
        <v>79</v>
      </c>
      <c r="AY221" s="194" t="s">
        <v>143</v>
      </c>
      <c r="BK221" s="196">
        <f>BK222</f>
        <v>0</v>
      </c>
    </row>
    <row r="222" spans="1:65" s="2" customFormat="1" ht="33" customHeight="1">
      <c r="A222" s="33"/>
      <c r="B222" s="34"/>
      <c r="C222" s="199" t="s">
        <v>332</v>
      </c>
      <c r="D222" s="199" t="s">
        <v>146</v>
      </c>
      <c r="E222" s="200" t="s">
        <v>333</v>
      </c>
      <c r="F222" s="201" t="s">
        <v>334</v>
      </c>
      <c r="G222" s="202" t="s">
        <v>307</v>
      </c>
      <c r="H222" s="203">
        <v>6.68</v>
      </c>
      <c r="I222" s="204"/>
      <c r="J222" s="203">
        <f>ROUND(I222*H222,3)</f>
        <v>0</v>
      </c>
      <c r="K222" s="205"/>
      <c r="L222" s="38"/>
      <c r="M222" s="206" t="s">
        <v>1</v>
      </c>
      <c r="N222" s="207" t="s">
        <v>38</v>
      </c>
      <c r="O222" s="74"/>
      <c r="P222" s="208">
        <f>O222*H222</f>
        <v>0</v>
      </c>
      <c r="Q222" s="208">
        <v>0</v>
      </c>
      <c r="R222" s="208">
        <f>Q222*H222</f>
        <v>0</v>
      </c>
      <c r="S222" s="208">
        <v>0</v>
      </c>
      <c r="T222" s="209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10" t="s">
        <v>150</v>
      </c>
      <c r="AT222" s="210" t="s">
        <v>146</v>
      </c>
      <c r="AU222" s="210" t="s">
        <v>84</v>
      </c>
      <c r="AY222" s="16" t="s">
        <v>143</v>
      </c>
      <c r="BE222" s="211">
        <f>IF(N222="základná",J222,0)</f>
        <v>0</v>
      </c>
      <c r="BF222" s="211">
        <f>IF(N222="znížená",J222,0)</f>
        <v>0</v>
      </c>
      <c r="BG222" s="211">
        <f>IF(N222="zákl. prenesená",J222,0)</f>
        <v>0</v>
      </c>
      <c r="BH222" s="211">
        <f>IF(N222="zníž. prenesená",J222,0)</f>
        <v>0</v>
      </c>
      <c r="BI222" s="211">
        <f>IF(N222="nulová",J222,0)</f>
        <v>0</v>
      </c>
      <c r="BJ222" s="16" t="s">
        <v>84</v>
      </c>
      <c r="BK222" s="212">
        <f>ROUND(I222*H222,3)</f>
        <v>0</v>
      </c>
      <c r="BL222" s="16" t="s">
        <v>150</v>
      </c>
      <c r="BM222" s="210" t="s">
        <v>335</v>
      </c>
    </row>
    <row r="223" spans="1:65" s="12" customFormat="1" ht="22.75" customHeight="1">
      <c r="B223" s="183"/>
      <c r="C223" s="184"/>
      <c r="D223" s="185" t="s">
        <v>71</v>
      </c>
      <c r="E223" s="197" t="s">
        <v>336</v>
      </c>
      <c r="F223" s="197" t="s">
        <v>337</v>
      </c>
      <c r="G223" s="184"/>
      <c r="H223" s="184"/>
      <c r="I223" s="187"/>
      <c r="J223" s="198">
        <f>BK223</f>
        <v>0</v>
      </c>
      <c r="K223" s="184"/>
      <c r="L223" s="189"/>
      <c r="M223" s="190"/>
      <c r="N223" s="191"/>
      <c r="O223" s="191"/>
      <c r="P223" s="192">
        <f>SUM(P224:P233)</f>
        <v>0</v>
      </c>
      <c r="Q223" s="191"/>
      <c r="R223" s="192">
        <f>SUM(R224:R233)</f>
        <v>4.0381542800000005</v>
      </c>
      <c r="S223" s="191"/>
      <c r="T223" s="193">
        <f>SUM(T224:T233)</f>
        <v>0</v>
      </c>
      <c r="AR223" s="194" t="s">
        <v>84</v>
      </c>
      <c r="AT223" s="195" t="s">
        <v>71</v>
      </c>
      <c r="AU223" s="195" t="s">
        <v>79</v>
      </c>
      <c r="AY223" s="194" t="s">
        <v>143</v>
      </c>
      <c r="BK223" s="196">
        <f>SUM(BK224:BK233)</f>
        <v>0</v>
      </c>
    </row>
    <row r="224" spans="1:65" s="2" customFormat="1" ht="24.15" customHeight="1">
      <c r="A224" s="33"/>
      <c r="B224" s="34"/>
      <c r="C224" s="199" t="s">
        <v>338</v>
      </c>
      <c r="D224" s="199" t="s">
        <v>146</v>
      </c>
      <c r="E224" s="200" t="s">
        <v>339</v>
      </c>
      <c r="F224" s="201" t="s">
        <v>340</v>
      </c>
      <c r="G224" s="202" t="s">
        <v>207</v>
      </c>
      <c r="H224" s="203">
        <v>25.905999999999999</v>
      </c>
      <c r="I224" s="204"/>
      <c r="J224" s="203">
        <f>ROUND(I224*H224,3)</f>
        <v>0</v>
      </c>
      <c r="K224" s="205"/>
      <c r="L224" s="38"/>
      <c r="M224" s="206" t="s">
        <v>1</v>
      </c>
      <c r="N224" s="207" t="s">
        <v>38</v>
      </c>
      <c r="O224" s="74"/>
      <c r="P224" s="208">
        <f>O224*H224</f>
        <v>0</v>
      </c>
      <c r="Q224" s="208">
        <v>3.1199999999999999E-3</v>
      </c>
      <c r="R224" s="208">
        <f>Q224*H224</f>
        <v>8.0826719999999991E-2</v>
      </c>
      <c r="S224" s="208">
        <v>0</v>
      </c>
      <c r="T224" s="209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10" t="s">
        <v>308</v>
      </c>
      <c r="AT224" s="210" t="s">
        <v>146</v>
      </c>
      <c r="AU224" s="210" t="s">
        <v>84</v>
      </c>
      <c r="AY224" s="16" t="s">
        <v>143</v>
      </c>
      <c r="BE224" s="211">
        <f>IF(N224="základná",J224,0)</f>
        <v>0</v>
      </c>
      <c r="BF224" s="211">
        <f>IF(N224="znížená",J224,0)</f>
        <v>0</v>
      </c>
      <c r="BG224" s="211">
        <f>IF(N224="zákl. prenesená",J224,0)</f>
        <v>0</v>
      </c>
      <c r="BH224" s="211">
        <f>IF(N224="zníž. prenesená",J224,0)</f>
        <v>0</v>
      </c>
      <c r="BI224" s="211">
        <f>IF(N224="nulová",J224,0)</f>
        <v>0</v>
      </c>
      <c r="BJ224" s="16" t="s">
        <v>84</v>
      </c>
      <c r="BK224" s="212">
        <f>ROUND(I224*H224,3)</f>
        <v>0</v>
      </c>
      <c r="BL224" s="16" t="s">
        <v>308</v>
      </c>
      <c r="BM224" s="210" t="s">
        <v>341</v>
      </c>
    </row>
    <row r="225" spans="1:65" s="13" customFormat="1" ht="20">
      <c r="B225" s="213"/>
      <c r="C225" s="214"/>
      <c r="D225" s="215" t="s">
        <v>152</v>
      </c>
      <c r="E225" s="216" t="s">
        <v>1</v>
      </c>
      <c r="F225" s="217" t="s">
        <v>342</v>
      </c>
      <c r="G225" s="214"/>
      <c r="H225" s="218">
        <v>20.547000000000001</v>
      </c>
      <c r="I225" s="219"/>
      <c r="J225" s="214"/>
      <c r="K225" s="214"/>
      <c r="L225" s="220"/>
      <c r="M225" s="221"/>
      <c r="N225" s="222"/>
      <c r="O225" s="222"/>
      <c r="P225" s="222"/>
      <c r="Q225" s="222"/>
      <c r="R225" s="222"/>
      <c r="S225" s="222"/>
      <c r="T225" s="223"/>
      <c r="AT225" s="224" t="s">
        <v>152</v>
      </c>
      <c r="AU225" s="224" t="s">
        <v>84</v>
      </c>
      <c r="AV225" s="13" t="s">
        <v>84</v>
      </c>
      <c r="AW225" s="13" t="s">
        <v>28</v>
      </c>
      <c r="AX225" s="13" t="s">
        <v>72</v>
      </c>
      <c r="AY225" s="224" t="s">
        <v>143</v>
      </c>
    </row>
    <row r="226" spans="1:65" s="13" customFormat="1" ht="10">
      <c r="B226" s="213"/>
      <c r="C226" s="214"/>
      <c r="D226" s="215" t="s">
        <v>152</v>
      </c>
      <c r="E226" s="216" t="s">
        <v>1</v>
      </c>
      <c r="F226" s="217" t="s">
        <v>343</v>
      </c>
      <c r="G226" s="214"/>
      <c r="H226" s="218">
        <v>5.359</v>
      </c>
      <c r="I226" s="219"/>
      <c r="J226" s="214"/>
      <c r="K226" s="214"/>
      <c r="L226" s="220"/>
      <c r="M226" s="221"/>
      <c r="N226" s="222"/>
      <c r="O226" s="222"/>
      <c r="P226" s="222"/>
      <c r="Q226" s="222"/>
      <c r="R226" s="222"/>
      <c r="S226" s="222"/>
      <c r="T226" s="223"/>
      <c r="AT226" s="224" t="s">
        <v>152</v>
      </c>
      <c r="AU226" s="224" t="s">
        <v>84</v>
      </c>
      <c r="AV226" s="13" t="s">
        <v>84</v>
      </c>
      <c r="AW226" s="13" t="s">
        <v>28</v>
      </c>
      <c r="AX226" s="13" t="s">
        <v>72</v>
      </c>
      <c r="AY226" s="224" t="s">
        <v>143</v>
      </c>
    </row>
    <row r="227" spans="1:65" s="2" customFormat="1" ht="24.15" customHeight="1">
      <c r="A227" s="33"/>
      <c r="B227" s="34"/>
      <c r="C227" s="199" t="s">
        <v>344</v>
      </c>
      <c r="D227" s="199" t="s">
        <v>146</v>
      </c>
      <c r="E227" s="200" t="s">
        <v>345</v>
      </c>
      <c r="F227" s="201" t="s">
        <v>346</v>
      </c>
      <c r="G227" s="202" t="s">
        <v>149</v>
      </c>
      <c r="H227" s="203">
        <v>104.277</v>
      </c>
      <c r="I227" s="204"/>
      <c r="J227" s="203">
        <f>ROUND(I227*H227,3)</f>
        <v>0</v>
      </c>
      <c r="K227" s="205"/>
      <c r="L227" s="38"/>
      <c r="M227" s="206" t="s">
        <v>1</v>
      </c>
      <c r="N227" s="207" t="s">
        <v>38</v>
      </c>
      <c r="O227" s="74"/>
      <c r="P227" s="208">
        <f>O227*H227</f>
        <v>0</v>
      </c>
      <c r="Q227" s="208">
        <v>3.7799999999999999E-3</v>
      </c>
      <c r="R227" s="208">
        <f>Q227*H227</f>
        <v>0.39416706000000001</v>
      </c>
      <c r="S227" s="208">
        <v>0</v>
      </c>
      <c r="T227" s="209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10" t="s">
        <v>308</v>
      </c>
      <c r="AT227" s="210" t="s">
        <v>146</v>
      </c>
      <c r="AU227" s="210" t="s">
        <v>84</v>
      </c>
      <c r="AY227" s="16" t="s">
        <v>143</v>
      </c>
      <c r="BE227" s="211">
        <f>IF(N227="základná",J227,0)</f>
        <v>0</v>
      </c>
      <c r="BF227" s="211">
        <f>IF(N227="znížená",J227,0)</f>
        <v>0</v>
      </c>
      <c r="BG227" s="211">
        <f>IF(N227="zákl. prenesená",J227,0)</f>
        <v>0</v>
      </c>
      <c r="BH227" s="211">
        <f>IF(N227="zníž. prenesená",J227,0)</f>
        <v>0</v>
      </c>
      <c r="BI227" s="211">
        <f>IF(N227="nulová",J227,0)</f>
        <v>0</v>
      </c>
      <c r="BJ227" s="16" t="s">
        <v>84</v>
      </c>
      <c r="BK227" s="212">
        <f>ROUND(I227*H227,3)</f>
        <v>0</v>
      </c>
      <c r="BL227" s="16" t="s">
        <v>308</v>
      </c>
      <c r="BM227" s="210" t="s">
        <v>347</v>
      </c>
    </row>
    <row r="228" spans="1:65" s="13" customFormat="1" ht="10">
      <c r="B228" s="213"/>
      <c r="C228" s="214"/>
      <c r="D228" s="215" t="s">
        <v>152</v>
      </c>
      <c r="E228" s="216" t="s">
        <v>1</v>
      </c>
      <c r="F228" s="217" t="s">
        <v>232</v>
      </c>
      <c r="G228" s="214"/>
      <c r="H228" s="218">
        <v>46.317999999999998</v>
      </c>
      <c r="I228" s="219"/>
      <c r="J228" s="214"/>
      <c r="K228" s="214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152</v>
      </c>
      <c r="AU228" s="224" t="s">
        <v>84</v>
      </c>
      <c r="AV228" s="13" t="s">
        <v>84</v>
      </c>
      <c r="AW228" s="13" t="s">
        <v>28</v>
      </c>
      <c r="AX228" s="13" t="s">
        <v>72</v>
      </c>
      <c r="AY228" s="224" t="s">
        <v>143</v>
      </c>
    </row>
    <row r="229" spans="1:65" s="13" customFormat="1" ht="10">
      <c r="B229" s="213"/>
      <c r="C229" s="214"/>
      <c r="D229" s="215" t="s">
        <v>152</v>
      </c>
      <c r="E229" s="216" t="s">
        <v>1</v>
      </c>
      <c r="F229" s="217" t="s">
        <v>233</v>
      </c>
      <c r="G229" s="214"/>
      <c r="H229" s="218">
        <v>15.026</v>
      </c>
      <c r="I229" s="219"/>
      <c r="J229" s="214"/>
      <c r="K229" s="214"/>
      <c r="L229" s="220"/>
      <c r="M229" s="221"/>
      <c r="N229" s="222"/>
      <c r="O229" s="222"/>
      <c r="P229" s="222"/>
      <c r="Q229" s="222"/>
      <c r="R229" s="222"/>
      <c r="S229" s="222"/>
      <c r="T229" s="223"/>
      <c r="AT229" s="224" t="s">
        <v>152</v>
      </c>
      <c r="AU229" s="224" t="s">
        <v>84</v>
      </c>
      <c r="AV229" s="13" t="s">
        <v>84</v>
      </c>
      <c r="AW229" s="13" t="s">
        <v>28</v>
      </c>
      <c r="AX229" s="13" t="s">
        <v>72</v>
      </c>
      <c r="AY229" s="224" t="s">
        <v>143</v>
      </c>
    </row>
    <row r="230" spans="1:65" s="13" customFormat="1" ht="10">
      <c r="B230" s="213"/>
      <c r="C230" s="214"/>
      <c r="D230" s="215" t="s">
        <v>152</v>
      </c>
      <c r="E230" s="216" t="s">
        <v>1</v>
      </c>
      <c r="F230" s="217" t="s">
        <v>275</v>
      </c>
      <c r="G230" s="214"/>
      <c r="H230" s="218">
        <v>42.933</v>
      </c>
      <c r="I230" s="219"/>
      <c r="J230" s="214"/>
      <c r="K230" s="214"/>
      <c r="L230" s="220"/>
      <c r="M230" s="221"/>
      <c r="N230" s="222"/>
      <c r="O230" s="222"/>
      <c r="P230" s="222"/>
      <c r="Q230" s="222"/>
      <c r="R230" s="222"/>
      <c r="S230" s="222"/>
      <c r="T230" s="223"/>
      <c r="AT230" s="224" t="s">
        <v>152</v>
      </c>
      <c r="AU230" s="224" t="s">
        <v>84</v>
      </c>
      <c r="AV230" s="13" t="s">
        <v>84</v>
      </c>
      <c r="AW230" s="13" t="s">
        <v>28</v>
      </c>
      <c r="AX230" s="13" t="s">
        <v>72</v>
      </c>
      <c r="AY230" s="224" t="s">
        <v>143</v>
      </c>
    </row>
    <row r="231" spans="1:65" s="2" customFormat="1" ht="24.15" customHeight="1">
      <c r="A231" s="33"/>
      <c r="B231" s="34"/>
      <c r="C231" s="225" t="s">
        <v>348</v>
      </c>
      <c r="D231" s="225" t="s">
        <v>159</v>
      </c>
      <c r="E231" s="226" t="s">
        <v>349</v>
      </c>
      <c r="F231" s="227" t="s">
        <v>350</v>
      </c>
      <c r="G231" s="228" t="s">
        <v>149</v>
      </c>
      <c r="H231" s="229">
        <v>106.363</v>
      </c>
      <c r="I231" s="230"/>
      <c r="J231" s="229">
        <f>ROUND(I231*H231,3)</f>
        <v>0</v>
      </c>
      <c r="K231" s="231"/>
      <c r="L231" s="232"/>
      <c r="M231" s="233" t="s">
        <v>1</v>
      </c>
      <c r="N231" s="234" t="s">
        <v>38</v>
      </c>
      <c r="O231" s="74"/>
      <c r="P231" s="208">
        <f>O231*H231</f>
        <v>0</v>
      </c>
      <c r="Q231" s="208">
        <v>3.3500000000000002E-2</v>
      </c>
      <c r="R231" s="208">
        <f>Q231*H231</f>
        <v>3.5631605000000004</v>
      </c>
      <c r="S231" s="208">
        <v>0</v>
      </c>
      <c r="T231" s="209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210" t="s">
        <v>351</v>
      </c>
      <c r="AT231" s="210" t="s">
        <v>159</v>
      </c>
      <c r="AU231" s="210" t="s">
        <v>84</v>
      </c>
      <c r="AY231" s="16" t="s">
        <v>143</v>
      </c>
      <c r="BE231" s="211">
        <f>IF(N231="základná",J231,0)</f>
        <v>0</v>
      </c>
      <c r="BF231" s="211">
        <f>IF(N231="znížená",J231,0)</f>
        <v>0</v>
      </c>
      <c r="BG231" s="211">
        <f>IF(N231="zákl. prenesená",J231,0)</f>
        <v>0</v>
      </c>
      <c r="BH231" s="211">
        <f>IF(N231="zníž. prenesená",J231,0)</f>
        <v>0</v>
      </c>
      <c r="BI231" s="211">
        <f>IF(N231="nulová",J231,0)</f>
        <v>0</v>
      </c>
      <c r="BJ231" s="16" t="s">
        <v>84</v>
      </c>
      <c r="BK231" s="212">
        <f>ROUND(I231*H231,3)</f>
        <v>0</v>
      </c>
      <c r="BL231" s="16" t="s">
        <v>308</v>
      </c>
      <c r="BM231" s="210" t="s">
        <v>352</v>
      </c>
    </row>
    <row r="232" spans="1:65" s="13" customFormat="1" ht="10">
      <c r="B232" s="213"/>
      <c r="C232" s="214"/>
      <c r="D232" s="215" t="s">
        <v>152</v>
      </c>
      <c r="E232" s="214"/>
      <c r="F232" s="217" t="s">
        <v>353</v>
      </c>
      <c r="G232" s="214"/>
      <c r="H232" s="218">
        <v>106.363</v>
      </c>
      <c r="I232" s="219"/>
      <c r="J232" s="214"/>
      <c r="K232" s="214"/>
      <c r="L232" s="220"/>
      <c r="M232" s="221"/>
      <c r="N232" s="222"/>
      <c r="O232" s="222"/>
      <c r="P232" s="222"/>
      <c r="Q232" s="222"/>
      <c r="R232" s="222"/>
      <c r="S232" s="222"/>
      <c r="T232" s="223"/>
      <c r="AT232" s="224" t="s">
        <v>152</v>
      </c>
      <c r="AU232" s="224" t="s">
        <v>84</v>
      </c>
      <c r="AV232" s="13" t="s">
        <v>84</v>
      </c>
      <c r="AW232" s="13" t="s">
        <v>4</v>
      </c>
      <c r="AX232" s="13" t="s">
        <v>79</v>
      </c>
      <c r="AY232" s="224" t="s">
        <v>143</v>
      </c>
    </row>
    <row r="233" spans="1:65" s="2" customFormat="1" ht="24.15" customHeight="1">
      <c r="A233" s="33"/>
      <c r="B233" s="34"/>
      <c r="C233" s="199" t="s">
        <v>354</v>
      </c>
      <c r="D233" s="199" t="s">
        <v>146</v>
      </c>
      <c r="E233" s="200" t="s">
        <v>355</v>
      </c>
      <c r="F233" s="201" t="s">
        <v>356</v>
      </c>
      <c r="G233" s="202" t="s">
        <v>307</v>
      </c>
      <c r="H233" s="203">
        <v>4.0380000000000003</v>
      </c>
      <c r="I233" s="204"/>
      <c r="J233" s="203">
        <f>ROUND(I233*H233,3)</f>
        <v>0</v>
      </c>
      <c r="K233" s="205"/>
      <c r="L233" s="38"/>
      <c r="M233" s="206" t="s">
        <v>1</v>
      </c>
      <c r="N233" s="207" t="s">
        <v>38</v>
      </c>
      <c r="O233" s="74"/>
      <c r="P233" s="208">
        <f>O233*H233</f>
        <v>0</v>
      </c>
      <c r="Q233" s="208">
        <v>0</v>
      </c>
      <c r="R233" s="208">
        <f>Q233*H233</f>
        <v>0</v>
      </c>
      <c r="S233" s="208">
        <v>0</v>
      </c>
      <c r="T233" s="209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210" t="s">
        <v>308</v>
      </c>
      <c r="AT233" s="210" t="s">
        <v>146</v>
      </c>
      <c r="AU233" s="210" t="s">
        <v>84</v>
      </c>
      <c r="AY233" s="16" t="s">
        <v>143</v>
      </c>
      <c r="BE233" s="211">
        <f>IF(N233="základná",J233,0)</f>
        <v>0</v>
      </c>
      <c r="BF233" s="211">
        <f>IF(N233="znížená",J233,0)</f>
        <v>0</v>
      </c>
      <c r="BG233" s="211">
        <f>IF(N233="zákl. prenesená",J233,0)</f>
        <v>0</v>
      </c>
      <c r="BH233" s="211">
        <f>IF(N233="zníž. prenesená",J233,0)</f>
        <v>0</v>
      </c>
      <c r="BI233" s="211">
        <f>IF(N233="nulová",J233,0)</f>
        <v>0</v>
      </c>
      <c r="BJ233" s="16" t="s">
        <v>84</v>
      </c>
      <c r="BK233" s="212">
        <f>ROUND(I233*H233,3)</f>
        <v>0</v>
      </c>
      <c r="BL233" s="16" t="s">
        <v>308</v>
      </c>
      <c r="BM233" s="210" t="s">
        <v>357</v>
      </c>
    </row>
    <row r="234" spans="1:65" s="12" customFormat="1" ht="22.75" customHeight="1">
      <c r="B234" s="183"/>
      <c r="C234" s="184"/>
      <c r="D234" s="185" t="s">
        <v>71</v>
      </c>
      <c r="E234" s="197" t="s">
        <v>358</v>
      </c>
      <c r="F234" s="197" t="s">
        <v>359</v>
      </c>
      <c r="G234" s="184"/>
      <c r="H234" s="184"/>
      <c r="I234" s="187"/>
      <c r="J234" s="198">
        <f>BK234</f>
        <v>0</v>
      </c>
      <c r="K234" s="184"/>
      <c r="L234" s="189"/>
      <c r="M234" s="190"/>
      <c r="N234" s="191"/>
      <c r="O234" s="191"/>
      <c r="P234" s="192">
        <f>SUM(P235:P239)</f>
        <v>0</v>
      </c>
      <c r="Q234" s="191"/>
      <c r="R234" s="192">
        <f>SUM(R235:R239)</f>
        <v>1.6152327899999999</v>
      </c>
      <c r="S234" s="191"/>
      <c r="T234" s="193">
        <f>SUM(T235:T239)</f>
        <v>0</v>
      </c>
      <c r="AR234" s="194" t="s">
        <v>84</v>
      </c>
      <c r="AT234" s="195" t="s">
        <v>71</v>
      </c>
      <c r="AU234" s="195" t="s">
        <v>79</v>
      </c>
      <c r="AY234" s="194" t="s">
        <v>143</v>
      </c>
      <c r="BK234" s="196">
        <f>SUM(BK235:BK239)</f>
        <v>0</v>
      </c>
    </row>
    <row r="235" spans="1:65" s="2" customFormat="1" ht="24.15" customHeight="1">
      <c r="A235" s="33"/>
      <c r="B235" s="34"/>
      <c r="C235" s="199" t="s">
        <v>360</v>
      </c>
      <c r="D235" s="199" t="s">
        <v>146</v>
      </c>
      <c r="E235" s="200" t="s">
        <v>361</v>
      </c>
      <c r="F235" s="201" t="s">
        <v>362</v>
      </c>
      <c r="G235" s="202" t="s">
        <v>149</v>
      </c>
      <c r="H235" s="203">
        <v>25.541</v>
      </c>
      <c r="I235" s="204"/>
      <c r="J235" s="203">
        <f>ROUND(I235*H235,3)</f>
        <v>0</v>
      </c>
      <c r="K235" s="205"/>
      <c r="L235" s="38"/>
      <c r="M235" s="206" t="s">
        <v>1</v>
      </c>
      <c r="N235" s="207" t="s">
        <v>38</v>
      </c>
      <c r="O235" s="74"/>
      <c r="P235" s="208">
        <f>O235*H235</f>
        <v>0</v>
      </c>
      <c r="Q235" s="208">
        <v>4.1189999999999997E-2</v>
      </c>
      <c r="R235" s="208">
        <f>Q235*H235</f>
        <v>1.0520337899999999</v>
      </c>
      <c r="S235" s="208">
        <v>0</v>
      </c>
      <c r="T235" s="209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10" t="s">
        <v>308</v>
      </c>
      <c r="AT235" s="210" t="s">
        <v>146</v>
      </c>
      <c r="AU235" s="210" t="s">
        <v>84</v>
      </c>
      <c r="AY235" s="16" t="s">
        <v>143</v>
      </c>
      <c r="BE235" s="211">
        <f>IF(N235="základná",J235,0)</f>
        <v>0</v>
      </c>
      <c r="BF235" s="211">
        <f>IF(N235="znížená",J235,0)</f>
        <v>0</v>
      </c>
      <c r="BG235" s="211">
        <f>IF(N235="zákl. prenesená",J235,0)</f>
        <v>0</v>
      </c>
      <c r="BH235" s="211">
        <f>IF(N235="zníž. prenesená",J235,0)</f>
        <v>0</v>
      </c>
      <c r="BI235" s="211">
        <f>IF(N235="nulová",J235,0)</f>
        <v>0</v>
      </c>
      <c r="BJ235" s="16" t="s">
        <v>84</v>
      </c>
      <c r="BK235" s="212">
        <f>ROUND(I235*H235,3)</f>
        <v>0</v>
      </c>
      <c r="BL235" s="16" t="s">
        <v>308</v>
      </c>
      <c r="BM235" s="210" t="s">
        <v>363</v>
      </c>
    </row>
    <row r="236" spans="1:65" s="13" customFormat="1" ht="20">
      <c r="B236" s="213"/>
      <c r="C236" s="214"/>
      <c r="D236" s="215" t="s">
        <v>152</v>
      </c>
      <c r="E236" s="216" t="s">
        <v>1</v>
      </c>
      <c r="F236" s="217" t="s">
        <v>364</v>
      </c>
      <c r="G236" s="214"/>
      <c r="H236" s="218">
        <v>25.541</v>
      </c>
      <c r="I236" s="219"/>
      <c r="J236" s="214"/>
      <c r="K236" s="214"/>
      <c r="L236" s="220"/>
      <c r="M236" s="221"/>
      <c r="N236" s="222"/>
      <c r="O236" s="222"/>
      <c r="P236" s="222"/>
      <c r="Q236" s="222"/>
      <c r="R236" s="222"/>
      <c r="S236" s="222"/>
      <c r="T236" s="223"/>
      <c r="AT236" s="224" t="s">
        <v>152</v>
      </c>
      <c r="AU236" s="224" t="s">
        <v>84</v>
      </c>
      <c r="AV236" s="13" t="s">
        <v>84</v>
      </c>
      <c r="AW236" s="13" t="s">
        <v>28</v>
      </c>
      <c r="AX236" s="13" t="s">
        <v>72</v>
      </c>
      <c r="AY236" s="224" t="s">
        <v>143</v>
      </c>
    </row>
    <row r="237" spans="1:65" s="2" customFormat="1" ht="24.15" customHeight="1">
      <c r="A237" s="33"/>
      <c r="B237" s="34"/>
      <c r="C237" s="225" t="s">
        <v>365</v>
      </c>
      <c r="D237" s="225" t="s">
        <v>159</v>
      </c>
      <c r="E237" s="226" t="s">
        <v>366</v>
      </c>
      <c r="F237" s="227" t="s">
        <v>367</v>
      </c>
      <c r="G237" s="228" t="s">
        <v>149</v>
      </c>
      <c r="H237" s="229">
        <v>26.818999999999999</v>
      </c>
      <c r="I237" s="230"/>
      <c r="J237" s="229">
        <f>ROUND(I237*H237,3)</f>
        <v>0</v>
      </c>
      <c r="K237" s="231"/>
      <c r="L237" s="232"/>
      <c r="M237" s="233" t="s">
        <v>1</v>
      </c>
      <c r="N237" s="234" t="s">
        <v>38</v>
      </c>
      <c r="O237" s="74"/>
      <c r="P237" s="208">
        <f>O237*H237</f>
        <v>0</v>
      </c>
      <c r="Q237" s="208">
        <v>2.1000000000000001E-2</v>
      </c>
      <c r="R237" s="208">
        <f>Q237*H237</f>
        <v>0.56319900000000001</v>
      </c>
      <c r="S237" s="208">
        <v>0</v>
      </c>
      <c r="T237" s="209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210" t="s">
        <v>351</v>
      </c>
      <c r="AT237" s="210" t="s">
        <v>159</v>
      </c>
      <c r="AU237" s="210" t="s">
        <v>84</v>
      </c>
      <c r="AY237" s="16" t="s">
        <v>143</v>
      </c>
      <c r="BE237" s="211">
        <f>IF(N237="základná",J237,0)</f>
        <v>0</v>
      </c>
      <c r="BF237" s="211">
        <f>IF(N237="znížená",J237,0)</f>
        <v>0</v>
      </c>
      <c r="BG237" s="211">
        <f>IF(N237="zákl. prenesená",J237,0)</f>
        <v>0</v>
      </c>
      <c r="BH237" s="211">
        <f>IF(N237="zníž. prenesená",J237,0)</f>
        <v>0</v>
      </c>
      <c r="BI237" s="211">
        <f>IF(N237="nulová",J237,0)</f>
        <v>0</v>
      </c>
      <c r="BJ237" s="16" t="s">
        <v>84</v>
      </c>
      <c r="BK237" s="212">
        <f>ROUND(I237*H237,3)</f>
        <v>0</v>
      </c>
      <c r="BL237" s="16" t="s">
        <v>308</v>
      </c>
      <c r="BM237" s="210" t="s">
        <v>368</v>
      </c>
    </row>
    <row r="238" spans="1:65" s="13" customFormat="1" ht="10">
      <c r="B238" s="213"/>
      <c r="C238" s="214"/>
      <c r="D238" s="215" t="s">
        <v>152</v>
      </c>
      <c r="E238" s="214"/>
      <c r="F238" s="217" t="s">
        <v>369</v>
      </c>
      <c r="G238" s="214"/>
      <c r="H238" s="218">
        <v>26.818999999999999</v>
      </c>
      <c r="I238" s="219"/>
      <c r="J238" s="214"/>
      <c r="K238" s="214"/>
      <c r="L238" s="220"/>
      <c r="M238" s="221"/>
      <c r="N238" s="222"/>
      <c r="O238" s="222"/>
      <c r="P238" s="222"/>
      <c r="Q238" s="222"/>
      <c r="R238" s="222"/>
      <c r="S238" s="222"/>
      <c r="T238" s="223"/>
      <c r="AT238" s="224" t="s">
        <v>152</v>
      </c>
      <c r="AU238" s="224" t="s">
        <v>84</v>
      </c>
      <c r="AV238" s="13" t="s">
        <v>84</v>
      </c>
      <c r="AW238" s="13" t="s">
        <v>4</v>
      </c>
      <c r="AX238" s="13" t="s">
        <v>79</v>
      </c>
      <c r="AY238" s="224" t="s">
        <v>143</v>
      </c>
    </row>
    <row r="239" spans="1:65" s="2" customFormat="1" ht="24.15" customHeight="1">
      <c r="A239" s="33"/>
      <c r="B239" s="34"/>
      <c r="C239" s="199" t="s">
        <v>370</v>
      </c>
      <c r="D239" s="199" t="s">
        <v>146</v>
      </c>
      <c r="E239" s="200" t="s">
        <v>371</v>
      </c>
      <c r="F239" s="201" t="s">
        <v>372</v>
      </c>
      <c r="G239" s="202" t="s">
        <v>307</v>
      </c>
      <c r="H239" s="203">
        <v>1.615</v>
      </c>
      <c r="I239" s="204"/>
      <c r="J239" s="203">
        <f>ROUND(I239*H239,3)</f>
        <v>0</v>
      </c>
      <c r="K239" s="205"/>
      <c r="L239" s="38"/>
      <c r="M239" s="206" t="s">
        <v>1</v>
      </c>
      <c r="N239" s="207" t="s">
        <v>38</v>
      </c>
      <c r="O239" s="74"/>
      <c r="P239" s="208">
        <f>O239*H239</f>
        <v>0</v>
      </c>
      <c r="Q239" s="208">
        <v>0</v>
      </c>
      <c r="R239" s="208">
        <f>Q239*H239</f>
        <v>0</v>
      </c>
      <c r="S239" s="208">
        <v>0</v>
      </c>
      <c r="T239" s="209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210" t="s">
        <v>308</v>
      </c>
      <c r="AT239" s="210" t="s">
        <v>146</v>
      </c>
      <c r="AU239" s="210" t="s">
        <v>84</v>
      </c>
      <c r="AY239" s="16" t="s">
        <v>143</v>
      </c>
      <c r="BE239" s="211">
        <f>IF(N239="základná",J239,0)</f>
        <v>0</v>
      </c>
      <c r="BF239" s="211">
        <f>IF(N239="znížená",J239,0)</f>
        <v>0</v>
      </c>
      <c r="BG239" s="211">
        <f>IF(N239="zákl. prenesená",J239,0)</f>
        <v>0</v>
      </c>
      <c r="BH239" s="211">
        <f>IF(N239="zníž. prenesená",J239,0)</f>
        <v>0</v>
      </c>
      <c r="BI239" s="211">
        <f>IF(N239="nulová",J239,0)</f>
        <v>0</v>
      </c>
      <c r="BJ239" s="16" t="s">
        <v>84</v>
      </c>
      <c r="BK239" s="212">
        <f>ROUND(I239*H239,3)</f>
        <v>0</v>
      </c>
      <c r="BL239" s="16" t="s">
        <v>308</v>
      </c>
      <c r="BM239" s="210" t="s">
        <v>373</v>
      </c>
    </row>
    <row r="240" spans="1:65" s="12" customFormat="1" ht="22.75" customHeight="1">
      <c r="B240" s="183"/>
      <c r="C240" s="184"/>
      <c r="D240" s="185" t="s">
        <v>71</v>
      </c>
      <c r="E240" s="197" t="s">
        <v>374</v>
      </c>
      <c r="F240" s="197" t="s">
        <v>375</v>
      </c>
      <c r="G240" s="184"/>
      <c r="H240" s="184"/>
      <c r="I240" s="187"/>
      <c r="J240" s="198">
        <f>BK240</f>
        <v>0</v>
      </c>
      <c r="K240" s="184"/>
      <c r="L240" s="189"/>
      <c r="M240" s="190"/>
      <c r="N240" s="191"/>
      <c r="O240" s="191"/>
      <c r="P240" s="192">
        <f>SUM(P241:P275)</f>
        <v>0</v>
      </c>
      <c r="Q240" s="191"/>
      <c r="R240" s="192">
        <f>SUM(R241:R275)</f>
        <v>0.13040245</v>
      </c>
      <c r="S240" s="191"/>
      <c r="T240" s="193">
        <f>SUM(T241:T275)</f>
        <v>5.7773399999999996E-2</v>
      </c>
      <c r="AR240" s="194" t="s">
        <v>84</v>
      </c>
      <c r="AT240" s="195" t="s">
        <v>71</v>
      </c>
      <c r="AU240" s="195" t="s">
        <v>79</v>
      </c>
      <c r="AY240" s="194" t="s">
        <v>143</v>
      </c>
      <c r="BK240" s="196">
        <f>SUM(BK241:BK275)</f>
        <v>0</v>
      </c>
    </row>
    <row r="241" spans="1:65" s="2" customFormat="1" ht="21.75" customHeight="1">
      <c r="A241" s="33"/>
      <c r="B241" s="34"/>
      <c r="C241" s="199" t="s">
        <v>376</v>
      </c>
      <c r="D241" s="199" t="s">
        <v>146</v>
      </c>
      <c r="E241" s="200" t="s">
        <v>377</v>
      </c>
      <c r="F241" s="201" t="s">
        <v>378</v>
      </c>
      <c r="G241" s="202" t="s">
        <v>149</v>
      </c>
      <c r="H241" s="203">
        <v>192.578</v>
      </c>
      <c r="I241" s="204"/>
      <c r="J241" s="203">
        <f>ROUND(I241*H241,3)</f>
        <v>0</v>
      </c>
      <c r="K241" s="205"/>
      <c r="L241" s="38"/>
      <c r="M241" s="206" t="s">
        <v>1</v>
      </c>
      <c r="N241" s="207" t="s">
        <v>38</v>
      </c>
      <c r="O241" s="74"/>
      <c r="P241" s="208">
        <f>O241*H241</f>
        <v>0</v>
      </c>
      <c r="Q241" s="208">
        <v>0</v>
      </c>
      <c r="R241" s="208">
        <f>Q241*H241</f>
        <v>0</v>
      </c>
      <c r="S241" s="208">
        <v>2.9999999999999997E-4</v>
      </c>
      <c r="T241" s="209">
        <f>S241*H241</f>
        <v>5.7773399999999996E-2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210" t="s">
        <v>150</v>
      </c>
      <c r="AT241" s="210" t="s">
        <v>146</v>
      </c>
      <c r="AU241" s="210" t="s">
        <v>84</v>
      </c>
      <c r="AY241" s="16" t="s">
        <v>143</v>
      </c>
      <c r="BE241" s="211">
        <f>IF(N241="základná",J241,0)</f>
        <v>0</v>
      </c>
      <c r="BF241" s="211">
        <f>IF(N241="znížená",J241,0)</f>
        <v>0</v>
      </c>
      <c r="BG241" s="211">
        <f>IF(N241="zákl. prenesená",J241,0)</f>
        <v>0</v>
      </c>
      <c r="BH241" s="211">
        <f>IF(N241="zníž. prenesená",J241,0)</f>
        <v>0</v>
      </c>
      <c r="BI241" s="211">
        <f>IF(N241="nulová",J241,0)</f>
        <v>0</v>
      </c>
      <c r="BJ241" s="16" t="s">
        <v>84</v>
      </c>
      <c r="BK241" s="212">
        <f>ROUND(I241*H241,3)</f>
        <v>0</v>
      </c>
      <c r="BL241" s="16" t="s">
        <v>150</v>
      </c>
      <c r="BM241" s="210" t="s">
        <v>379</v>
      </c>
    </row>
    <row r="242" spans="1:65" s="13" customFormat="1" ht="10">
      <c r="B242" s="213"/>
      <c r="C242" s="214"/>
      <c r="D242" s="215" t="s">
        <v>152</v>
      </c>
      <c r="E242" s="216" t="s">
        <v>1</v>
      </c>
      <c r="F242" s="217" t="s">
        <v>380</v>
      </c>
      <c r="G242" s="214"/>
      <c r="H242" s="218">
        <v>59.161000000000001</v>
      </c>
      <c r="I242" s="219"/>
      <c r="J242" s="214"/>
      <c r="K242" s="214"/>
      <c r="L242" s="220"/>
      <c r="M242" s="221"/>
      <c r="N242" s="222"/>
      <c r="O242" s="222"/>
      <c r="P242" s="222"/>
      <c r="Q242" s="222"/>
      <c r="R242" s="222"/>
      <c r="S242" s="222"/>
      <c r="T242" s="223"/>
      <c r="AT242" s="224" t="s">
        <v>152</v>
      </c>
      <c r="AU242" s="224" t="s">
        <v>84</v>
      </c>
      <c r="AV242" s="13" t="s">
        <v>84</v>
      </c>
      <c r="AW242" s="13" t="s">
        <v>28</v>
      </c>
      <c r="AX242" s="13" t="s">
        <v>72</v>
      </c>
      <c r="AY242" s="224" t="s">
        <v>143</v>
      </c>
    </row>
    <row r="243" spans="1:65" s="13" customFormat="1" ht="10">
      <c r="B243" s="213"/>
      <c r="C243" s="214"/>
      <c r="D243" s="215" t="s">
        <v>152</v>
      </c>
      <c r="E243" s="216" t="s">
        <v>1</v>
      </c>
      <c r="F243" s="217" t="s">
        <v>381</v>
      </c>
      <c r="G243" s="214"/>
      <c r="H243" s="218">
        <v>-3.1349999999999998</v>
      </c>
      <c r="I243" s="219"/>
      <c r="J243" s="214"/>
      <c r="K243" s="214"/>
      <c r="L243" s="220"/>
      <c r="M243" s="221"/>
      <c r="N243" s="222"/>
      <c r="O243" s="222"/>
      <c r="P243" s="222"/>
      <c r="Q243" s="222"/>
      <c r="R243" s="222"/>
      <c r="S243" s="222"/>
      <c r="T243" s="223"/>
      <c r="AT243" s="224" t="s">
        <v>152</v>
      </c>
      <c r="AU243" s="224" t="s">
        <v>84</v>
      </c>
      <c r="AV243" s="13" t="s">
        <v>84</v>
      </c>
      <c r="AW243" s="13" t="s">
        <v>28</v>
      </c>
      <c r="AX243" s="13" t="s">
        <v>72</v>
      </c>
      <c r="AY243" s="224" t="s">
        <v>143</v>
      </c>
    </row>
    <row r="244" spans="1:65" s="13" customFormat="1" ht="10">
      <c r="B244" s="213"/>
      <c r="C244" s="214"/>
      <c r="D244" s="215" t="s">
        <v>152</v>
      </c>
      <c r="E244" s="216" t="s">
        <v>1</v>
      </c>
      <c r="F244" s="217" t="s">
        <v>382</v>
      </c>
      <c r="G244" s="214"/>
      <c r="H244" s="218">
        <v>-8.3569999999999993</v>
      </c>
      <c r="I244" s="219"/>
      <c r="J244" s="214"/>
      <c r="K244" s="214"/>
      <c r="L244" s="220"/>
      <c r="M244" s="221"/>
      <c r="N244" s="222"/>
      <c r="O244" s="222"/>
      <c r="P244" s="222"/>
      <c r="Q244" s="222"/>
      <c r="R244" s="222"/>
      <c r="S244" s="222"/>
      <c r="T244" s="223"/>
      <c r="AT244" s="224" t="s">
        <v>152</v>
      </c>
      <c r="AU244" s="224" t="s">
        <v>84</v>
      </c>
      <c r="AV244" s="13" t="s">
        <v>84</v>
      </c>
      <c r="AW244" s="13" t="s">
        <v>28</v>
      </c>
      <c r="AX244" s="13" t="s">
        <v>72</v>
      </c>
      <c r="AY244" s="224" t="s">
        <v>143</v>
      </c>
    </row>
    <row r="245" spans="1:65" s="13" customFormat="1" ht="20">
      <c r="B245" s="213"/>
      <c r="C245" s="214"/>
      <c r="D245" s="215" t="s">
        <v>152</v>
      </c>
      <c r="E245" s="216" t="s">
        <v>1</v>
      </c>
      <c r="F245" s="217" t="s">
        <v>383</v>
      </c>
      <c r="G245" s="214"/>
      <c r="H245" s="218">
        <v>-13.507999999999999</v>
      </c>
      <c r="I245" s="219"/>
      <c r="J245" s="214"/>
      <c r="K245" s="214"/>
      <c r="L245" s="220"/>
      <c r="M245" s="221"/>
      <c r="N245" s="222"/>
      <c r="O245" s="222"/>
      <c r="P245" s="222"/>
      <c r="Q245" s="222"/>
      <c r="R245" s="222"/>
      <c r="S245" s="222"/>
      <c r="T245" s="223"/>
      <c r="AT245" s="224" t="s">
        <v>152</v>
      </c>
      <c r="AU245" s="224" t="s">
        <v>84</v>
      </c>
      <c r="AV245" s="13" t="s">
        <v>84</v>
      </c>
      <c r="AW245" s="13" t="s">
        <v>28</v>
      </c>
      <c r="AX245" s="13" t="s">
        <v>72</v>
      </c>
      <c r="AY245" s="224" t="s">
        <v>143</v>
      </c>
    </row>
    <row r="246" spans="1:65" s="13" customFormat="1" ht="10">
      <c r="B246" s="213"/>
      <c r="C246" s="214"/>
      <c r="D246" s="215" t="s">
        <v>152</v>
      </c>
      <c r="E246" s="216" t="s">
        <v>1</v>
      </c>
      <c r="F246" s="217" t="s">
        <v>384</v>
      </c>
      <c r="G246" s="214"/>
      <c r="H246" s="218">
        <v>3.4569999999999999</v>
      </c>
      <c r="I246" s="219"/>
      <c r="J246" s="214"/>
      <c r="K246" s="214"/>
      <c r="L246" s="220"/>
      <c r="M246" s="221"/>
      <c r="N246" s="222"/>
      <c r="O246" s="222"/>
      <c r="P246" s="222"/>
      <c r="Q246" s="222"/>
      <c r="R246" s="222"/>
      <c r="S246" s="222"/>
      <c r="T246" s="223"/>
      <c r="AT246" s="224" t="s">
        <v>152</v>
      </c>
      <c r="AU246" s="224" t="s">
        <v>84</v>
      </c>
      <c r="AV246" s="13" t="s">
        <v>84</v>
      </c>
      <c r="AW246" s="13" t="s">
        <v>28</v>
      </c>
      <c r="AX246" s="13" t="s">
        <v>72</v>
      </c>
      <c r="AY246" s="224" t="s">
        <v>143</v>
      </c>
    </row>
    <row r="247" spans="1:65" s="13" customFormat="1" ht="10">
      <c r="B247" s="213"/>
      <c r="C247" s="214"/>
      <c r="D247" s="215" t="s">
        <v>152</v>
      </c>
      <c r="E247" s="216" t="s">
        <v>1</v>
      </c>
      <c r="F247" s="217" t="s">
        <v>385</v>
      </c>
      <c r="G247" s="214"/>
      <c r="H247" s="218">
        <v>25.06</v>
      </c>
      <c r="I247" s="219"/>
      <c r="J247" s="214"/>
      <c r="K247" s="214"/>
      <c r="L247" s="220"/>
      <c r="M247" s="221"/>
      <c r="N247" s="222"/>
      <c r="O247" s="222"/>
      <c r="P247" s="222"/>
      <c r="Q247" s="222"/>
      <c r="R247" s="222"/>
      <c r="S247" s="222"/>
      <c r="T247" s="223"/>
      <c r="AT247" s="224" t="s">
        <v>152</v>
      </c>
      <c r="AU247" s="224" t="s">
        <v>84</v>
      </c>
      <c r="AV247" s="13" t="s">
        <v>84</v>
      </c>
      <c r="AW247" s="13" t="s">
        <v>28</v>
      </c>
      <c r="AX247" s="13" t="s">
        <v>72</v>
      </c>
      <c r="AY247" s="224" t="s">
        <v>143</v>
      </c>
    </row>
    <row r="248" spans="1:65" s="13" customFormat="1" ht="10">
      <c r="B248" s="213"/>
      <c r="C248" s="214"/>
      <c r="D248" s="215" t="s">
        <v>152</v>
      </c>
      <c r="E248" s="216" t="s">
        <v>1</v>
      </c>
      <c r="F248" s="217" t="s">
        <v>386</v>
      </c>
      <c r="G248" s="214"/>
      <c r="H248" s="218">
        <v>-1.841</v>
      </c>
      <c r="I248" s="219"/>
      <c r="J248" s="214"/>
      <c r="K248" s="214"/>
      <c r="L248" s="220"/>
      <c r="M248" s="221"/>
      <c r="N248" s="222"/>
      <c r="O248" s="222"/>
      <c r="P248" s="222"/>
      <c r="Q248" s="222"/>
      <c r="R248" s="222"/>
      <c r="S248" s="222"/>
      <c r="T248" s="223"/>
      <c r="AT248" s="224" t="s">
        <v>152</v>
      </c>
      <c r="AU248" s="224" t="s">
        <v>84</v>
      </c>
      <c r="AV248" s="13" t="s">
        <v>84</v>
      </c>
      <c r="AW248" s="13" t="s">
        <v>28</v>
      </c>
      <c r="AX248" s="13" t="s">
        <v>72</v>
      </c>
      <c r="AY248" s="224" t="s">
        <v>143</v>
      </c>
    </row>
    <row r="249" spans="1:65" s="13" customFormat="1" ht="10">
      <c r="B249" s="213"/>
      <c r="C249" s="214"/>
      <c r="D249" s="215" t="s">
        <v>152</v>
      </c>
      <c r="E249" s="216" t="s">
        <v>1</v>
      </c>
      <c r="F249" s="217" t="s">
        <v>387</v>
      </c>
      <c r="G249" s="214"/>
      <c r="H249" s="218">
        <v>0.55200000000000005</v>
      </c>
      <c r="I249" s="219"/>
      <c r="J249" s="214"/>
      <c r="K249" s="214"/>
      <c r="L249" s="220"/>
      <c r="M249" s="221"/>
      <c r="N249" s="222"/>
      <c r="O249" s="222"/>
      <c r="P249" s="222"/>
      <c r="Q249" s="222"/>
      <c r="R249" s="222"/>
      <c r="S249" s="222"/>
      <c r="T249" s="223"/>
      <c r="AT249" s="224" t="s">
        <v>152</v>
      </c>
      <c r="AU249" s="224" t="s">
        <v>84</v>
      </c>
      <c r="AV249" s="13" t="s">
        <v>84</v>
      </c>
      <c r="AW249" s="13" t="s">
        <v>28</v>
      </c>
      <c r="AX249" s="13" t="s">
        <v>72</v>
      </c>
      <c r="AY249" s="224" t="s">
        <v>143</v>
      </c>
    </row>
    <row r="250" spans="1:65" s="13" customFormat="1" ht="10">
      <c r="B250" s="213"/>
      <c r="C250" s="214"/>
      <c r="D250" s="215" t="s">
        <v>152</v>
      </c>
      <c r="E250" s="216" t="s">
        <v>1</v>
      </c>
      <c r="F250" s="217" t="s">
        <v>388</v>
      </c>
      <c r="G250" s="214"/>
      <c r="H250" s="218">
        <v>37.268000000000001</v>
      </c>
      <c r="I250" s="219"/>
      <c r="J250" s="214"/>
      <c r="K250" s="214"/>
      <c r="L250" s="220"/>
      <c r="M250" s="221"/>
      <c r="N250" s="222"/>
      <c r="O250" s="222"/>
      <c r="P250" s="222"/>
      <c r="Q250" s="222"/>
      <c r="R250" s="222"/>
      <c r="S250" s="222"/>
      <c r="T250" s="223"/>
      <c r="AT250" s="224" t="s">
        <v>152</v>
      </c>
      <c r="AU250" s="224" t="s">
        <v>84</v>
      </c>
      <c r="AV250" s="13" t="s">
        <v>84</v>
      </c>
      <c r="AW250" s="13" t="s">
        <v>28</v>
      </c>
      <c r="AX250" s="13" t="s">
        <v>72</v>
      </c>
      <c r="AY250" s="224" t="s">
        <v>143</v>
      </c>
    </row>
    <row r="251" spans="1:65" s="13" customFormat="1" ht="20">
      <c r="B251" s="213"/>
      <c r="C251" s="214"/>
      <c r="D251" s="215" t="s">
        <v>152</v>
      </c>
      <c r="E251" s="216" t="s">
        <v>1</v>
      </c>
      <c r="F251" s="217" t="s">
        <v>389</v>
      </c>
      <c r="G251" s="214"/>
      <c r="H251" s="218">
        <v>-17.509</v>
      </c>
      <c r="I251" s="219"/>
      <c r="J251" s="214"/>
      <c r="K251" s="214"/>
      <c r="L251" s="220"/>
      <c r="M251" s="221"/>
      <c r="N251" s="222"/>
      <c r="O251" s="222"/>
      <c r="P251" s="222"/>
      <c r="Q251" s="222"/>
      <c r="R251" s="222"/>
      <c r="S251" s="222"/>
      <c r="T251" s="223"/>
      <c r="AT251" s="224" t="s">
        <v>152</v>
      </c>
      <c r="AU251" s="224" t="s">
        <v>84</v>
      </c>
      <c r="AV251" s="13" t="s">
        <v>84</v>
      </c>
      <c r="AW251" s="13" t="s">
        <v>28</v>
      </c>
      <c r="AX251" s="13" t="s">
        <v>72</v>
      </c>
      <c r="AY251" s="224" t="s">
        <v>143</v>
      </c>
    </row>
    <row r="252" spans="1:65" s="13" customFormat="1" ht="10">
      <c r="B252" s="213"/>
      <c r="C252" s="214"/>
      <c r="D252" s="215" t="s">
        <v>152</v>
      </c>
      <c r="E252" s="216" t="s">
        <v>1</v>
      </c>
      <c r="F252" s="217" t="s">
        <v>390</v>
      </c>
      <c r="G252" s="214"/>
      <c r="H252" s="218">
        <v>3.3119999999999998</v>
      </c>
      <c r="I252" s="219"/>
      <c r="J252" s="214"/>
      <c r="K252" s="214"/>
      <c r="L252" s="220"/>
      <c r="M252" s="221"/>
      <c r="N252" s="222"/>
      <c r="O252" s="222"/>
      <c r="P252" s="222"/>
      <c r="Q252" s="222"/>
      <c r="R252" s="222"/>
      <c r="S252" s="222"/>
      <c r="T252" s="223"/>
      <c r="AT252" s="224" t="s">
        <v>152</v>
      </c>
      <c r="AU252" s="224" t="s">
        <v>84</v>
      </c>
      <c r="AV252" s="13" t="s">
        <v>84</v>
      </c>
      <c r="AW252" s="13" t="s">
        <v>28</v>
      </c>
      <c r="AX252" s="13" t="s">
        <v>72</v>
      </c>
      <c r="AY252" s="224" t="s">
        <v>143</v>
      </c>
    </row>
    <row r="253" spans="1:65" s="13" customFormat="1" ht="40">
      <c r="B253" s="213"/>
      <c r="C253" s="214"/>
      <c r="D253" s="215" t="s">
        <v>152</v>
      </c>
      <c r="E253" s="216" t="s">
        <v>1</v>
      </c>
      <c r="F253" s="217" t="s">
        <v>183</v>
      </c>
      <c r="G253" s="214"/>
      <c r="H253" s="218">
        <v>108.11799999999999</v>
      </c>
      <c r="I253" s="219"/>
      <c r="J253" s="214"/>
      <c r="K253" s="214"/>
      <c r="L253" s="220"/>
      <c r="M253" s="221"/>
      <c r="N253" s="222"/>
      <c r="O253" s="222"/>
      <c r="P253" s="222"/>
      <c r="Q253" s="222"/>
      <c r="R253" s="222"/>
      <c r="S253" s="222"/>
      <c r="T253" s="223"/>
      <c r="AT253" s="224" t="s">
        <v>152</v>
      </c>
      <c r="AU253" s="224" t="s">
        <v>84</v>
      </c>
      <c r="AV253" s="13" t="s">
        <v>84</v>
      </c>
      <c r="AW253" s="13" t="s">
        <v>28</v>
      </c>
      <c r="AX253" s="13" t="s">
        <v>72</v>
      </c>
      <c r="AY253" s="224" t="s">
        <v>143</v>
      </c>
    </row>
    <row r="254" spans="1:65" s="2" customFormat="1" ht="24.15" customHeight="1">
      <c r="A254" s="33"/>
      <c r="B254" s="34"/>
      <c r="C254" s="199" t="s">
        <v>391</v>
      </c>
      <c r="D254" s="199" t="s">
        <v>146</v>
      </c>
      <c r="E254" s="200" t="s">
        <v>392</v>
      </c>
      <c r="F254" s="201" t="s">
        <v>393</v>
      </c>
      <c r="G254" s="202" t="s">
        <v>149</v>
      </c>
      <c r="H254" s="203">
        <v>241.441</v>
      </c>
      <c r="I254" s="204"/>
      <c r="J254" s="203">
        <f>ROUND(I254*H254,3)</f>
        <v>0</v>
      </c>
      <c r="K254" s="205"/>
      <c r="L254" s="38"/>
      <c r="M254" s="206" t="s">
        <v>1</v>
      </c>
      <c r="N254" s="207" t="s">
        <v>38</v>
      </c>
      <c r="O254" s="74"/>
      <c r="P254" s="208">
        <f>O254*H254</f>
        <v>0</v>
      </c>
      <c r="Q254" s="208">
        <v>1E-4</v>
      </c>
      <c r="R254" s="208">
        <f>Q254*H254</f>
        <v>2.4144100000000002E-2</v>
      </c>
      <c r="S254" s="208">
        <v>0</v>
      </c>
      <c r="T254" s="209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210" t="s">
        <v>308</v>
      </c>
      <c r="AT254" s="210" t="s">
        <v>146</v>
      </c>
      <c r="AU254" s="210" t="s">
        <v>84</v>
      </c>
      <c r="AY254" s="16" t="s">
        <v>143</v>
      </c>
      <c r="BE254" s="211">
        <f>IF(N254="základná",J254,0)</f>
        <v>0</v>
      </c>
      <c r="BF254" s="211">
        <f>IF(N254="znížená",J254,0)</f>
        <v>0</v>
      </c>
      <c r="BG254" s="211">
        <f>IF(N254="zákl. prenesená",J254,0)</f>
        <v>0</v>
      </c>
      <c r="BH254" s="211">
        <f>IF(N254="zníž. prenesená",J254,0)</f>
        <v>0</v>
      </c>
      <c r="BI254" s="211">
        <f>IF(N254="nulová",J254,0)</f>
        <v>0</v>
      </c>
      <c r="BJ254" s="16" t="s">
        <v>84</v>
      </c>
      <c r="BK254" s="212">
        <f>ROUND(I254*H254,3)</f>
        <v>0</v>
      </c>
      <c r="BL254" s="16" t="s">
        <v>308</v>
      </c>
      <c r="BM254" s="210" t="s">
        <v>394</v>
      </c>
    </row>
    <row r="255" spans="1:65" s="13" customFormat="1" ht="10">
      <c r="B255" s="213"/>
      <c r="C255" s="214"/>
      <c r="D255" s="215" t="s">
        <v>152</v>
      </c>
      <c r="E255" s="216" t="s">
        <v>1</v>
      </c>
      <c r="F255" s="217" t="s">
        <v>395</v>
      </c>
      <c r="G255" s="214"/>
      <c r="H255" s="218">
        <v>241.441</v>
      </c>
      <c r="I255" s="219"/>
      <c r="J255" s="214"/>
      <c r="K255" s="214"/>
      <c r="L255" s="220"/>
      <c r="M255" s="221"/>
      <c r="N255" s="222"/>
      <c r="O255" s="222"/>
      <c r="P255" s="222"/>
      <c r="Q255" s="222"/>
      <c r="R255" s="222"/>
      <c r="S255" s="222"/>
      <c r="T255" s="223"/>
      <c r="AT255" s="224" t="s">
        <v>152</v>
      </c>
      <c r="AU255" s="224" t="s">
        <v>84</v>
      </c>
      <c r="AV255" s="13" t="s">
        <v>84</v>
      </c>
      <c r="AW255" s="13" t="s">
        <v>28</v>
      </c>
      <c r="AX255" s="13" t="s">
        <v>72</v>
      </c>
      <c r="AY255" s="224" t="s">
        <v>143</v>
      </c>
    </row>
    <row r="256" spans="1:65" s="2" customFormat="1" ht="33" customHeight="1">
      <c r="A256" s="33"/>
      <c r="B256" s="34"/>
      <c r="C256" s="199" t="s">
        <v>396</v>
      </c>
      <c r="D256" s="199" t="s">
        <v>146</v>
      </c>
      <c r="E256" s="200" t="s">
        <v>397</v>
      </c>
      <c r="F256" s="201" t="s">
        <v>398</v>
      </c>
      <c r="G256" s="202" t="s">
        <v>149</v>
      </c>
      <c r="H256" s="203">
        <v>29.905000000000001</v>
      </c>
      <c r="I256" s="204"/>
      <c r="J256" s="203">
        <f>ROUND(I256*H256,3)</f>
        <v>0</v>
      </c>
      <c r="K256" s="205"/>
      <c r="L256" s="38"/>
      <c r="M256" s="206" t="s">
        <v>1</v>
      </c>
      <c r="N256" s="207" t="s">
        <v>38</v>
      </c>
      <c r="O256" s="74"/>
      <c r="P256" s="208">
        <f>O256*H256</f>
        <v>0</v>
      </c>
      <c r="Q256" s="208">
        <v>5.9000000000000003E-4</v>
      </c>
      <c r="R256" s="208">
        <f>Q256*H256</f>
        <v>1.7643950000000002E-2</v>
      </c>
      <c r="S256" s="208">
        <v>0</v>
      </c>
      <c r="T256" s="209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210" t="s">
        <v>308</v>
      </c>
      <c r="AT256" s="210" t="s">
        <v>146</v>
      </c>
      <c r="AU256" s="210" t="s">
        <v>84</v>
      </c>
      <c r="AY256" s="16" t="s">
        <v>143</v>
      </c>
      <c r="BE256" s="211">
        <f>IF(N256="základná",J256,0)</f>
        <v>0</v>
      </c>
      <c r="BF256" s="211">
        <f>IF(N256="znížená",J256,0)</f>
        <v>0</v>
      </c>
      <c r="BG256" s="211">
        <f>IF(N256="zákl. prenesená",J256,0)</f>
        <v>0</v>
      </c>
      <c r="BH256" s="211">
        <f>IF(N256="zníž. prenesená",J256,0)</f>
        <v>0</v>
      </c>
      <c r="BI256" s="211">
        <f>IF(N256="nulová",J256,0)</f>
        <v>0</v>
      </c>
      <c r="BJ256" s="16" t="s">
        <v>84</v>
      </c>
      <c r="BK256" s="212">
        <f>ROUND(I256*H256,3)</f>
        <v>0</v>
      </c>
      <c r="BL256" s="16" t="s">
        <v>308</v>
      </c>
      <c r="BM256" s="210" t="s">
        <v>399</v>
      </c>
    </row>
    <row r="257" spans="1:65" s="13" customFormat="1" ht="10">
      <c r="B257" s="213"/>
      <c r="C257" s="214"/>
      <c r="D257" s="215" t="s">
        <v>152</v>
      </c>
      <c r="E257" s="216" t="s">
        <v>1</v>
      </c>
      <c r="F257" s="217" t="s">
        <v>400</v>
      </c>
      <c r="G257" s="214"/>
      <c r="H257" s="218">
        <v>48.610999999999997</v>
      </c>
      <c r="I257" s="219"/>
      <c r="J257" s="214"/>
      <c r="K257" s="214"/>
      <c r="L257" s="220"/>
      <c r="M257" s="221"/>
      <c r="N257" s="222"/>
      <c r="O257" s="222"/>
      <c r="P257" s="222"/>
      <c r="Q257" s="222"/>
      <c r="R257" s="222"/>
      <c r="S257" s="222"/>
      <c r="T257" s="223"/>
      <c r="AT257" s="224" t="s">
        <v>152</v>
      </c>
      <c r="AU257" s="224" t="s">
        <v>84</v>
      </c>
      <c r="AV257" s="13" t="s">
        <v>84</v>
      </c>
      <c r="AW257" s="13" t="s">
        <v>28</v>
      </c>
      <c r="AX257" s="13" t="s">
        <v>72</v>
      </c>
      <c r="AY257" s="224" t="s">
        <v>143</v>
      </c>
    </row>
    <row r="258" spans="1:65" s="13" customFormat="1" ht="10">
      <c r="B258" s="213"/>
      <c r="C258" s="214"/>
      <c r="D258" s="215" t="s">
        <v>152</v>
      </c>
      <c r="E258" s="216" t="s">
        <v>1</v>
      </c>
      <c r="F258" s="217" t="s">
        <v>401</v>
      </c>
      <c r="G258" s="214"/>
      <c r="H258" s="218">
        <v>-7.6950000000000003</v>
      </c>
      <c r="I258" s="219"/>
      <c r="J258" s="214"/>
      <c r="K258" s="214"/>
      <c r="L258" s="220"/>
      <c r="M258" s="221"/>
      <c r="N258" s="222"/>
      <c r="O258" s="222"/>
      <c r="P258" s="222"/>
      <c r="Q258" s="222"/>
      <c r="R258" s="222"/>
      <c r="S258" s="222"/>
      <c r="T258" s="223"/>
      <c r="AT258" s="224" t="s">
        <v>152</v>
      </c>
      <c r="AU258" s="224" t="s">
        <v>84</v>
      </c>
      <c r="AV258" s="13" t="s">
        <v>84</v>
      </c>
      <c r="AW258" s="13" t="s">
        <v>28</v>
      </c>
      <c r="AX258" s="13" t="s">
        <v>72</v>
      </c>
      <c r="AY258" s="224" t="s">
        <v>143</v>
      </c>
    </row>
    <row r="259" spans="1:65" s="13" customFormat="1" ht="10">
      <c r="B259" s="213"/>
      <c r="C259" s="214"/>
      <c r="D259" s="215" t="s">
        <v>152</v>
      </c>
      <c r="E259" s="216" t="s">
        <v>1</v>
      </c>
      <c r="F259" s="217" t="s">
        <v>402</v>
      </c>
      <c r="G259" s="214"/>
      <c r="H259" s="218">
        <v>-3.464</v>
      </c>
      <c r="I259" s="219"/>
      <c r="J259" s="214"/>
      <c r="K259" s="214"/>
      <c r="L259" s="220"/>
      <c r="M259" s="221"/>
      <c r="N259" s="222"/>
      <c r="O259" s="222"/>
      <c r="P259" s="222"/>
      <c r="Q259" s="222"/>
      <c r="R259" s="222"/>
      <c r="S259" s="222"/>
      <c r="T259" s="223"/>
      <c r="AT259" s="224" t="s">
        <v>152</v>
      </c>
      <c r="AU259" s="224" t="s">
        <v>84</v>
      </c>
      <c r="AV259" s="13" t="s">
        <v>84</v>
      </c>
      <c r="AW259" s="13" t="s">
        <v>28</v>
      </c>
      <c r="AX259" s="13" t="s">
        <v>72</v>
      </c>
      <c r="AY259" s="224" t="s">
        <v>143</v>
      </c>
    </row>
    <row r="260" spans="1:65" s="13" customFormat="1" ht="20">
      <c r="B260" s="213"/>
      <c r="C260" s="214"/>
      <c r="D260" s="215" t="s">
        <v>152</v>
      </c>
      <c r="E260" s="216" t="s">
        <v>1</v>
      </c>
      <c r="F260" s="217" t="s">
        <v>403</v>
      </c>
      <c r="G260" s="214"/>
      <c r="H260" s="218">
        <v>-8.7449999999999992</v>
      </c>
      <c r="I260" s="219"/>
      <c r="J260" s="214"/>
      <c r="K260" s="214"/>
      <c r="L260" s="220"/>
      <c r="M260" s="221"/>
      <c r="N260" s="222"/>
      <c r="O260" s="222"/>
      <c r="P260" s="222"/>
      <c r="Q260" s="222"/>
      <c r="R260" s="222"/>
      <c r="S260" s="222"/>
      <c r="T260" s="223"/>
      <c r="AT260" s="224" t="s">
        <v>152</v>
      </c>
      <c r="AU260" s="224" t="s">
        <v>84</v>
      </c>
      <c r="AV260" s="13" t="s">
        <v>84</v>
      </c>
      <c r="AW260" s="13" t="s">
        <v>28</v>
      </c>
      <c r="AX260" s="13" t="s">
        <v>72</v>
      </c>
      <c r="AY260" s="224" t="s">
        <v>143</v>
      </c>
    </row>
    <row r="261" spans="1:65" s="13" customFormat="1" ht="10">
      <c r="B261" s="213"/>
      <c r="C261" s="214"/>
      <c r="D261" s="215" t="s">
        <v>152</v>
      </c>
      <c r="E261" s="216" t="s">
        <v>1</v>
      </c>
      <c r="F261" s="217" t="s">
        <v>404</v>
      </c>
      <c r="G261" s="214"/>
      <c r="H261" s="218">
        <v>1.198</v>
      </c>
      <c r="I261" s="219"/>
      <c r="J261" s="214"/>
      <c r="K261" s="214"/>
      <c r="L261" s="220"/>
      <c r="M261" s="221"/>
      <c r="N261" s="222"/>
      <c r="O261" s="222"/>
      <c r="P261" s="222"/>
      <c r="Q261" s="222"/>
      <c r="R261" s="222"/>
      <c r="S261" s="222"/>
      <c r="T261" s="223"/>
      <c r="AT261" s="224" t="s">
        <v>152</v>
      </c>
      <c r="AU261" s="224" t="s">
        <v>84</v>
      </c>
      <c r="AV261" s="13" t="s">
        <v>84</v>
      </c>
      <c r="AW261" s="13" t="s">
        <v>28</v>
      </c>
      <c r="AX261" s="13" t="s">
        <v>72</v>
      </c>
      <c r="AY261" s="224" t="s">
        <v>143</v>
      </c>
    </row>
    <row r="262" spans="1:65" s="2" customFormat="1" ht="44.25" customHeight="1">
      <c r="A262" s="33"/>
      <c r="B262" s="34"/>
      <c r="C262" s="199" t="s">
        <v>405</v>
      </c>
      <c r="D262" s="199" t="s">
        <v>146</v>
      </c>
      <c r="E262" s="200" t="s">
        <v>406</v>
      </c>
      <c r="F262" s="201" t="s">
        <v>407</v>
      </c>
      <c r="G262" s="202" t="s">
        <v>149</v>
      </c>
      <c r="H262" s="203">
        <v>221.536</v>
      </c>
      <c r="I262" s="204"/>
      <c r="J262" s="203">
        <f>ROUND(I262*H262,3)</f>
        <v>0</v>
      </c>
      <c r="K262" s="205"/>
      <c r="L262" s="38"/>
      <c r="M262" s="206" t="s">
        <v>1</v>
      </c>
      <c r="N262" s="207" t="s">
        <v>38</v>
      </c>
      <c r="O262" s="74"/>
      <c r="P262" s="208">
        <f>O262*H262</f>
        <v>0</v>
      </c>
      <c r="Q262" s="208">
        <v>4.0000000000000002E-4</v>
      </c>
      <c r="R262" s="208">
        <f>Q262*H262</f>
        <v>8.861440000000001E-2</v>
      </c>
      <c r="S262" s="208">
        <v>0</v>
      </c>
      <c r="T262" s="209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210" t="s">
        <v>308</v>
      </c>
      <c r="AT262" s="210" t="s">
        <v>146</v>
      </c>
      <c r="AU262" s="210" t="s">
        <v>84</v>
      </c>
      <c r="AY262" s="16" t="s">
        <v>143</v>
      </c>
      <c r="BE262" s="211">
        <f>IF(N262="základná",J262,0)</f>
        <v>0</v>
      </c>
      <c r="BF262" s="211">
        <f>IF(N262="znížená",J262,0)</f>
        <v>0</v>
      </c>
      <c r="BG262" s="211">
        <f>IF(N262="zákl. prenesená",J262,0)</f>
        <v>0</v>
      </c>
      <c r="BH262" s="211">
        <f>IF(N262="zníž. prenesená",J262,0)</f>
        <v>0</v>
      </c>
      <c r="BI262" s="211">
        <f>IF(N262="nulová",J262,0)</f>
        <v>0</v>
      </c>
      <c r="BJ262" s="16" t="s">
        <v>84</v>
      </c>
      <c r="BK262" s="212">
        <f>ROUND(I262*H262,3)</f>
        <v>0</v>
      </c>
      <c r="BL262" s="16" t="s">
        <v>308</v>
      </c>
      <c r="BM262" s="210" t="s">
        <v>408</v>
      </c>
    </row>
    <row r="263" spans="1:65" s="13" customFormat="1" ht="10">
      <c r="B263" s="213"/>
      <c r="C263" s="214"/>
      <c r="D263" s="215" t="s">
        <v>152</v>
      </c>
      <c r="E263" s="216" t="s">
        <v>1</v>
      </c>
      <c r="F263" s="217" t="s">
        <v>193</v>
      </c>
      <c r="G263" s="214"/>
      <c r="H263" s="218">
        <v>113.425</v>
      </c>
      <c r="I263" s="219"/>
      <c r="J263" s="214"/>
      <c r="K263" s="214"/>
      <c r="L263" s="220"/>
      <c r="M263" s="221"/>
      <c r="N263" s="222"/>
      <c r="O263" s="222"/>
      <c r="P263" s="222"/>
      <c r="Q263" s="222"/>
      <c r="R263" s="222"/>
      <c r="S263" s="222"/>
      <c r="T263" s="223"/>
      <c r="AT263" s="224" t="s">
        <v>152</v>
      </c>
      <c r="AU263" s="224" t="s">
        <v>84</v>
      </c>
      <c r="AV263" s="13" t="s">
        <v>84</v>
      </c>
      <c r="AW263" s="13" t="s">
        <v>28</v>
      </c>
      <c r="AX263" s="13" t="s">
        <v>72</v>
      </c>
      <c r="AY263" s="224" t="s">
        <v>143</v>
      </c>
    </row>
    <row r="264" spans="1:65" s="13" customFormat="1" ht="10">
      <c r="B264" s="213"/>
      <c r="C264" s="214"/>
      <c r="D264" s="215" t="s">
        <v>152</v>
      </c>
      <c r="E264" s="216" t="s">
        <v>1</v>
      </c>
      <c r="F264" s="217" t="s">
        <v>194</v>
      </c>
      <c r="G264" s="214"/>
      <c r="H264" s="218">
        <v>-11.685</v>
      </c>
      <c r="I264" s="219"/>
      <c r="J264" s="214"/>
      <c r="K264" s="214"/>
      <c r="L264" s="220"/>
      <c r="M264" s="221"/>
      <c r="N264" s="222"/>
      <c r="O264" s="222"/>
      <c r="P264" s="222"/>
      <c r="Q264" s="222"/>
      <c r="R264" s="222"/>
      <c r="S264" s="222"/>
      <c r="T264" s="223"/>
      <c r="AT264" s="224" t="s">
        <v>152</v>
      </c>
      <c r="AU264" s="224" t="s">
        <v>84</v>
      </c>
      <c r="AV264" s="13" t="s">
        <v>84</v>
      </c>
      <c r="AW264" s="13" t="s">
        <v>28</v>
      </c>
      <c r="AX264" s="13" t="s">
        <v>72</v>
      </c>
      <c r="AY264" s="224" t="s">
        <v>143</v>
      </c>
    </row>
    <row r="265" spans="1:65" s="13" customFormat="1" ht="10">
      <c r="B265" s="213"/>
      <c r="C265" s="214"/>
      <c r="D265" s="215" t="s">
        <v>152</v>
      </c>
      <c r="E265" s="216" t="s">
        <v>1</v>
      </c>
      <c r="F265" s="217" t="s">
        <v>195</v>
      </c>
      <c r="G265" s="214"/>
      <c r="H265" s="218">
        <v>-18.138000000000002</v>
      </c>
      <c r="I265" s="219"/>
      <c r="J265" s="214"/>
      <c r="K265" s="214"/>
      <c r="L265" s="220"/>
      <c r="M265" s="221"/>
      <c r="N265" s="222"/>
      <c r="O265" s="222"/>
      <c r="P265" s="222"/>
      <c r="Q265" s="222"/>
      <c r="R265" s="222"/>
      <c r="S265" s="222"/>
      <c r="T265" s="223"/>
      <c r="AT265" s="224" t="s">
        <v>152</v>
      </c>
      <c r="AU265" s="224" t="s">
        <v>84</v>
      </c>
      <c r="AV265" s="13" t="s">
        <v>84</v>
      </c>
      <c r="AW265" s="13" t="s">
        <v>28</v>
      </c>
      <c r="AX265" s="13" t="s">
        <v>72</v>
      </c>
      <c r="AY265" s="224" t="s">
        <v>143</v>
      </c>
    </row>
    <row r="266" spans="1:65" s="13" customFormat="1" ht="20">
      <c r="B266" s="213"/>
      <c r="C266" s="214"/>
      <c r="D266" s="215" t="s">
        <v>152</v>
      </c>
      <c r="E266" s="216" t="s">
        <v>1</v>
      </c>
      <c r="F266" s="217" t="s">
        <v>196</v>
      </c>
      <c r="G266" s="214"/>
      <c r="H266" s="218">
        <v>-21.594000000000001</v>
      </c>
      <c r="I266" s="219"/>
      <c r="J266" s="214"/>
      <c r="K266" s="214"/>
      <c r="L266" s="220"/>
      <c r="M266" s="221"/>
      <c r="N266" s="222"/>
      <c r="O266" s="222"/>
      <c r="P266" s="222"/>
      <c r="Q266" s="222"/>
      <c r="R266" s="222"/>
      <c r="S266" s="222"/>
      <c r="T266" s="223"/>
      <c r="AT266" s="224" t="s">
        <v>152</v>
      </c>
      <c r="AU266" s="224" t="s">
        <v>84</v>
      </c>
      <c r="AV266" s="13" t="s">
        <v>84</v>
      </c>
      <c r="AW266" s="13" t="s">
        <v>28</v>
      </c>
      <c r="AX266" s="13" t="s">
        <v>72</v>
      </c>
      <c r="AY266" s="224" t="s">
        <v>143</v>
      </c>
    </row>
    <row r="267" spans="1:65" s="13" customFormat="1" ht="10">
      <c r="B267" s="213"/>
      <c r="C267" s="214"/>
      <c r="D267" s="215" t="s">
        <v>152</v>
      </c>
      <c r="E267" s="216" t="s">
        <v>1</v>
      </c>
      <c r="F267" s="217" t="s">
        <v>409</v>
      </c>
      <c r="G267" s="214"/>
      <c r="H267" s="218">
        <v>5.077</v>
      </c>
      <c r="I267" s="219"/>
      <c r="J267" s="214"/>
      <c r="K267" s="214"/>
      <c r="L267" s="220"/>
      <c r="M267" s="221"/>
      <c r="N267" s="222"/>
      <c r="O267" s="222"/>
      <c r="P267" s="222"/>
      <c r="Q267" s="222"/>
      <c r="R267" s="222"/>
      <c r="S267" s="222"/>
      <c r="T267" s="223"/>
      <c r="AT267" s="224" t="s">
        <v>152</v>
      </c>
      <c r="AU267" s="224" t="s">
        <v>84</v>
      </c>
      <c r="AV267" s="13" t="s">
        <v>84</v>
      </c>
      <c r="AW267" s="13" t="s">
        <v>28</v>
      </c>
      <c r="AX267" s="13" t="s">
        <v>72</v>
      </c>
      <c r="AY267" s="224" t="s">
        <v>143</v>
      </c>
    </row>
    <row r="268" spans="1:65" s="13" customFormat="1" ht="10">
      <c r="B268" s="213"/>
      <c r="C268" s="214"/>
      <c r="D268" s="215" t="s">
        <v>152</v>
      </c>
      <c r="E268" s="216" t="s">
        <v>1</v>
      </c>
      <c r="F268" s="217" t="s">
        <v>410</v>
      </c>
      <c r="G268" s="214"/>
      <c r="H268" s="218">
        <v>-29.905000000000001</v>
      </c>
      <c r="I268" s="219"/>
      <c r="J268" s="214"/>
      <c r="K268" s="214"/>
      <c r="L268" s="220"/>
      <c r="M268" s="221"/>
      <c r="N268" s="222"/>
      <c r="O268" s="222"/>
      <c r="P268" s="222"/>
      <c r="Q268" s="222"/>
      <c r="R268" s="222"/>
      <c r="S268" s="222"/>
      <c r="T268" s="223"/>
      <c r="AT268" s="224" t="s">
        <v>152</v>
      </c>
      <c r="AU268" s="224" t="s">
        <v>84</v>
      </c>
      <c r="AV268" s="13" t="s">
        <v>84</v>
      </c>
      <c r="AW268" s="13" t="s">
        <v>28</v>
      </c>
      <c r="AX268" s="13" t="s">
        <v>72</v>
      </c>
      <c r="AY268" s="224" t="s">
        <v>143</v>
      </c>
    </row>
    <row r="269" spans="1:65" s="13" customFormat="1" ht="10">
      <c r="B269" s="213"/>
      <c r="C269" s="214"/>
      <c r="D269" s="215" t="s">
        <v>152</v>
      </c>
      <c r="E269" s="216" t="s">
        <v>1</v>
      </c>
      <c r="F269" s="217" t="s">
        <v>198</v>
      </c>
      <c r="G269" s="214"/>
      <c r="H269" s="218">
        <v>50.796999999999997</v>
      </c>
      <c r="I269" s="219"/>
      <c r="J269" s="214"/>
      <c r="K269" s="214"/>
      <c r="L269" s="220"/>
      <c r="M269" s="221"/>
      <c r="N269" s="222"/>
      <c r="O269" s="222"/>
      <c r="P269" s="222"/>
      <c r="Q269" s="222"/>
      <c r="R269" s="222"/>
      <c r="S269" s="222"/>
      <c r="T269" s="223"/>
      <c r="AT269" s="224" t="s">
        <v>152</v>
      </c>
      <c r="AU269" s="224" t="s">
        <v>84</v>
      </c>
      <c r="AV269" s="13" t="s">
        <v>84</v>
      </c>
      <c r="AW269" s="13" t="s">
        <v>28</v>
      </c>
      <c r="AX269" s="13" t="s">
        <v>72</v>
      </c>
      <c r="AY269" s="224" t="s">
        <v>143</v>
      </c>
    </row>
    <row r="270" spans="1:65" s="13" customFormat="1" ht="10">
      <c r="B270" s="213"/>
      <c r="C270" s="214"/>
      <c r="D270" s="215" t="s">
        <v>152</v>
      </c>
      <c r="E270" s="216" t="s">
        <v>1</v>
      </c>
      <c r="F270" s="217" t="s">
        <v>411</v>
      </c>
      <c r="G270" s="214"/>
      <c r="H270" s="218">
        <v>-8.2729999999999997</v>
      </c>
      <c r="I270" s="219"/>
      <c r="J270" s="214"/>
      <c r="K270" s="214"/>
      <c r="L270" s="220"/>
      <c r="M270" s="221"/>
      <c r="N270" s="222"/>
      <c r="O270" s="222"/>
      <c r="P270" s="222"/>
      <c r="Q270" s="222"/>
      <c r="R270" s="222"/>
      <c r="S270" s="222"/>
      <c r="T270" s="223"/>
      <c r="AT270" s="224" t="s">
        <v>152</v>
      </c>
      <c r="AU270" s="224" t="s">
        <v>84</v>
      </c>
      <c r="AV270" s="13" t="s">
        <v>84</v>
      </c>
      <c r="AW270" s="13" t="s">
        <v>28</v>
      </c>
      <c r="AX270" s="13" t="s">
        <v>72</v>
      </c>
      <c r="AY270" s="224" t="s">
        <v>143</v>
      </c>
    </row>
    <row r="271" spans="1:65" s="13" customFormat="1" ht="10">
      <c r="B271" s="213"/>
      <c r="C271" s="214"/>
      <c r="D271" s="215" t="s">
        <v>152</v>
      </c>
      <c r="E271" s="216" t="s">
        <v>1</v>
      </c>
      <c r="F271" s="217" t="s">
        <v>412</v>
      </c>
      <c r="G271" s="214"/>
      <c r="H271" s="218">
        <v>0.88300000000000001</v>
      </c>
      <c r="I271" s="219"/>
      <c r="J271" s="214"/>
      <c r="K271" s="214"/>
      <c r="L271" s="220"/>
      <c r="M271" s="221"/>
      <c r="N271" s="222"/>
      <c r="O271" s="222"/>
      <c r="P271" s="222"/>
      <c r="Q271" s="222"/>
      <c r="R271" s="222"/>
      <c r="S271" s="222"/>
      <c r="T271" s="223"/>
      <c r="AT271" s="224" t="s">
        <v>152</v>
      </c>
      <c r="AU271" s="224" t="s">
        <v>84</v>
      </c>
      <c r="AV271" s="13" t="s">
        <v>84</v>
      </c>
      <c r="AW271" s="13" t="s">
        <v>28</v>
      </c>
      <c r="AX271" s="13" t="s">
        <v>72</v>
      </c>
      <c r="AY271" s="224" t="s">
        <v>143</v>
      </c>
    </row>
    <row r="272" spans="1:65" s="13" customFormat="1" ht="10">
      <c r="B272" s="213"/>
      <c r="C272" s="214"/>
      <c r="D272" s="215" t="s">
        <v>152</v>
      </c>
      <c r="E272" s="216" t="s">
        <v>1</v>
      </c>
      <c r="F272" s="217" t="s">
        <v>413</v>
      </c>
      <c r="G272" s="214"/>
      <c r="H272" s="218">
        <v>55.37</v>
      </c>
      <c r="I272" s="219"/>
      <c r="J272" s="214"/>
      <c r="K272" s="214"/>
      <c r="L272" s="220"/>
      <c r="M272" s="221"/>
      <c r="N272" s="222"/>
      <c r="O272" s="222"/>
      <c r="P272" s="222"/>
      <c r="Q272" s="222"/>
      <c r="R272" s="222"/>
      <c r="S272" s="222"/>
      <c r="T272" s="223"/>
      <c r="AT272" s="224" t="s">
        <v>152</v>
      </c>
      <c r="AU272" s="224" t="s">
        <v>84</v>
      </c>
      <c r="AV272" s="13" t="s">
        <v>84</v>
      </c>
      <c r="AW272" s="13" t="s">
        <v>28</v>
      </c>
      <c r="AX272" s="13" t="s">
        <v>72</v>
      </c>
      <c r="AY272" s="224" t="s">
        <v>143</v>
      </c>
    </row>
    <row r="273" spans="1:65" s="13" customFormat="1" ht="20">
      <c r="B273" s="213"/>
      <c r="C273" s="214"/>
      <c r="D273" s="215" t="s">
        <v>152</v>
      </c>
      <c r="E273" s="216" t="s">
        <v>1</v>
      </c>
      <c r="F273" s="217" t="s">
        <v>202</v>
      </c>
      <c r="G273" s="214"/>
      <c r="H273" s="218">
        <v>-27.831</v>
      </c>
      <c r="I273" s="219"/>
      <c r="J273" s="214"/>
      <c r="K273" s="214"/>
      <c r="L273" s="220"/>
      <c r="M273" s="221"/>
      <c r="N273" s="222"/>
      <c r="O273" s="222"/>
      <c r="P273" s="222"/>
      <c r="Q273" s="222"/>
      <c r="R273" s="222"/>
      <c r="S273" s="222"/>
      <c r="T273" s="223"/>
      <c r="AT273" s="224" t="s">
        <v>152</v>
      </c>
      <c r="AU273" s="224" t="s">
        <v>84</v>
      </c>
      <c r="AV273" s="13" t="s">
        <v>84</v>
      </c>
      <c r="AW273" s="13" t="s">
        <v>28</v>
      </c>
      <c r="AX273" s="13" t="s">
        <v>72</v>
      </c>
      <c r="AY273" s="224" t="s">
        <v>143</v>
      </c>
    </row>
    <row r="274" spans="1:65" s="13" customFormat="1" ht="10">
      <c r="B274" s="213"/>
      <c r="C274" s="214"/>
      <c r="D274" s="215" t="s">
        <v>152</v>
      </c>
      <c r="E274" s="216" t="s">
        <v>1</v>
      </c>
      <c r="F274" s="217" t="s">
        <v>203</v>
      </c>
      <c r="G274" s="214"/>
      <c r="H274" s="218">
        <v>5.2919999999999998</v>
      </c>
      <c r="I274" s="219"/>
      <c r="J274" s="214"/>
      <c r="K274" s="214"/>
      <c r="L274" s="220"/>
      <c r="M274" s="221"/>
      <c r="N274" s="222"/>
      <c r="O274" s="222"/>
      <c r="P274" s="222"/>
      <c r="Q274" s="222"/>
      <c r="R274" s="222"/>
      <c r="S274" s="222"/>
      <c r="T274" s="223"/>
      <c r="AT274" s="224" t="s">
        <v>152</v>
      </c>
      <c r="AU274" s="224" t="s">
        <v>84</v>
      </c>
      <c r="AV274" s="13" t="s">
        <v>84</v>
      </c>
      <c r="AW274" s="13" t="s">
        <v>28</v>
      </c>
      <c r="AX274" s="13" t="s">
        <v>72</v>
      </c>
      <c r="AY274" s="224" t="s">
        <v>143</v>
      </c>
    </row>
    <row r="275" spans="1:65" s="13" customFormat="1" ht="40">
      <c r="B275" s="213"/>
      <c r="C275" s="214"/>
      <c r="D275" s="215" t="s">
        <v>152</v>
      </c>
      <c r="E275" s="216" t="s">
        <v>1</v>
      </c>
      <c r="F275" s="217" t="s">
        <v>183</v>
      </c>
      <c r="G275" s="214"/>
      <c r="H275" s="218">
        <v>108.11799999999999</v>
      </c>
      <c r="I275" s="219"/>
      <c r="J275" s="214"/>
      <c r="K275" s="214"/>
      <c r="L275" s="220"/>
      <c r="M275" s="221"/>
      <c r="N275" s="222"/>
      <c r="O275" s="222"/>
      <c r="P275" s="222"/>
      <c r="Q275" s="222"/>
      <c r="R275" s="222"/>
      <c r="S275" s="222"/>
      <c r="T275" s="223"/>
      <c r="AT275" s="224" t="s">
        <v>152</v>
      </c>
      <c r="AU275" s="224" t="s">
        <v>84</v>
      </c>
      <c r="AV275" s="13" t="s">
        <v>84</v>
      </c>
      <c r="AW275" s="13" t="s">
        <v>28</v>
      </c>
      <c r="AX275" s="13" t="s">
        <v>72</v>
      </c>
      <c r="AY275" s="224" t="s">
        <v>143</v>
      </c>
    </row>
    <row r="276" spans="1:65" s="12" customFormat="1" ht="25.9" customHeight="1">
      <c r="B276" s="183"/>
      <c r="C276" s="184"/>
      <c r="D276" s="185" t="s">
        <v>71</v>
      </c>
      <c r="E276" s="186" t="s">
        <v>414</v>
      </c>
      <c r="F276" s="186" t="s">
        <v>415</v>
      </c>
      <c r="G276" s="184"/>
      <c r="H276" s="184"/>
      <c r="I276" s="187"/>
      <c r="J276" s="188">
        <f>BK276</f>
        <v>0</v>
      </c>
      <c r="K276" s="184"/>
      <c r="L276" s="189"/>
      <c r="M276" s="190"/>
      <c r="N276" s="191"/>
      <c r="O276" s="191"/>
      <c r="P276" s="192">
        <f>P277+P281+P292+P293+P319+P332</f>
        <v>0</v>
      </c>
      <c r="Q276" s="191"/>
      <c r="R276" s="192">
        <f>R277+R281+R292+R293+R319+R332</f>
        <v>1.2761056499999999</v>
      </c>
      <c r="S276" s="191"/>
      <c r="T276" s="193">
        <f>T277+T281+T292+T293+T319+T332</f>
        <v>0.16797999999999999</v>
      </c>
      <c r="AR276" s="194" t="s">
        <v>84</v>
      </c>
      <c r="AT276" s="195" t="s">
        <v>71</v>
      </c>
      <c r="AU276" s="195" t="s">
        <v>72</v>
      </c>
      <c r="AY276" s="194" t="s">
        <v>143</v>
      </c>
      <c r="BK276" s="196">
        <f>BK277+BK281+BK292+BK293+BK319+BK332</f>
        <v>0</v>
      </c>
    </row>
    <row r="277" spans="1:65" s="12" customFormat="1" ht="22.75" customHeight="1">
      <c r="B277" s="183"/>
      <c r="C277" s="184"/>
      <c r="D277" s="185" t="s">
        <v>71</v>
      </c>
      <c r="E277" s="197" t="s">
        <v>416</v>
      </c>
      <c r="F277" s="197" t="s">
        <v>417</v>
      </c>
      <c r="G277" s="184"/>
      <c r="H277" s="184"/>
      <c r="I277" s="187"/>
      <c r="J277" s="198">
        <f>BK277</f>
        <v>0</v>
      </c>
      <c r="K277" s="184"/>
      <c r="L277" s="189"/>
      <c r="M277" s="190"/>
      <c r="N277" s="191"/>
      <c r="O277" s="191"/>
      <c r="P277" s="192">
        <f>SUM(P278:P280)</f>
        <v>0</v>
      </c>
      <c r="Q277" s="191"/>
      <c r="R277" s="192">
        <f>SUM(R278:R280)</f>
        <v>0.37350352999999997</v>
      </c>
      <c r="S277" s="191"/>
      <c r="T277" s="193">
        <f>SUM(T278:T280)</f>
        <v>0</v>
      </c>
      <c r="AR277" s="194" t="s">
        <v>84</v>
      </c>
      <c r="AT277" s="195" t="s">
        <v>71</v>
      </c>
      <c r="AU277" s="195" t="s">
        <v>79</v>
      </c>
      <c r="AY277" s="194" t="s">
        <v>143</v>
      </c>
      <c r="BK277" s="196">
        <f>SUM(BK278:BK280)</f>
        <v>0</v>
      </c>
    </row>
    <row r="278" spans="1:65" s="2" customFormat="1" ht="37.75" customHeight="1">
      <c r="A278" s="33"/>
      <c r="B278" s="34"/>
      <c r="C278" s="199" t="s">
        <v>418</v>
      </c>
      <c r="D278" s="199" t="s">
        <v>146</v>
      </c>
      <c r="E278" s="200" t="s">
        <v>419</v>
      </c>
      <c r="F278" s="201" t="s">
        <v>420</v>
      </c>
      <c r="G278" s="202" t="s">
        <v>149</v>
      </c>
      <c r="H278" s="203">
        <v>8.3989999999999991</v>
      </c>
      <c r="I278" s="204"/>
      <c r="J278" s="203">
        <f>ROUND(I278*H278,3)</f>
        <v>0</v>
      </c>
      <c r="K278" s="205"/>
      <c r="L278" s="38"/>
      <c r="M278" s="206" t="s">
        <v>1</v>
      </c>
      <c r="N278" s="207" t="s">
        <v>38</v>
      </c>
      <c r="O278" s="74"/>
      <c r="P278" s="208">
        <f>O278*H278</f>
        <v>0</v>
      </c>
      <c r="Q278" s="208">
        <v>4.4470000000000003E-2</v>
      </c>
      <c r="R278" s="208">
        <f>Q278*H278</f>
        <v>0.37350352999999997</v>
      </c>
      <c r="S278" s="208">
        <v>0</v>
      </c>
      <c r="T278" s="209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210" t="s">
        <v>308</v>
      </c>
      <c r="AT278" s="210" t="s">
        <v>146</v>
      </c>
      <c r="AU278" s="210" t="s">
        <v>84</v>
      </c>
      <c r="AY278" s="16" t="s">
        <v>143</v>
      </c>
      <c r="BE278" s="211">
        <f>IF(N278="základná",J278,0)</f>
        <v>0</v>
      </c>
      <c r="BF278" s="211">
        <f>IF(N278="znížená",J278,0)</f>
        <v>0</v>
      </c>
      <c r="BG278" s="211">
        <f>IF(N278="zákl. prenesená",J278,0)</f>
        <v>0</v>
      </c>
      <c r="BH278" s="211">
        <f>IF(N278="zníž. prenesená",J278,0)</f>
        <v>0</v>
      </c>
      <c r="BI278" s="211">
        <f>IF(N278="nulová",J278,0)</f>
        <v>0</v>
      </c>
      <c r="BJ278" s="16" t="s">
        <v>84</v>
      </c>
      <c r="BK278" s="212">
        <f>ROUND(I278*H278,3)</f>
        <v>0</v>
      </c>
      <c r="BL278" s="16" t="s">
        <v>308</v>
      </c>
      <c r="BM278" s="210" t="s">
        <v>421</v>
      </c>
    </row>
    <row r="279" spans="1:65" s="13" customFormat="1" ht="10">
      <c r="B279" s="213"/>
      <c r="C279" s="214"/>
      <c r="D279" s="215" t="s">
        <v>152</v>
      </c>
      <c r="E279" s="216" t="s">
        <v>1</v>
      </c>
      <c r="F279" s="217" t="s">
        <v>422</v>
      </c>
      <c r="G279" s="214"/>
      <c r="H279" s="218">
        <v>8.3989999999999991</v>
      </c>
      <c r="I279" s="219"/>
      <c r="J279" s="214"/>
      <c r="K279" s="214"/>
      <c r="L279" s="220"/>
      <c r="M279" s="221"/>
      <c r="N279" s="222"/>
      <c r="O279" s="222"/>
      <c r="P279" s="222"/>
      <c r="Q279" s="222"/>
      <c r="R279" s="222"/>
      <c r="S279" s="222"/>
      <c r="T279" s="223"/>
      <c r="AT279" s="224" t="s">
        <v>152</v>
      </c>
      <c r="AU279" s="224" t="s">
        <v>84</v>
      </c>
      <c r="AV279" s="13" t="s">
        <v>84</v>
      </c>
      <c r="AW279" s="13" t="s">
        <v>28</v>
      </c>
      <c r="AX279" s="13" t="s">
        <v>72</v>
      </c>
      <c r="AY279" s="224" t="s">
        <v>143</v>
      </c>
    </row>
    <row r="280" spans="1:65" s="2" customFormat="1" ht="24.15" customHeight="1">
      <c r="A280" s="33"/>
      <c r="B280" s="34"/>
      <c r="C280" s="199" t="s">
        <v>423</v>
      </c>
      <c r="D280" s="199" t="s">
        <v>146</v>
      </c>
      <c r="E280" s="200" t="s">
        <v>424</v>
      </c>
      <c r="F280" s="201" t="s">
        <v>425</v>
      </c>
      <c r="G280" s="202" t="s">
        <v>307</v>
      </c>
      <c r="H280" s="203">
        <v>0.374</v>
      </c>
      <c r="I280" s="204"/>
      <c r="J280" s="203">
        <f>ROUND(I280*H280,3)</f>
        <v>0</v>
      </c>
      <c r="K280" s="205"/>
      <c r="L280" s="38"/>
      <c r="M280" s="206" t="s">
        <v>1</v>
      </c>
      <c r="N280" s="207" t="s">
        <v>38</v>
      </c>
      <c r="O280" s="74"/>
      <c r="P280" s="208">
        <f>O280*H280</f>
        <v>0</v>
      </c>
      <c r="Q280" s="208">
        <v>0</v>
      </c>
      <c r="R280" s="208">
        <f>Q280*H280</f>
        <v>0</v>
      </c>
      <c r="S280" s="208">
        <v>0</v>
      </c>
      <c r="T280" s="209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210" t="s">
        <v>308</v>
      </c>
      <c r="AT280" s="210" t="s">
        <v>146</v>
      </c>
      <c r="AU280" s="210" t="s">
        <v>84</v>
      </c>
      <c r="AY280" s="16" t="s">
        <v>143</v>
      </c>
      <c r="BE280" s="211">
        <f>IF(N280="základná",J280,0)</f>
        <v>0</v>
      </c>
      <c r="BF280" s="211">
        <f>IF(N280="znížená",J280,0)</f>
        <v>0</v>
      </c>
      <c r="BG280" s="211">
        <f>IF(N280="zákl. prenesená",J280,0)</f>
        <v>0</v>
      </c>
      <c r="BH280" s="211">
        <f>IF(N280="zníž. prenesená",J280,0)</f>
        <v>0</v>
      </c>
      <c r="BI280" s="211">
        <f>IF(N280="nulová",J280,0)</f>
        <v>0</v>
      </c>
      <c r="BJ280" s="16" t="s">
        <v>84</v>
      </c>
      <c r="BK280" s="212">
        <f>ROUND(I280*H280,3)</f>
        <v>0</v>
      </c>
      <c r="BL280" s="16" t="s">
        <v>308</v>
      </c>
      <c r="BM280" s="210" t="s">
        <v>426</v>
      </c>
    </row>
    <row r="281" spans="1:65" s="12" customFormat="1" ht="22.75" customHeight="1">
      <c r="B281" s="183"/>
      <c r="C281" s="184"/>
      <c r="D281" s="185" t="s">
        <v>71</v>
      </c>
      <c r="E281" s="197" t="s">
        <v>427</v>
      </c>
      <c r="F281" s="197" t="s">
        <v>428</v>
      </c>
      <c r="G281" s="184"/>
      <c r="H281" s="184"/>
      <c r="I281" s="187"/>
      <c r="J281" s="198">
        <f>BK281</f>
        <v>0</v>
      </c>
      <c r="K281" s="184"/>
      <c r="L281" s="189"/>
      <c r="M281" s="190"/>
      <c r="N281" s="191"/>
      <c r="O281" s="191"/>
      <c r="P281" s="192">
        <f>SUM(P282:P291)</f>
        <v>0</v>
      </c>
      <c r="Q281" s="191"/>
      <c r="R281" s="192">
        <f>SUM(R282:R291)</f>
        <v>0.29202329999999999</v>
      </c>
      <c r="S281" s="191"/>
      <c r="T281" s="193">
        <f>SUM(T282:T291)</f>
        <v>0</v>
      </c>
      <c r="AR281" s="194" t="s">
        <v>84</v>
      </c>
      <c r="AT281" s="195" t="s">
        <v>71</v>
      </c>
      <c r="AU281" s="195" t="s">
        <v>79</v>
      </c>
      <c r="AY281" s="194" t="s">
        <v>143</v>
      </c>
      <c r="BK281" s="196">
        <f>SUM(BK282:BK291)</f>
        <v>0</v>
      </c>
    </row>
    <row r="282" spans="1:65" s="2" customFormat="1" ht="37.75" customHeight="1">
      <c r="A282" s="33"/>
      <c r="B282" s="34"/>
      <c r="C282" s="199" t="s">
        <v>429</v>
      </c>
      <c r="D282" s="199" t="s">
        <v>146</v>
      </c>
      <c r="E282" s="200" t="s">
        <v>430</v>
      </c>
      <c r="F282" s="201" t="s">
        <v>431</v>
      </c>
      <c r="G282" s="202" t="s">
        <v>207</v>
      </c>
      <c r="H282" s="203">
        <v>42.008000000000003</v>
      </c>
      <c r="I282" s="204"/>
      <c r="J282" s="203">
        <f>ROUND(I282*H282,3)</f>
        <v>0</v>
      </c>
      <c r="K282" s="205"/>
      <c r="L282" s="38"/>
      <c r="M282" s="206" t="s">
        <v>1</v>
      </c>
      <c r="N282" s="207" t="s">
        <v>38</v>
      </c>
      <c r="O282" s="74"/>
      <c r="P282" s="208">
        <f>O282*H282</f>
        <v>0</v>
      </c>
      <c r="Q282" s="208">
        <v>1.2999999999999999E-3</v>
      </c>
      <c r="R282" s="208">
        <f>Q282*H282</f>
        <v>5.4610400000000003E-2</v>
      </c>
      <c r="S282" s="208">
        <v>0</v>
      </c>
      <c r="T282" s="209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210" t="s">
        <v>308</v>
      </c>
      <c r="AT282" s="210" t="s">
        <v>146</v>
      </c>
      <c r="AU282" s="210" t="s">
        <v>84</v>
      </c>
      <c r="AY282" s="16" t="s">
        <v>143</v>
      </c>
      <c r="BE282" s="211">
        <f>IF(N282="základná",J282,0)</f>
        <v>0</v>
      </c>
      <c r="BF282" s="211">
        <f>IF(N282="znížená",J282,0)</f>
        <v>0</v>
      </c>
      <c r="BG282" s="211">
        <f>IF(N282="zákl. prenesená",J282,0)</f>
        <v>0</v>
      </c>
      <c r="BH282" s="211">
        <f>IF(N282="zníž. prenesená",J282,0)</f>
        <v>0</v>
      </c>
      <c r="BI282" s="211">
        <f>IF(N282="nulová",J282,0)</f>
        <v>0</v>
      </c>
      <c r="BJ282" s="16" t="s">
        <v>84</v>
      </c>
      <c r="BK282" s="212">
        <f>ROUND(I282*H282,3)</f>
        <v>0</v>
      </c>
      <c r="BL282" s="16" t="s">
        <v>308</v>
      </c>
      <c r="BM282" s="210" t="s">
        <v>432</v>
      </c>
    </row>
    <row r="283" spans="1:65" s="13" customFormat="1" ht="10">
      <c r="B283" s="213"/>
      <c r="C283" s="214"/>
      <c r="D283" s="215" t="s">
        <v>152</v>
      </c>
      <c r="E283" s="216" t="s">
        <v>1</v>
      </c>
      <c r="F283" s="217" t="s">
        <v>433</v>
      </c>
      <c r="G283" s="214"/>
      <c r="H283" s="218">
        <v>36.008000000000003</v>
      </c>
      <c r="I283" s="219"/>
      <c r="J283" s="214"/>
      <c r="K283" s="214"/>
      <c r="L283" s="220"/>
      <c r="M283" s="221"/>
      <c r="N283" s="222"/>
      <c r="O283" s="222"/>
      <c r="P283" s="222"/>
      <c r="Q283" s="222"/>
      <c r="R283" s="222"/>
      <c r="S283" s="222"/>
      <c r="T283" s="223"/>
      <c r="AT283" s="224" t="s">
        <v>152</v>
      </c>
      <c r="AU283" s="224" t="s">
        <v>84</v>
      </c>
      <c r="AV283" s="13" t="s">
        <v>84</v>
      </c>
      <c r="AW283" s="13" t="s">
        <v>28</v>
      </c>
      <c r="AX283" s="13" t="s">
        <v>72</v>
      </c>
      <c r="AY283" s="224" t="s">
        <v>143</v>
      </c>
    </row>
    <row r="284" spans="1:65" s="13" customFormat="1" ht="10">
      <c r="B284" s="213"/>
      <c r="C284" s="214"/>
      <c r="D284" s="215" t="s">
        <v>152</v>
      </c>
      <c r="E284" s="216" t="s">
        <v>1</v>
      </c>
      <c r="F284" s="217" t="s">
        <v>434</v>
      </c>
      <c r="G284" s="214"/>
      <c r="H284" s="218">
        <v>6</v>
      </c>
      <c r="I284" s="219"/>
      <c r="J284" s="214"/>
      <c r="K284" s="214"/>
      <c r="L284" s="220"/>
      <c r="M284" s="221"/>
      <c r="N284" s="222"/>
      <c r="O284" s="222"/>
      <c r="P284" s="222"/>
      <c r="Q284" s="222"/>
      <c r="R284" s="222"/>
      <c r="S284" s="222"/>
      <c r="T284" s="223"/>
      <c r="AT284" s="224" t="s">
        <v>152</v>
      </c>
      <c r="AU284" s="224" t="s">
        <v>84</v>
      </c>
      <c r="AV284" s="13" t="s">
        <v>84</v>
      </c>
      <c r="AW284" s="13" t="s">
        <v>28</v>
      </c>
      <c r="AX284" s="13" t="s">
        <v>72</v>
      </c>
      <c r="AY284" s="224" t="s">
        <v>143</v>
      </c>
    </row>
    <row r="285" spans="1:65" s="2" customFormat="1" ht="24.15" customHeight="1">
      <c r="A285" s="33"/>
      <c r="B285" s="34"/>
      <c r="C285" s="225" t="s">
        <v>435</v>
      </c>
      <c r="D285" s="225" t="s">
        <v>159</v>
      </c>
      <c r="E285" s="226" t="s">
        <v>436</v>
      </c>
      <c r="F285" s="227" t="s">
        <v>437</v>
      </c>
      <c r="G285" s="228" t="s">
        <v>149</v>
      </c>
      <c r="H285" s="229">
        <v>21.423999999999999</v>
      </c>
      <c r="I285" s="230"/>
      <c r="J285" s="229">
        <f>ROUND(I285*H285,3)</f>
        <v>0</v>
      </c>
      <c r="K285" s="231"/>
      <c r="L285" s="232"/>
      <c r="M285" s="233" t="s">
        <v>1</v>
      </c>
      <c r="N285" s="234" t="s">
        <v>38</v>
      </c>
      <c r="O285" s="74"/>
      <c r="P285" s="208">
        <f>O285*H285</f>
        <v>0</v>
      </c>
      <c r="Q285" s="208">
        <v>8.8000000000000005E-3</v>
      </c>
      <c r="R285" s="208">
        <f>Q285*H285</f>
        <v>0.18853120000000001</v>
      </c>
      <c r="S285" s="208">
        <v>0</v>
      </c>
      <c r="T285" s="209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210" t="s">
        <v>351</v>
      </c>
      <c r="AT285" s="210" t="s">
        <v>159</v>
      </c>
      <c r="AU285" s="210" t="s">
        <v>84</v>
      </c>
      <c r="AY285" s="16" t="s">
        <v>143</v>
      </c>
      <c r="BE285" s="211">
        <f>IF(N285="základná",J285,0)</f>
        <v>0</v>
      </c>
      <c r="BF285" s="211">
        <f>IF(N285="znížená",J285,0)</f>
        <v>0</v>
      </c>
      <c r="BG285" s="211">
        <f>IF(N285="zákl. prenesená",J285,0)</f>
        <v>0</v>
      </c>
      <c r="BH285" s="211">
        <f>IF(N285="zníž. prenesená",J285,0)</f>
        <v>0</v>
      </c>
      <c r="BI285" s="211">
        <f>IF(N285="nulová",J285,0)</f>
        <v>0</v>
      </c>
      <c r="BJ285" s="16" t="s">
        <v>84</v>
      </c>
      <c r="BK285" s="212">
        <f>ROUND(I285*H285,3)</f>
        <v>0</v>
      </c>
      <c r="BL285" s="16" t="s">
        <v>308</v>
      </c>
      <c r="BM285" s="210" t="s">
        <v>438</v>
      </c>
    </row>
    <row r="286" spans="1:65" s="13" customFormat="1" ht="10">
      <c r="B286" s="213"/>
      <c r="C286" s="214"/>
      <c r="D286" s="215" t="s">
        <v>152</v>
      </c>
      <c r="E286" s="214"/>
      <c r="F286" s="217" t="s">
        <v>439</v>
      </c>
      <c r="G286" s="214"/>
      <c r="H286" s="218">
        <v>21.423999999999999</v>
      </c>
      <c r="I286" s="219"/>
      <c r="J286" s="214"/>
      <c r="K286" s="214"/>
      <c r="L286" s="220"/>
      <c r="M286" s="221"/>
      <c r="N286" s="222"/>
      <c r="O286" s="222"/>
      <c r="P286" s="222"/>
      <c r="Q286" s="222"/>
      <c r="R286" s="222"/>
      <c r="S286" s="222"/>
      <c r="T286" s="223"/>
      <c r="AT286" s="224" t="s">
        <v>152</v>
      </c>
      <c r="AU286" s="224" t="s">
        <v>84</v>
      </c>
      <c r="AV286" s="13" t="s">
        <v>84</v>
      </c>
      <c r="AW286" s="13" t="s">
        <v>4</v>
      </c>
      <c r="AX286" s="13" t="s">
        <v>79</v>
      </c>
      <c r="AY286" s="224" t="s">
        <v>143</v>
      </c>
    </row>
    <row r="287" spans="1:65" s="2" customFormat="1" ht="37.75" customHeight="1">
      <c r="A287" s="33"/>
      <c r="B287" s="34"/>
      <c r="C287" s="199" t="s">
        <v>440</v>
      </c>
      <c r="D287" s="199" t="s">
        <v>146</v>
      </c>
      <c r="E287" s="200" t="s">
        <v>441</v>
      </c>
      <c r="F287" s="201" t="s">
        <v>442</v>
      </c>
      <c r="G287" s="202" t="s">
        <v>207</v>
      </c>
      <c r="H287" s="203">
        <v>4.7569999999999997</v>
      </c>
      <c r="I287" s="204"/>
      <c r="J287" s="203">
        <f>ROUND(I287*H287,3)</f>
        <v>0</v>
      </c>
      <c r="K287" s="205"/>
      <c r="L287" s="38"/>
      <c r="M287" s="206" t="s">
        <v>1</v>
      </c>
      <c r="N287" s="207" t="s">
        <v>38</v>
      </c>
      <c r="O287" s="74"/>
      <c r="P287" s="208">
        <f>O287*H287</f>
        <v>0</v>
      </c>
      <c r="Q287" s="208">
        <v>1.2999999999999999E-3</v>
      </c>
      <c r="R287" s="208">
        <f>Q287*H287</f>
        <v>6.1840999999999997E-3</v>
      </c>
      <c r="S287" s="208">
        <v>0</v>
      </c>
      <c r="T287" s="209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210" t="s">
        <v>308</v>
      </c>
      <c r="AT287" s="210" t="s">
        <v>146</v>
      </c>
      <c r="AU287" s="210" t="s">
        <v>84</v>
      </c>
      <c r="AY287" s="16" t="s">
        <v>143</v>
      </c>
      <c r="BE287" s="211">
        <f>IF(N287="základná",J287,0)</f>
        <v>0</v>
      </c>
      <c r="BF287" s="211">
        <f>IF(N287="znížená",J287,0)</f>
        <v>0</v>
      </c>
      <c r="BG287" s="211">
        <f>IF(N287="zákl. prenesená",J287,0)</f>
        <v>0</v>
      </c>
      <c r="BH287" s="211">
        <f>IF(N287="zníž. prenesená",J287,0)</f>
        <v>0</v>
      </c>
      <c r="BI287" s="211">
        <f>IF(N287="nulová",J287,0)</f>
        <v>0</v>
      </c>
      <c r="BJ287" s="16" t="s">
        <v>84</v>
      </c>
      <c r="BK287" s="212">
        <f>ROUND(I287*H287,3)</f>
        <v>0</v>
      </c>
      <c r="BL287" s="16" t="s">
        <v>308</v>
      </c>
      <c r="BM287" s="210" t="s">
        <v>443</v>
      </c>
    </row>
    <row r="288" spans="1:65" s="13" customFormat="1" ht="10">
      <c r="B288" s="213"/>
      <c r="C288" s="214"/>
      <c r="D288" s="215" t="s">
        <v>152</v>
      </c>
      <c r="E288" s="216" t="s">
        <v>1</v>
      </c>
      <c r="F288" s="217" t="s">
        <v>444</v>
      </c>
      <c r="G288" s="214"/>
      <c r="H288" s="218">
        <v>4.7569999999999997</v>
      </c>
      <c r="I288" s="219"/>
      <c r="J288" s="214"/>
      <c r="K288" s="214"/>
      <c r="L288" s="220"/>
      <c r="M288" s="221"/>
      <c r="N288" s="222"/>
      <c r="O288" s="222"/>
      <c r="P288" s="222"/>
      <c r="Q288" s="222"/>
      <c r="R288" s="222"/>
      <c r="S288" s="222"/>
      <c r="T288" s="223"/>
      <c r="AT288" s="224" t="s">
        <v>152</v>
      </c>
      <c r="AU288" s="224" t="s">
        <v>84</v>
      </c>
      <c r="AV288" s="13" t="s">
        <v>84</v>
      </c>
      <c r="AW288" s="13" t="s">
        <v>28</v>
      </c>
      <c r="AX288" s="13" t="s">
        <v>72</v>
      </c>
      <c r="AY288" s="224" t="s">
        <v>143</v>
      </c>
    </row>
    <row r="289" spans="1:65" s="2" customFormat="1" ht="24.15" customHeight="1">
      <c r="A289" s="33"/>
      <c r="B289" s="34"/>
      <c r="C289" s="225" t="s">
        <v>445</v>
      </c>
      <c r="D289" s="225" t="s">
        <v>159</v>
      </c>
      <c r="E289" s="226" t="s">
        <v>436</v>
      </c>
      <c r="F289" s="227" t="s">
        <v>437</v>
      </c>
      <c r="G289" s="228" t="s">
        <v>149</v>
      </c>
      <c r="H289" s="229">
        <v>4.8520000000000003</v>
      </c>
      <c r="I289" s="230"/>
      <c r="J289" s="229">
        <f>ROUND(I289*H289,3)</f>
        <v>0</v>
      </c>
      <c r="K289" s="231"/>
      <c r="L289" s="232"/>
      <c r="M289" s="233" t="s">
        <v>1</v>
      </c>
      <c r="N289" s="234" t="s">
        <v>38</v>
      </c>
      <c r="O289" s="74"/>
      <c r="P289" s="208">
        <f>O289*H289</f>
        <v>0</v>
      </c>
      <c r="Q289" s="208">
        <v>8.8000000000000005E-3</v>
      </c>
      <c r="R289" s="208">
        <f>Q289*H289</f>
        <v>4.2697600000000002E-2</v>
      </c>
      <c r="S289" s="208">
        <v>0</v>
      </c>
      <c r="T289" s="209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210" t="s">
        <v>351</v>
      </c>
      <c r="AT289" s="210" t="s">
        <v>159</v>
      </c>
      <c r="AU289" s="210" t="s">
        <v>84</v>
      </c>
      <c r="AY289" s="16" t="s">
        <v>143</v>
      </c>
      <c r="BE289" s="211">
        <f>IF(N289="základná",J289,0)</f>
        <v>0</v>
      </c>
      <c r="BF289" s="211">
        <f>IF(N289="znížená",J289,0)</f>
        <v>0</v>
      </c>
      <c r="BG289" s="211">
        <f>IF(N289="zákl. prenesená",J289,0)</f>
        <v>0</v>
      </c>
      <c r="BH289" s="211">
        <f>IF(N289="zníž. prenesená",J289,0)</f>
        <v>0</v>
      </c>
      <c r="BI289" s="211">
        <f>IF(N289="nulová",J289,0)</f>
        <v>0</v>
      </c>
      <c r="BJ289" s="16" t="s">
        <v>84</v>
      </c>
      <c r="BK289" s="212">
        <f>ROUND(I289*H289,3)</f>
        <v>0</v>
      </c>
      <c r="BL289" s="16" t="s">
        <v>308</v>
      </c>
      <c r="BM289" s="210" t="s">
        <v>446</v>
      </c>
    </row>
    <row r="290" spans="1:65" s="13" customFormat="1" ht="10">
      <c r="B290" s="213"/>
      <c r="C290" s="214"/>
      <c r="D290" s="215" t="s">
        <v>152</v>
      </c>
      <c r="E290" s="214"/>
      <c r="F290" s="217" t="s">
        <v>447</v>
      </c>
      <c r="G290" s="214"/>
      <c r="H290" s="218">
        <v>4.8520000000000003</v>
      </c>
      <c r="I290" s="219"/>
      <c r="J290" s="214"/>
      <c r="K290" s="214"/>
      <c r="L290" s="220"/>
      <c r="M290" s="221"/>
      <c r="N290" s="222"/>
      <c r="O290" s="222"/>
      <c r="P290" s="222"/>
      <c r="Q290" s="222"/>
      <c r="R290" s="222"/>
      <c r="S290" s="222"/>
      <c r="T290" s="223"/>
      <c r="AT290" s="224" t="s">
        <v>152</v>
      </c>
      <c r="AU290" s="224" t="s">
        <v>84</v>
      </c>
      <c r="AV290" s="13" t="s">
        <v>84</v>
      </c>
      <c r="AW290" s="13" t="s">
        <v>4</v>
      </c>
      <c r="AX290" s="13" t="s">
        <v>79</v>
      </c>
      <c r="AY290" s="224" t="s">
        <v>143</v>
      </c>
    </row>
    <row r="291" spans="1:65" s="2" customFormat="1" ht="24.15" customHeight="1">
      <c r="A291" s="33"/>
      <c r="B291" s="34"/>
      <c r="C291" s="199" t="s">
        <v>448</v>
      </c>
      <c r="D291" s="199" t="s">
        <v>146</v>
      </c>
      <c r="E291" s="200" t="s">
        <v>449</v>
      </c>
      <c r="F291" s="201" t="s">
        <v>450</v>
      </c>
      <c r="G291" s="202" t="s">
        <v>307</v>
      </c>
      <c r="H291" s="203">
        <v>0.29199999999999998</v>
      </c>
      <c r="I291" s="204"/>
      <c r="J291" s="203">
        <f>ROUND(I291*H291,3)</f>
        <v>0</v>
      </c>
      <c r="K291" s="205"/>
      <c r="L291" s="38"/>
      <c r="M291" s="206" t="s">
        <v>1</v>
      </c>
      <c r="N291" s="207" t="s">
        <v>38</v>
      </c>
      <c r="O291" s="74"/>
      <c r="P291" s="208">
        <f>O291*H291</f>
        <v>0</v>
      </c>
      <c r="Q291" s="208">
        <v>0</v>
      </c>
      <c r="R291" s="208">
        <f>Q291*H291</f>
        <v>0</v>
      </c>
      <c r="S291" s="208">
        <v>0</v>
      </c>
      <c r="T291" s="209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210" t="s">
        <v>308</v>
      </c>
      <c r="AT291" s="210" t="s">
        <v>146</v>
      </c>
      <c r="AU291" s="210" t="s">
        <v>84</v>
      </c>
      <c r="AY291" s="16" t="s">
        <v>143</v>
      </c>
      <c r="BE291" s="211">
        <f>IF(N291="základná",J291,0)</f>
        <v>0</v>
      </c>
      <c r="BF291" s="211">
        <f>IF(N291="znížená",J291,0)</f>
        <v>0</v>
      </c>
      <c r="BG291" s="211">
        <f>IF(N291="zákl. prenesená",J291,0)</f>
        <v>0</v>
      </c>
      <c r="BH291" s="211">
        <f>IF(N291="zníž. prenesená",J291,0)</f>
        <v>0</v>
      </c>
      <c r="BI291" s="211">
        <f>IF(N291="nulová",J291,0)</f>
        <v>0</v>
      </c>
      <c r="BJ291" s="16" t="s">
        <v>84</v>
      </c>
      <c r="BK291" s="212">
        <f>ROUND(I291*H291,3)</f>
        <v>0</v>
      </c>
      <c r="BL291" s="16" t="s">
        <v>308</v>
      </c>
      <c r="BM291" s="210" t="s">
        <v>451</v>
      </c>
    </row>
    <row r="292" spans="1:65" s="12" customFormat="1" ht="22.75" customHeight="1">
      <c r="B292" s="183"/>
      <c r="C292" s="184"/>
      <c r="D292" s="185" t="s">
        <v>71</v>
      </c>
      <c r="E292" s="197" t="s">
        <v>452</v>
      </c>
      <c r="F292" s="197" t="s">
        <v>453</v>
      </c>
      <c r="G292" s="184"/>
      <c r="H292" s="184"/>
      <c r="I292" s="187"/>
      <c r="J292" s="198">
        <f>BK292</f>
        <v>0</v>
      </c>
      <c r="K292" s="184"/>
      <c r="L292" s="189"/>
      <c r="M292" s="190"/>
      <c r="N292" s="191"/>
      <c r="O292" s="191"/>
      <c r="P292" s="192">
        <v>0</v>
      </c>
      <c r="Q292" s="191"/>
      <c r="R292" s="192">
        <v>0</v>
      </c>
      <c r="S292" s="191"/>
      <c r="T292" s="193">
        <v>0</v>
      </c>
      <c r="AR292" s="194" t="s">
        <v>84</v>
      </c>
      <c r="AT292" s="195" t="s">
        <v>71</v>
      </c>
      <c r="AU292" s="195" t="s">
        <v>79</v>
      </c>
      <c r="AY292" s="194" t="s">
        <v>143</v>
      </c>
      <c r="BK292" s="196">
        <v>0</v>
      </c>
    </row>
    <row r="293" spans="1:65" s="12" customFormat="1" ht="22.75" customHeight="1">
      <c r="B293" s="183"/>
      <c r="C293" s="184"/>
      <c r="D293" s="185" t="s">
        <v>71</v>
      </c>
      <c r="E293" s="197" t="s">
        <v>454</v>
      </c>
      <c r="F293" s="197" t="s">
        <v>455</v>
      </c>
      <c r="G293" s="184"/>
      <c r="H293" s="184"/>
      <c r="I293" s="187"/>
      <c r="J293" s="198">
        <f>BK293</f>
        <v>0</v>
      </c>
      <c r="K293" s="184"/>
      <c r="L293" s="189"/>
      <c r="M293" s="190"/>
      <c r="N293" s="191"/>
      <c r="O293" s="191"/>
      <c r="P293" s="192">
        <f>SUM(P294:P318)</f>
        <v>0</v>
      </c>
      <c r="Q293" s="191"/>
      <c r="R293" s="192">
        <f>SUM(R294:R318)</f>
        <v>0.33921168000000002</v>
      </c>
      <c r="S293" s="191"/>
      <c r="T293" s="193">
        <f>SUM(T294:T318)</f>
        <v>0</v>
      </c>
      <c r="AR293" s="194" t="s">
        <v>84</v>
      </c>
      <c r="AT293" s="195" t="s">
        <v>71</v>
      </c>
      <c r="AU293" s="195" t="s">
        <v>79</v>
      </c>
      <c r="AY293" s="194" t="s">
        <v>143</v>
      </c>
      <c r="BK293" s="196">
        <f>SUM(BK294:BK318)</f>
        <v>0</v>
      </c>
    </row>
    <row r="294" spans="1:65" s="2" customFormat="1" ht="16.5" customHeight="1">
      <c r="A294" s="33"/>
      <c r="B294" s="34"/>
      <c r="C294" s="199" t="s">
        <v>456</v>
      </c>
      <c r="D294" s="199" t="s">
        <v>146</v>
      </c>
      <c r="E294" s="200" t="s">
        <v>457</v>
      </c>
      <c r="F294" s="201" t="s">
        <v>458</v>
      </c>
      <c r="G294" s="202" t="s">
        <v>207</v>
      </c>
      <c r="H294" s="203">
        <v>42.956000000000003</v>
      </c>
      <c r="I294" s="204"/>
      <c r="J294" s="203">
        <f>ROUND(I294*H294,3)</f>
        <v>0</v>
      </c>
      <c r="K294" s="205"/>
      <c r="L294" s="38"/>
      <c r="M294" s="206" t="s">
        <v>1</v>
      </c>
      <c r="N294" s="207" t="s">
        <v>38</v>
      </c>
      <c r="O294" s="74"/>
      <c r="P294" s="208">
        <f>O294*H294</f>
        <v>0</v>
      </c>
      <c r="Q294" s="208">
        <v>1.8000000000000001E-4</v>
      </c>
      <c r="R294" s="208">
        <f>Q294*H294</f>
        <v>7.7320800000000014E-3</v>
      </c>
      <c r="S294" s="208">
        <v>0</v>
      </c>
      <c r="T294" s="209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210" t="s">
        <v>308</v>
      </c>
      <c r="AT294" s="210" t="s">
        <v>146</v>
      </c>
      <c r="AU294" s="210" t="s">
        <v>84</v>
      </c>
      <c r="AY294" s="16" t="s">
        <v>143</v>
      </c>
      <c r="BE294" s="211">
        <f>IF(N294="základná",J294,0)</f>
        <v>0</v>
      </c>
      <c r="BF294" s="211">
        <f>IF(N294="znížená",J294,0)</f>
        <v>0</v>
      </c>
      <c r="BG294" s="211">
        <f>IF(N294="zákl. prenesená",J294,0)</f>
        <v>0</v>
      </c>
      <c r="BH294" s="211">
        <f>IF(N294="zníž. prenesená",J294,0)</f>
        <v>0</v>
      </c>
      <c r="BI294" s="211">
        <f>IF(N294="nulová",J294,0)</f>
        <v>0</v>
      </c>
      <c r="BJ294" s="16" t="s">
        <v>84</v>
      </c>
      <c r="BK294" s="212">
        <f>ROUND(I294*H294,3)</f>
        <v>0</v>
      </c>
      <c r="BL294" s="16" t="s">
        <v>308</v>
      </c>
      <c r="BM294" s="210" t="s">
        <v>459</v>
      </c>
    </row>
    <row r="295" spans="1:65" s="13" customFormat="1" ht="10">
      <c r="B295" s="213"/>
      <c r="C295" s="214"/>
      <c r="D295" s="215" t="s">
        <v>152</v>
      </c>
      <c r="E295" s="216" t="s">
        <v>1</v>
      </c>
      <c r="F295" s="217" t="s">
        <v>460</v>
      </c>
      <c r="G295" s="214"/>
      <c r="H295" s="218">
        <v>17.079999999999998</v>
      </c>
      <c r="I295" s="219"/>
      <c r="J295" s="214"/>
      <c r="K295" s="214"/>
      <c r="L295" s="220"/>
      <c r="M295" s="221"/>
      <c r="N295" s="222"/>
      <c r="O295" s="222"/>
      <c r="P295" s="222"/>
      <c r="Q295" s="222"/>
      <c r="R295" s="222"/>
      <c r="S295" s="222"/>
      <c r="T295" s="223"/>
      <c r="AT295" s="224" t="s">
        <v>152</v>
      </c>
      <c r="AU295" s="224" t="s">
        <v>84</v>
      </c>
      <c r="AV295" s="13" t="s">
        <v>84</v>
      </c>
      <c r="AW295" s="13" t="s">
        <v>28</v>
      </c>
      <c r="AX295" s="13" t="s">
        <v>72</v>
      </c>
      <c r="AY295" s="224" t="s">
        <v>143</v>
      </c>
    </row>
    <row r="296" spans="1:65" s="13" customFormat="1" ht="10">
      <c r="B296" s="213"/>
      <c r="C296" s="214"/>
      <c r="D296" s="215" t="s">
        <v>152</v>
      </c>
      <c r="E296" s="216" t="s">
        <v>1</v>
      </c>
      <c r="F296" s="217" t="s">
        <v>461</v>
      </c>
      <c r="G296" s="214"/>
      <c r="H296" s="218">
        <v>10.33</v>
      </c>
      <c r="I296" s="219"/>
      <c r="J296" s="214"/>
      <c r="K296" s="214"/>
      <c r="L296" s="220"/>
      <c r="M296" s="221"/>
      <c r="N296" s="222"/>
      <c r="O296" s="222"/>
      <c r="P296" s="222"/>
      <c r="Q296" s="222"/>
      <c r="R296" s="222"/>
      <c r="S296" s="222"/>
      <c r="T296" s="223"/>
      <c r="AT296" s="224" t="s">
        <v>152</v>
      </c>
      <c r="AU296" s="224" t="s">
        <v>84</v>
      </c>
      <c r="AV296" s="13" t="s">
        <v>84</v>
      </c>
      <c r="AW296" s="13" t="s">
        <v>28</v>
      </c>
      <c r="AX296" s="13" t="s">
        <v>72</v>
      </c>
      <c r="AY296" s="224" t="s">
        <v>143</v>
      </c>
    </row>
    <row r="297" spans="1:65" s="13" customFormat="1" ht="10">
      <c r="B297" s="213"/>
      <c r="C297" s="214"/>
      <c r="D297" s="215" t="s">
        <v>152</v>
      </c>
      <c r="E297" s="216" t="s">
        <v>1</v>
      </c>
      <c r="F297" s="217" t="s">
        <v>462</v>
      </c>
      <c r="G297" s="214"/>
      <c r="H297" s="218">
        <v>9.7460000000000004</v>
      </c>
      <c r="I297" s="219"/>
      <c r="J297" s="214"/>
      <c r="K297" s="214"/>
      <c r="L297" s="220"/>
      <c r="M297" s="221"/>
      <c r="N297" s="222"/>
      <c r="O297" s="222"/>
      <c r="P297" s="222"/>
      <c r="Q297" s="222"/>
      <c r="R297" s="222"/>
      <c r="S297" s="222"/>
      <c r="T297" s="223"/>
      <c r="AT297" s="224" t="s">
        <v>152</v>
      </c>
      <c r="AU297" s="224" t="s">
        <v>84</v>
      </c>
      <c r="AV297" s="13" t="s">
        <v>84</v>
      </c>
      <c r="AW297" s="13" t="s">
        <v>28</v>
      </c>
      <c r="AX297" s="13" t="s">
        <v>72</v>
      </c>
      <c r="AY297" s="224" t="s">
        <v>143</v>
      </c>
    </row>
    <row r="298" spans="1:65" s="13" customFormat="1" ht="10">
      <c r="B298" s="213"/>
      <c r="C298" s="214"/>
      <c r="D298" s="215" t="s">
        <v>152</v>
      </c>
      <c r="E298" s="216" t="s">
        <v>1</v>
      </c>
      <c r="F298" s="217" t="s">
        <v>463</v>
      </c>
      <c r="G298" s="214"/>
      <c r="H298" s="218">
        <v>5.8</v>
      </c>
      <c r="I298" s="219"/>
      <c r="J298" s="214"/>
      <c r="K298" s="214"/>
      <c r="L298" s="220"/>
      <c r="M298" s="221"/>
      <c r="N298" s="222"/>
      <c r="O298" s="222"/>
      <c r="P298" s="222"/>
      <c r="Q298" s="222"/>
      <c r="R298" s="222"/>
      <c r="S298" s="222"/>
      <c r="T298" s="223"/>
      <c r="AT298" s="224" t="s">
        <v>152</v>
      </c>
      <c r="AU298" s="224" t="s">
        <v>84</v>
      </c>
      <c r="AV298" s="13" t="s">
        <v>84</v>
      </c>
      <c r="AW298" s="13" t="s">
        <v>28</v>
      </c>
      <c r="AX298" s="13" t="s">
        <v>72</v>
      </c>
      <c r="AY298" s="224" t="s">
        <v>143</v>
      </c>
    </row>
    <row r="299" spans="1:65" s="2" customFormat="1" ht="33" customHeight="1">
      <c r="A299" s="33"/>
      <c r="B299" s="34"/>
      <c r="C299" s="225" t="s">
        <v>464</v>
      </c>
      <c r="D299" s="225" t="s">
        <v>159</v>
      </c>
      <c r="E299" s="226" t="s">
        <v>465</v>
      </c>
      <c r="F299" s="227" t="s">
        <v>466</v>
      </c>
      <c r="G299" s="228" t="s">
        <v>156</v>
      </c>
      <c r="H299" s="229">
        <v>2</v>
      </c>
      <c r="I299" s="230"/>
      <c r="J299" s="229">
        <f>ROUND(I299*H299,3)</f>
        <v>0</v>
      </c>
      <c r="K299" s="231"/>
      <c r="L299" s="232"/>
      <c r="M299" s="233" t="s">
        <v>1</v>
      </c>
      <c r="N299" s="234" t="s">
        <v>38</v>
      </c>
      <c r="O299" s="74"/>
      <c r="P299" s="208">
        <f>O299*H299</f>
        <v>0</v>
      </c>
      <c r="Q299" s="208">
        <v>6.5000000000000002E-2</v>
      </c>
      <c r="R299" s="208">
        <f>Q299*H299</f>
        <v>0.13</v>
      </c>
      <c r="S299" s="208">
        <v>0</v>
      </c>
      <c r="T299" s="209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210" t="s">
        <v>351</v>
      </c>
      <c r="AT299" s="210" t="s">
        <v>159</v>
      </c>
      <c r="AU299" s="210" t="s">
        <v>84</v>
      </c>
      <c r="AY299" s="16" t="s">
        <v>143</v>
      </c>
      <c r="BE299" s="211">
        <f>IF(N299="základná",J299,0)</f>
        <v>0</v>
      </c>
      <c r="BF299" s="211">
        <f>IF(N299="znížená",J299,0)</f>
        <v>0</v>
      </c>
      <c r="BG299" s="211">
        <f>IF(N299="zákl. prenesená",J299,0)</f>
        <v>0</v>
      </c>
      <c r="BH299" s="211">
        <f>IF(N299="zníž. prenesená",J299,0)</f>
        <v>0</v>
      </c>
      <c r="BI299" s="211">
        <f>IF(N299="nulová",J299,0)</f>
        <v>0</v>
      </c>
      <c r="BJ299" s="16" t="s">
        <v>84</v>
      </c>
      <c r="BK299" s="212">
        <f>ROUND(I299*H299,3)</f>
        <v>0</v>
      </c>
      <c r="BL299" s="16" t="s">
        <v>308</v>
      </c>
      <c r="BM299" s="210" t="s">
        <v>467</v>
      </c>
    </row>
    <row r="300" spans="1:65" s="13" customFormat="1" ht="10">
      <c r="B300" s="213"/>
      <c r="C300" s="214"/>
      <c r="D300" s="215" t="s">
        <v>152</v>
      </c>
      <c r="E300" s="216" t="s">
        <v>1</v>
      </c>
      <c r="F300" s="217" t="s">
        <v>468</v>
      </c>
      <c r="G300" s="214"/>
      <c r="H300" s="218">
        <v>2</v>
      </c>
      <c r="I300" s="219"/>
      <c r="J300" s="214"/>
      <c r="K300" s="214"/>
      <c r="L300" s="220"/>
      <c r="M300" s="221"/>
      <c r="N300" s="222"/>
      <c r="O300" s="222"/>
      <c r="P300" s="222"/>
      <c r="Q300" s="222"/>
      <c r="R300" s="222"/>
      <c r="S300" s="222"/>
      <c r="T300" s="223"/>
      <c r="AT300" s="224" t="s">
        <v>152</v>
      </c>
      <c r="AU300" s="224" t="s">
        <v>84</v>
      </c>
      <c r="AV300" s="13" t="s">
        <v>84</v>
      </c>
      <c r="AW300" s="13" t="s">
        <v>28</v>
      </c>
      <c r="AX300" s="13" t="s">
        <v>72</v>
      </c>
      <c r="AY300" s="224" t="s">
        <v>143</v>
      </c>
    </row>
    <row r="301" spans="1:65" s="2" customFormat="1" ht="37.75" customHeight="1">
      <c r="A301" s="33"/>
      <c r="B301" s="34"/>
      <c r="C301" s="225" t="s">
        <v>469</v>
      </c>
      <c r="D301" s="225" t="s">
        <v>159</v>
      </c>
      <c r="E301" s="226" t="s">
        <v>470</v>
      </c>
      <c r="F301" s="227" t="s">
        <v>471</v>
      </c>
      <c r="G301" s="228" t="s">
        <v>156</v>
      </c>
      <c r="H301" s="229">
        <v>1</v>
      </c>
      <c r="I301" s="230"/>
      <c r="J301" s="229">
        <f>ROUND(I301*H301,3)</f>
        <v>0</v>
      </c>
      <c r="K301" s="231"/>
      <c r="L301" s="232"/>
      <c r="M301" s="233" t="s">
        <v>1</v>
      </c>
      <c r="N301" s="234" t="s">
        <v>38</v>
      </c>
      <c r="O301" s="74"/>
      <c r="P301" s="208">
        <f>O301*H301</f>
        <v>0</v>
      </c>
      <c r="Q301" s="208">
        <v>8.1000000000000003E-2</v>
      </c>
      <c r="R301" s="208">
        <f>Q301*H301</f>
        <v>8.1000000000000003E-2</v>
      </c>
      <c r="S301" s="208">
        <v>0</v>
      </c>
      <c r="T301" s="209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210" t="s">
        <v>351</v>
      </c>
      <c r="AT301" s="210" t="s">
        <v>159</v>
      </c>
      <c r="AU301" s="210" t="s">
        <v>84</v>
      </c>
      <c r="AY301" s="16" t="s">
        <v>143</v>
      </c>
      <c r="BE301" s="211">
        <f>IF(N301="základná",J301,0)</f>
        <v>0</v>
      </c>
      <c r="BF301" s="211">
        <f>IF(N301="znížená",J301,0)</f>
        <v>0</v>
      </c>
      <c r="BG301" s="211">
        <f>IF(N301="zákl. prenesená",J301,0)</f>
        <v>0</v>
      </c>
      <c r="BH301" s="211">
        <f>IF(N301="zníž. prenesená",J301,0)</f>
        <v>0</v>
      </c>
      <c r="BI301" s="211">
        <f>IF(N301="nulová",J301,0)</f>
        <v>0</v>
      </c>
      <c r="BJ301" s="16" t="s">
        <v>84</v>
      </c>
      <c r="BK301" s="212">
        <f>ROUND(I301*H301,3)</f>
        <v>0</v>
      </c>
      <c r="BL301" s="16" t="s">
        <v>308</v>
      </c>
      <c r="BM301" s="210" t="s">
        <v>472</v>
      </c>
    </row>
    <row r="302" spans="1:65" s="13" customFormat="1" ht="10">
      <c r="B302" s="213"/>
      <c r="C302" s="214"/>
      <c r="D302" s="215" t="s">
        <v>152</v>
      </c>
      <c r="E302" s="216" t="s">
        <v>1</v>
      </c>
      <c r="F302" s="217" t="s">
        <v>473</v>
      </c>
      <c r="G302" s="214"/>
      <c r="H302" s="218">
        <v>1</v>
      </c>
      <c r="I302" s="219"/>
      <c r="J302" s="214"/>
      <c r="K302" s="214"/>
      <c r="L302" s="220"/>
      <c r="M302" s="221"/>
      <c r="N302" s="222"/>
      <c r="O302" s="222"/>
      <c r="P302" s="222"/>
      <c r="Q302" s="222"/>
      <c r="R302" s="222"/>
      <c r="S302" s="222"/>
      <c r="T302" s="223"/>
      <c r="AT302" s="224" t="s">
        <v>152</v>
      </c>
      <c r="AU302" s="224" t="s">
        <v>84</v>
      </c>
      <c r="AV302" s="13" t="s">
        <v>84</v>
      </c>
      <c r="AW302" s="13" t="s">
        <v>28</v>
      </c>
      <c r="AX302" s="13" t="s">
        <v>72</v>
      </c>
      <c r="AY302" s="224" t="s">
        <v>143</v>
      </c>
    </row>
    <row r="303" spans="1:65" s="2" customFormat="1" ht="44.25" customHeight="1">
      <c r="A303" s="33"/>
      <c r="B303" s="34"/>
      <c r="C303" s="225" t="s">
        <v>474</v>
      </c>
      <c r="D303" s="225" t="s">
        <v>159</v>
      </c>
      <c r="E303" s="226" t="s">
        <v>475</v>
      </c>
      <c r="F303" s="227" t="s">
        <v>476</v>
      </c>
      <c r="G303" s="228" t="s">
        <v>156</v>
      </c>
      <c r="H303" s="229">
        <v>1</v>
      </c>
      <c r="I303" s="230"/>
      <c r="J303" s="229">
        <f>ROUND(I303*H303,3)</f>
        <v>0</v>
      </c>
      <c r="K303" s="231"/>
      <c r="L303" s="232"/>
      <c r="M303" s="233" t="s">
        <v>1</v>
      </c>
      <c r="N303" s="234" t="s">
        <v>38</v>
      </c>
      <c r="O303" s="74"/>
      <c r="P303" s="208">
        <f>O303*H303</f>
        <v>0</v>
      </c>
      <c r="Q303" s="208">
        <v>0</v>
      </c>
      <c r="R303" s="208">
        <f>Q303*H303</f>
        <v>0</v>
      </c>
      <c r="S303" s="208">
        <v>0</v>
      </c>
      <c r="T303" s="209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210" t="s">
        <v>351</v>
      </c>
      <c r="AT303" s="210" t="s">
        <v>159</v>
      </c>
      <c r="AU303" s="210" t="s">
        <v>84</v>
      </c>
      <c r="AY303" s="16" t="s">
        <v>143</v>
      </c>
      <c r="BE303" s="211">
        <f>IF(N303="základná",J303,0)</f>
        <v>0</v>
      </c>
      <c r="BF303" s="211">
        <f>IF(N303="znížená",J303,0)</f>
        <v>0</v>
      </c>
      <c r="BG303" s="211">
        <f>IF(N303="zákl. prenesená",J303,0)</f>
        <v>0</v>
      </c>
      <c r="BH303" s="211">
        <f>IF(N303="zníž. prenesená",J303,0)</f>
        <v>0</v>
      </c>
      <c r="BI303" s="211">
        <f>IF(N303="nulová",J303,0)</f>
        <v>0</v>
      </c>
      <c r="BJ303" s="16" t="s">
        <v>84</v>
      </c>
      <c r="BK303" s="212">
        <f>ROUND(I303*H303,3)</f>
        <v>0</v>
      </c>
      <c r="BL303" s="16" t="s">
        <v>308</v>
      </c>
      <c r="BM303" s="210" t="s">
        <v>477</v>
      </c>
    </row>
    <row r="304" spans="1:65" s="13" customFormat="1" ht="10">
      <c r="B304" s="213"/>
      <c r="C304" s="214"/>
      <c r="D304" s="215" t="s">
        <v>152</v>
      </c>
      <c r="E304" s="216" t="s">
        <v>1</v>
      </c>
      <c r="F304" s="217" t="s">
        <v>478</v>
      </c>
      <c r="G304" s="214"/>
      <c r="H304" s="218">
        <v>1</v>
      </c>
      <c r="I304" s="219"/>
      <c r="J304" s="214"/>
      <c r="K304" s="214"/>
      <c r="L304" s="220"/>
      <c r="M304" s="221"/>
      <c r="N304" s="222"/>
      <c r="O304" s="222"/>
      <c r="P304" s="222"/>
      <c r="Q304" s="222"/>
      <c r="R304" s="222"/>
      <c r="S304" s="222"/>
      <c r="T304" s="223"/>
      <c r="AT304" s="224" t="s">
        <v>152</v>
      </c>
      <c r="AU304" s="224" t="s">
        <v>84</v>
      </c>
      <c r="AV304" s="13" t="s">
        <v>84</v>
      </c>
      <c r="AW304" s="13" t="s">
        <v>28</v>
      </c>
      <c r="AX304" s="13" t="s">
        <v>72</v>
      </c>
      <c r="AY304" s="224" t="s">
        <v>143</v>
      </c>
    </row>
    <row r="305" spans="1:65" s="2" customFormat="1" ht="44.25" customHeight="1">
      <c r="A305" s="33"/>
      <c r="B305" s="34"/>
      <c r="C305" s="225" t="s">
        <v>479</v>
      </c>
      <c r="D305" s="225" t="s">
        <v>159</v>
      </c>
      <c r="E305" s="226" t="s">
        <v>480</v>
      </c>
      <c r="F305" s="227" t="s">
        <v>481</v>
      </c>
      <c r="G305" s="228" t="s">
        <v>156</v>
      </c>
      <c r="H305" s="229">
        <v>1</v>
      </c>
      <c r="I305" s="230"/>
      <c r="J305" s="229">
        <f>ROUND(I305*H305,3)</f>
        <v>0</v>
      </c>
      <c r="K305" s="231"/>
      <c r="L305" s="232"/>
      <c r="M305" s="233" t="s">
        <v>1</v>
      </c>
      <c r="N305" s="234" t="s">
        <v>38</v>
      </c>
      <c r="O305" s="74"/>
      <c r="P305" s="208">
        <f>O305*H305</f>
        <v>0</v>
      </c>
      <c r="Q305" s="208">
        <v>0</v>
      </c>
      <c r="R305" s="208">
        <f>Q305*H305</f>
        <v>0</v>
      </c>
      <c r="S305" s="208">
        <v>0</v>
      </c>
      <c r="T305" s="209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210" t="s">
        <v>351</v>
      </c>
      <c r="AT305" s="210" t="s">
        <v>159</v>
      </c>
      <c r="AU305" s="210" t="s">
        <v>84</v>
      </c>
      <c r="AY305" s="16" t="s">
        <v>143</v>
      </c>
      <c r="BE305" s="211">
        <f>IF(N305="základná",J305,0)</f>
        <v>0</v>
      </c>
      <c r="BF305" s="211">
        <f>IF(N305="znížená",J305,0)</f>
        <v>0</v>
      </c>
      <c r="BG305" s="211">
        <f>IF(N305="zákl. prenesená",J305,0)</f>
        <v>0</v>
      </c>
      <c r="BH305" s="211">
        <f>IF(N305="zníž. prenesená",J305,0)</f>
        <v>0</v>
      </c>
      <c r="BI305" s="211">
        <f>IF(N305="nulová",J305,0)</f>
        <v>0</v>
      </c>
      <c r="BJ305" s="16" t="s">
        <v>84</v>
      </c>
      <c r="BK305" s="212">
        <f>ROUND(I305*H305,3)</f>
        <v>0</v>
      </c>
      <c r="BL305" s="16" t="s">
        <v>308</v>
      </c>
      <c r="BM305" s="210" t="s">
        <v>482</v>
      </c>
    </row>
    <row r="306" spans="1:65" s="13" customFormat="1" ht="10">
      <c r="B306" s="213"/>
      <c r="C306" s="214"/>
      <c r="D306" s="215" t="s">
        <v>152</v>
      </c>
      <c r="E306" s="216" t="s">
        <v>1</v>
      </c>
      <c r="F306" s="217" t="s">
        <v>483</v>
      </c>
      <c r="G306" s="214"/>
      <c r="H306" s="218">
        <v>1</v>
      </c>
      <c r="I306" s="219"/>
      <c r="J306" s="214"/>
      <c r="K306" s="214"/>
      <c r="L306" s="220"/>
      <c r="M306" s="221"/>
      <c r="N306" s="222"/>
      <c r="O306" s="222"/>
      <c r="P306" s="222"/>
      <c r="Q306" s="222"/>
      <c r="R306" s="222"/>
      <c r="S306" s="222"/>
      <c r="T306" s="223"/>
      <c r="AT306" s="224" t="s">
        <v>152</v>
      </c>
      <c r="AU306" s="224" t="s">
        <v>84</v>
      </c>
      <c r="AV306" s="13" t="s">
        <v>84</v>
      </c>
      <c r="AW306" s="13" t="s">
        <v>28</v>
      </c>
      <c r="AX306" s="13" t="s">
        <v>72</v>
      </c>
      <c r="AY306" s="224" t="s">
        <v>143</v>
      </c>
    </row>
    <row r="307" spans="1:65" s="2" customFormat="1" ht="24.15" customHeight="1">
      <c r="A307" s="33"/>
      <c r="B307" s="34"/>
      <c r="C307" s="199" t="s">
        <v>484</v>
      </c>
      <c r="D307" s="199" t="s">
        <v>146</v>
      </c>
      <c r="E307" s="200" t="s">
        <v>485</v>
      </c>
      <c r="F307" s="201" t="s">
        <v>486</v>
      </c>
      <c r="G307" s="202" t="s">
        <v>156</v>
      </c>
      <c r="H307" s="203">
        <v>13.09</v>
      </c>
      <c r="I307" s="204"/>
      <c r="J307" s="203">
        <f>ROUND(I307*H307,3)</f>
        <v>0</v>
      </c>
      <c r="K307" s="205"/>
      <c r="L307" s="38"/>
      <c r="M307" s="206" t="s">
        <v>1</v>
      </c>
      <c r="N307" s="207" t="s">
        <v>38</v>
      </c>
      <c r="O307" s="74"/>
      <c r="P307" s="208">
        <f>O307*H307</f>
        <v>0</v>
      </c>
      <c r="Q307" s="208">
        <v>2.9999999999999997E-4</v>
      </c>
      <c r="R307" s="208">
        <f>Q307*H307</f>
        <v>3.9269999999999999E-3</v>
      </c>
      <c r="S307" s="208">
        <v>0</v>
      </c>
      <c r="T307" s="209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210" t="s">
        <v>308</v>
      </c>
      <c r="AT307" s="210" t="s">
        <v>146</v>
      </c>
      <c r="AU307" s="210" t="s">
        <v>84</v>
      </c>
      <c r="AY307" s="16" t="s">
        <v>143</v>
      </c>
      <c r="BE307" s="211">
        <f>IF(N307="základná",J307,0)</f>
        <v>0</v>
      </c>
      <c r="BF307" s="211">
        <f>IF(N307="znížená",J307,0)</f>
        <v>0</v>
      </c>
      <c r="BG307" s="211">
        <f>IF(N307="zákl. prenesená",J307,0)</f>
        <v>0</v>
      </c>
      <c r="BH307" s="211">
        <f>IF(N307="zníž. prenesená",J307,0)</f>
        <v>0</v>
      </c>
      <c r="BI307" s="211">
        <f>IF(N307="nulová",J307,0)</f>
        <v>0</v>
      </c>
      <c r="BJ307" s="16" t="s">
        <v>84</v>
      </c>
      <c r="BK307" s="212">
        <f>ROUND(I307*H307,3)</f>
        <v>0</v>
      </c>
      <c r="BL307" s="16" t="s">
        <v>308</v>
      </c>
      <c r="BM307" s="210" t="s">
        <v>487</v>
      </c>
    </row>
    <row r="308" spans="1:65" s="13" customFormat="1" ht="10">
      <c r="B308" s="213"/>
      <c r="C308" s="214"/>
      <c r="D308" s="215" t="s">
        <v>152</v>
      </c>
      <c r="E308" s="216" t="s">
        <v>1</v>
      </c>
      <c r="F308" s="217" t="s">
        <v>488</v>
      </c>
      <c r="G308" s="214"/>
      <c r="H308" s="218">
        <v>13.09</v>
      </c>
      <c r="I308" s="219"/>
      <c r="J308" s="214"/>
      <c r="K308" s="214"/>
      <c r="L308" s="220"/>
      <c r="M308" s="221"/>
      <c r="N308" s="222"/>
      <c r="O308" s="222"/>
      <c r="P308" s="222"/>
      <c r="Q308" s="222"/>
      <c r="R308" s="222"/>
      <c r="S308" s="222"/>
      <c r="T308" s="223"/>
      <c r="AT308" s="224" t="s">
        <v>152</v>
      </c>
      <c r="AU308" s="224" t="s">
        <v>84</v>
      </c>
      <c r="AV308" s="13" t="s">
        <v>84</v>
      </c>
      <c r="AW308" s="13" t="s">
        <v>28</v>
      </c>
      <c r="AX308" s="13" t="s">
        <v>72</v>
      </c>
      <c r="AY308" s="224" t="s">
        <v>143</v>
      </c>
    </row>
    <row r="309" spans="1:65" s="2" customFormat="1" ht="37.75" customHeight="1">
      <c r="A309" s="33"/>
      <c r="B309" s="34"/>
      <c r="C309" s="225" t="s">
        <v>489</v>
      </c>
      <c r="D309" s="225" t="s">
        <v>159</v>
      </c>
      <c r="E309" s="226" t="s">
        <v>490</v>
      </c>
      <c r="F309" s="227" t="s">
        <v>491</v>
      </c>
      <c r="G309" s="228" t="s">
        <v>207</v>
      </c>
      <c r="H309" s="229">
        <v>13.09</v>
      </c>
      <c r="I309" s="230"/>
      <c r="J309" s="229">
        <f>ROUND(I309*H309,3)</f>
        <v>0</v>
      </c>
      <c r="K309" s="231"/>
      <c r="L309" s="232"/>
      <c r="M309" s="233" t="s">
        <v>1</v>
      </c>
      <c r="N309" s="234" t="s">
        <v>38</v>
      </c>
      <c r="O309" s="74"/>
      <c r="P309" s="208">
        <f>O309*H309</f>
        <v>0</v>
      </c>
      <c r="Q309" s="208">
        <v>1.14E-3</v>
      </c>
      <c r="R309" s="208">
        <f>Q309*H309</f>
        <v>1.4922599999999999E-2</v>
      </c>
      <c r="S309" s="208">
        <v>0</v>
      </c>
      <c r="T309" s="209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210" t="s">
        <v>351</v>
      </c>
      <c r="AT309" s="210" t="s">
        <v>159</v>
      </c>
      <c r="AU309" s="210" t="s">
        <v>84</v>
      </c>
      <c r="AY309" s="16" t="s">
        <v>143</v>
      </c>
      <c r="BE309" s="211">
        <f>IF(N309="základná",J309,0)</f>
        <v>0</v>
      </c>
      <c r="BF309" s="211">
        <f>IF(N309="znížená",J309,0)</f>
        <v>0</v>
      </c>
      <c r="BG309" s="211">
        <f>IF(N309="zákl. prenesená",J309,0)</f>
        <v>0</v>
      </c>
      <c r="BH309" s="211">
        <f>IF(N309="zníž. prenesená",J309,0)</f>
        <v>0</v>
      </c>
      <c r="BI309" s="211">
        <f>IF(N309="nulová",J309,0)</f>
        <v>0</v>
      </c>
      <c r="BJ309" s="16" t="s">
        <v>84</v>
      </c>
      <c r="BK309" s="212">
        <f>ROUND(I309*H309,3)</f>
        <v>0</v>
      </c>
      <c r="BL309" s="16" t="s">
        <v>308</v>
      </c>
      <c r="BM309" s="210" t="s">
        <v>492</v>
      </c>
    </row>
    <row r="310" spans="1:65" s="13" customFormat="1" ht="10">
      <c r="B310" s="213"/>
      <c r="C310" s="214"/>
      <c r="D310" s="215" t="s">
        <v>152</v>
      </c>
      <c r="E310" s="216" t="s">
        <v>1</v>
      </c>
      <c r="F310" s="217" t="s">
        <v>488</v>
      </c>
      <c r="G310" s="214"/>
      <c r="H310" s="218">
        <v>13.09</v>
      </c>
      <c r="I310" s="219"/>
      <c r="J310" s="214"/>
      <c r="K310" s="214"/>
      <c r="L310" s="220"/>
      <c r="M310" s="221"/>
      <c r="N310" s="222"/>
      <c r="O310" s="222"/>
      <c r="P310" s="222"/>
      <c r="Q310" s="222"/>
      <c r="R310" s="222"/>
      <c r="S310" s="222"/>
      <c r="T310" s="223"/>
      <c r="AT310" s="224" t="s">
        <v>152</v>
      </c>
      <c r="AU310" s="224" t="s">
        <v>84</v>
      </c>
      <c r="AV310" s="13" t="s">
        <v>84</v>
      </c>
      <c r="AW310" s="13" t="s">
        <v>28</v>
      </c>
      <c r="AX310" s="13" t="s">
        <v>72</v>
      </c>
      <c r="AY310" s="224" t="s">
        <v>143</v>
      </c>
    </row>
    <row r="311" spans="1:65" s="2" customFormat="1" ht="33" customHeight="1">
      <c r="A311" s="33"/>
      <c r="B311" s="34"/>
      <c r="C311" s="199" t="s">
        <v>493</v>
      </c>
      <c r="D311" s="199" t="s">
        <v>146</v>
      </c>
      <c r="E311" s="200" t="s">
        <v>494</v>
      </c>
      <c r="F311" s="201" t="s">
        <v>495</v>
      </c>
      <c r="G311" s="202" t="s">
        <v>156</v>
      </c>
      <c r="H311" s="203">
        <v>8</v>
      </c>
      <c r="I311" s="204"/>
      <c r="J311" s="203">
        <f>ROUND(I311*H311,3)</f>
        <v>0</v>
      </c>
      <c r="K311" s="205"/>
      <c r="L311" s="38"/>
      <c r="M311" s="206" t="s">
        <v>1</v>
      </c>
      <c r="N311" s="207" t="s">
        <v>38</v>
      </c>
      <c r="O311" s="74"/>
      <c r="P311" s="208">
        <f>O311*H311</f>
        <v>0</v>
      </c>
      <c r="Q311" s="208">
        <v>0</v>
      </c>
      <c r="R311" s="208">
        <f>Q311*H311</f>
        <v>0</v>
      </c>
      <c r="S311" s="208">
        <v>0</v>
      </c>
      <c r="T311" s="209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10" t="s">
        <v>308</v>
      </c>
      <c r="AT311" s="210" t="s">
        <v>146</v>
      </c>
      <c r="AU311" s="210" t="s">
        <v>84</v>
      </c>
      <c r="AY311" s="16" t="s">
        <v>143</v>
      </c>
      <c r="BE311" s="211">
        <f>IF(N311="základná",J311,0)</f>
        <v>0</v>
      </c>
      <c r="BF311" s="211">
        <f>IF(N311="znížená",J311,0)</f>
        <v>0</v>
      </c>
      <c r="BG311" s="211">
        <f>IF(N311="zákl. prenesená",J311,0)</f>
        <v>0</v>
      </c>
      <c r="BH311" s="211">
        <f>IF(N311="zníž. prenesená",J311,0)</f>
        <v>0</v>
      </c>
      <c r="BI311" s="211">
        <f>IF(N311="nulová",J311,0)</f>
        <v>0</v>
      </c>
      <c r="BJ311" s="16" t="s">
        <v>84</v>
      </c>
      <c r="BK311" s="212">
        <f>ROUND(I311*H311,3)</f>
        <v>0</v>
      </c>
      <c r="BL311" s="16" t="s">
        <v>308</v>
      </c>
      <c r="BM311" s="210" t="s">
        <v>496</v>
      </c>
    </row>
    <row r="312" spans="1:65" s="13" customFormat="1" ht="10">
      <c r="B312" s="213"/>
      <c r="C312" s="214"/>
      <c r="D312" s="215" t="s">
        <v>152</v>
      </c>
      <c r="E312" s="216" t="s">
        <v>1</v>
      </c>
      <c r="F312" s="217" t="s">
        <v>162</v>
      </c>
      <c r="G312" s="214"/>
      <c r="H312" s="218">
        <v>8</v>
      </c>
      <c r="I312" s="219"/>
      <c r="J312" s="214"/>
      <c r="K312" s="214"/>
      <c r="L312" s="220"/>
      <c r="M312" s="221"/>
      <c r="N312" s="222"/>
      <c r="O312" s="222"/>
      <c r="P312" s="222"/>
      <c r="Q312" s="222"/>
      <c r="R312" s="222"/>
      <c r="S312" s="222"/>
      <c r="T312" s="223"/>
      <c r="AT312" s="224" t="s">
        <v>152</v>
      </c>
      <c r="AU312" s="224" t="s">
        <v>84</v>
      </c>
      <c r="AV312" s="13" t="s">
        <v>84</v>
      </c>
      <c r="AW312" s="13" t="s">
        <v>28</v>
      </c>
      <c r="AX312" s="13" t="s">
        <v>72</v>
      </c>
      <c r="AY312" s="224" t="s">
        <v>143</v>
      </c>
    </row>
    <row r="313" spans="1:65" s="2" customFormat="1" ht="33" customHeight="1">
      <c r="A313" s="33"/>
      <c r="B313" s="34"/>
      <c r="C313" s="225" t="s">
        <v>497</v>
      </c>
      <c r="D313" s="225" t="s">
        <v>159</v>
      </c>
      <c r="E313" s="226" t="s">
        <v>498</v>
      </c>
      <c r="F313" s="227" t="s">
        <v>499</v>
      </c>
      <c r="G313" s="228" t="s">
        <v>156</v>
      </c>
      <c r="H313" s="229">
        <v>8</v>
      </c>
      <c r="I313" s="230"/>
      <c r="J313" s="229">
        <f t="shared" ref="J313:J318" si="10">ROUND(I313*H313,3)</f>
        <v>0</v>
      </c>
      <c r="K313" s="231"/>
      <c r="L313" s="232"/>
      <c r="M313" s="233" t="s">
        <v>1</v>
      </c>
      <c r="N313" s="234" t="s">
        <v>38</v>
      </c>
      <c r="O313" s="74"/>
      <c r="P313" s="208">
        <f t="shared" ref="P313:P318" si="11">O313*H313</f>
        <v>0</v>
      </c>
      <c r="Q313" s="208">
        <v>1E-3</v>
      </c>
      <c r="R313" s="208">
        <f t="shared" ref="R313:R318" si="12">Q313*H313</f>
        <v>8.0000000000000002E-3</v>
      </c>
      <c r="S313" s="208">
        <v>0</v>
      </c>
      <c r="T313" s="209">
        <f t="shared" ref="T313:T318" si="13"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210" t="s">
        <v>351</v>
      </c>
      <c r="AT313" s="210" t="s">
        <v>159</v>
      </c>
      <c r="AU313" s="210" t="s">
        <v>84</v>
      </c>
      <c r="AY313" s="16" t="s">
        <v>143</v>
      </c>
      <c r="BE313" s="211">
        <f t="shared" ref="BE313:BE318" si="14">IF(N313="základná",J313,0)</f>
        <v>0</v>
      </c>
      <c r="BF313" s="211">
        <f t="shared" ref="BF313:BF318" si="15">IF(N313="znížená",J313,0)</f>
        <v>0</v>
      </c>
      <c r="BG313" s="211">
        <f t="shared" ref="BG313:BG318" si="16">IF(N313="zákl. prenesená",J313,0)</f>
        <v>0</v>
      </c>
      <c r="BH313" s="211">
        <f t="shared" ref="BH313:BH318" si="17">IF(N313="zníž. prenesená",J313,0)</f>
        <v>0</v>
      </c>
      <c r="BI313" s="211">
        <f t="shared" ref="BI313:BI318" si="18">IF(N313="nulová",J313,0)</f>
        <v>0</v>
      </c>
      <c r="BJ313" s="16" t="s">
        <v>84</v>
      </c>
      <c r="BK313" s="212">
        <f t="shared" ref="BK313:BK318" si="19">ROUND(I313*H313,3)</f>
        <v>0</v>
      </c>
      <c r="BL313" s="16" t="s">
        <v>308</v>
      </c>
      <c r="BM313" s="210" t="s">
        <v>500</v>
      </c>
    </row>
    <row r="314" spans="1:65" s="2" customFormat="1" ht="33" customHeight="1">
      <c r="A314" s="33"/>
      <c r="B314" s="34"/>
      <c r="C314" s="225" t="s">
        <v>501</v>
      </c>
      <c r="D314" s="225" t="s">
        <v>159</v>
      </c>
      <c r="E314" s="226" t="s">
        <v>502</v>
      </c>
      <c r="F314" s="227" t="s">
        <v>503</v>
      </c>
      <c r="G314" s="228" t="s">
        <v>156</v>
      </c>
      <c r="H314" s="229">
        <v>8</v>
      </c>
      <c r="I314" s="230"/>
      <c r="J314" s="229">
        <f t="shared" si="10"/>
        <v>0</v>
      </c>
      <c r="K314" s="231"/>
      <c r="L314" s="232"/>
      <c r="M314" s="233" t="s">
        <v>1</v>
      </c>
      <c r="N314" s="234" t="s">
        <v>38</v>
      </c>
      <c r="O314" s="74"/>
      <c r="P314" s="208">
        <f t="shared" si="11"/>
        <v>0</v>
      </c>
      <c r="Q314" s="208">
        <v>0.01</v>
      </c>
      <c r="R314" s="208">
        <f t="shared" si="12"/>
        <v>0.08</v>
      </c>
      <c r="S314" s="208">
        <v>0</v>
      </c>
      <c r="T314" s="209">
        <f t="shared" si="13"/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210" t="s">
        <v>351</v>
      </c>
      <c r="AT314" s="210" t="s">
        <v>159</v>
      </c>
      <c r="AU314" s="210" t="s">
        <v>84</v>
      </c>
      <c r="AY314" s="16" t="s">
        <v>143</v>
      </c>
      <c r="BE314" s="211">
        <f t="shared" si="14"/>
        <v>0</v>
      </c>
      <c r="BF314" s="211">
        <f t="shared" si="15"/>
        <v>0</v>
      </c>
      <c r="BG314" s="211">
        <f t="shared" si="16"/>
        <v>0</v>
      </c>
      <c r="BH314" s="211">
        <f t="shared" si="17"/>
        <v>0</v>
      </c>
      <c r="BI314" s="211">
        <f t="shared" si="18"/>
        <v>0</v>
      </c>
      <c r="BJ314" s="16" t="s">
        <v>84</v>
      </c>
      <c r="BK314" s="212">
        <f t="shared" si="19"/>
        <v>0</v>
      </c>
      <c r="BL314" s="16" t="s">
        <v>308</v>
      </c>
      <c r="BM314" s="210" t="s">
        <v>504</v>
      </c>
    </row>
    <row r="315" spans="1:65" s="2" customFormat="1" ht="16.5" customHeight="1">
      <c r="A315" s="33"/>
      <c r="B315" s="34"/>
      <c r="C315" s="199" t="s">
        <v>505</v>
      </c>
      <c r="D315" s="199" t="s">
        <v>146</v>
      </c>
      <c r="E315" s="200" t="s">
        <v>506</v>
      </c>
      <c r="F315" s="201" t="s">
        <v>507</v>
      </c>
      <c r="G315" s="202" t="s">
        <v>156</v>
      </c>
      <c r="H315" s="203">
        <v>8</v>
      </c>
      <c r="I315" s="204"/>
      <c r="J315" s="203">
        <f t="shared" si="10"/>
        <v>0</v>
      </c>
      <c r="K315" s="205"/>
      <c r="L315" s="38"/>
      <c r="M315" s="206" t="s">
        <v>1</v>
      </c>
      <c r="N315" s="207" t="s">
        <v>38</v>
      </c>
      <c r="O315" s="74"/>
      <c r="P315" s="208">
        <f t="shared" si="11"/>
        <v>0</v>
      </c>
      <c r="Q315" s="208">
        <v>3.0000000000000001E-5</v>
      </c>
      <c r="R315" s="208">
        <f t="shared" si="12"/>
        <v>2.4000000000000001E-4</v>
      </c>
      <c r="S315" s="208">
        <v>0</v>
      </c>
      <c r="T315" s="209">
        <f t="shared" si="13"/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210" t="s">
        <v>308</v>
      </c>
      <c r="AT315" s="210" t="s">
        <v>146</v>
      </c>
      <c r="AU315" s="210" t="s">
        <v>84</v>
      </c>
      <c r="AY315" s="16" t="s">
        <v>143</v>
      </c>
      <c r="BE315" s="211">
        <f t="shared" si="14"/>
        <v>0</v>
      </c>
      <c r="BF315" s="211">
        <f t="shared" si="15"/>
        <v>0</v>
      </c>
      <c r="BG315" s="211">
        <f t="shared" si="16"/>
        <v>0</v>
      </c>
      <c r="BH315" s="211">
        <f t="shared" si="17"/>
        <v>0</v>
      </c>
      <c r="BI315" s="211">
        <f t="shared" si="18"/>
        <v>0</v>
      </c>
      <c r="BJ315" s="16" t="s">
        <v>84</v>
      </c>
      <c r="BK315" s="212">
        <f t="shared" si="19"/>
        <v>0</v>
      </c>
      <c r="BL315" s="16" t="s">
        <v>308</v>
      </c>
      <c r="BM315" s="210" t="s">
        <v>508</v>
      </c>
    </row>
    <row r="316" spans="1:65" s="2" customFormat="1" ht="16.5" customHeight="1">
      <c r="A316" s="33"/>
      <c r="B316" s="34"/>
      <c r="C316" s="225" t="s">
        <v>509</v>
      </c>
      <c r="D316" s="225" t="s">
        <v>159</v>
      </c>
      <c r="E316" s="226" t="s">
        <v>510</v>
      </c>
      <c r="F316" s="227" t="s">
        <v>511</v>
      </c>
      <c r="G316" s="228" t="s">
        <v>156</v>
      </c>
      <c r="H316" s="229">
        <v>5</v>
      </c>
      <c r="I316" s="230"/>
      <c r="J316" s="229">
        <f t="shared" si="10"/>
        <v>0</v>
      </c>
      <c r="K316" s="231"/>
      <c r="L316" s="232"/>
      <c r="M316" s="233" t="s">
        <v>1</v>
      </c>
      <c r="N316" s="234" t="s">
        <v>38</v>
      </c>
      <c r="O316" s="74"/>
      <c r="P316" s="208">
        <f t="shared" si="11"/>
        <v>0</v>
      </c>
      <c r="Q316" s="208">
        <v>1.8500000000000001E-3</v>
      </c>
      <c r="R316" s="208">
        <f t="shared" si="12"/>
        <v>9.2500000000000013E-3</v>
      </c>
      <c r="S316" s="208">
        <v>0</v>
      </c>
      <c r="T316" s="209">
        <f t="shared" si="13"/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210" t="s">
        <v>351</v>
      </c>
      <c r="AT316" s="210" t="s">
        <v>159</v>
      </c>
      <c r="AU316" s="210" t="s">
        <v>84</v>
      </c>
      <c r="AY316" s="16" t="s">
        <v>143</v>
      </c>
      <c r="BE316" s="211">
        <f t="shared" si="14"/>
        <v>0</v>
      </c>
      <c r="BF316" s="211">
        <f t="shared" si="15"/>
        <v>0</v>
      </c>
      <c r="BG316" s="211">
        <f t="shared" si="16"/>
        <v>0</v>
      </c>
      <c r="BH316" s="211">
        <f t="shared" si="17"/>
        <v>0</v>
      </c>
      <c r="BI316" s="211">
        <f t="shared" si="18"/>
        <v>0</v>
      </c>
      <c r="BJ316" s="16" t="s">
        <v>84</v>
      </c>
      <c r="BK316" s="212">
        <f t="shared" si="19"/>
        <v>0</v>
      </c>
      <c r="BL316" s="16" t="s">
        <v>308</v>
      </c>
      <c r="BM316" s="210" t="s">
        <v>512</v>
      </c>
    </row>
    <row r="317" spans="1:65" s="2" customFormat="1" ht="16.5" customHeight="1">
      <c r="A317" s="33"/>
      <c r="B317" s="34"/>
      <c r="C317" s="225" t="s">
        <v>513</v>
      </c>
      <c r="D317" s="225" t="s">
        <v>159</v>
      </c>
      <c r="E317" s="226" t="s">
        <v>514</v>
      </c>
      <c r="F317" s="227" t="s">
        <v>515</v>
      </c>
      <c r="G317" s="228" t="s">
        <v>156</v>
      </c>
      <c r="H317" s="229">
        <v>3</v>
      </c>
      <c r="I317" s="230"/>
      <c r="J317" s="229">
        <f t="shared" si="10"/>
        <v>0</v>
      </c>
      <c r="K317" s="231"/>
      <c r="L317" s="232"/>
      <c r="M317" s="233" t="s">
        <v>1</v>
      </c>
      <c r="N317" s="234" t="s">
        <v>38</v>
      </c>
      <c r="O317" s="74"/>
      <c r="P317" s="208">
        <f t="shared" si="11"/>
        <v>0</v>
      </c>
      <c r="Q317" s="208">
        <v>1.3799999999999999E-3</v>
      </c>
      <c r="R317" s="208">
        <f t="shared" si="12"/>
        <v>4.1399999999999996E-3</v>
      </c>
      <c r="S317" s="208">
        <v>0</v>
      </c>
      <c r="T317" s="209">
        <f t="shared" si="13"/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210" t="s">
        <v>351</v>
      </c>
      <c r="AT317" s="210" t="s">
        <v>159</v>
      </c>
      <c r="AU317" s="210" t="s">
        <v>84</v>
      </c>
      <c r="AY317" s="16" t="s">
        <v>143</v>
      </c>
      <c r="BE317" s="211">
        <f t="shared" si="14"/>
        <v>0</v>
      </c>
      <c r="BF317" s="211">
        <f t="shared" si="15"/>
        <v>0</v>
      </c>
      <c r="BG317" s="211">
        <f t="shared" si="16"/>
        <v>0</v>
      </c>
      <c r="BH317" s="211">
        <f t="shared" si="17"/>
        <v>0</v>
      </c>
      <c r="BI317" s="211">
        <f t="shared" si="18"/>
        <v>0</v>
      </c>
      <c r="BJ317" s="16" t="s">
        <v>84</v>
      </c>
      <c r="BK317" s="212">
        <f t="shared" si="19"/>
        <v>0</v>
      </c>
      <c r="BL317" s="16" t="s">
        <v>308</v>
      </c>
      <c r="BM317" s="210" t="s">
        <v>516</v>
      </c>
    </row>
    <row r="318" spans="1:65" s="2" customFormat="1" ht="24.15" customHeight="1">
      <c r="A318" s="33"/>
      <c r="B318" s="34"/>
      <c r="C318" s="199" t="s">
        <v>517</v>
      </c>
      <c r="D318" s="199" t="s">
        <v>146</v>
      </c>
      <c r="E318" s="200" t="s">
        <v>518</v>
      </c>
      <c r="F318" s="201" t="s">
        <v>519</v>
      </c>
      <c r="G318" s="202" t="s">
        <v>307</v>
      </c>
      <c r="H318" s="203">
        <v>0.33900000000000002</v>
      </c>
      <c r="I318" s="204"/>
      <c r="J318" s="203">
        <f t="shared" si="10"/>
        <v>0</v>
      </c>
      <c r="K318" s="205"/>
      <c r="L318" s="38"/>
      <c r="M318" s="206" t="s">
        <v>1</v>
      </c>
      <c r="N318" s="207" t="s">
        <v>38</v>
      </c>
      <c r="O318" s="74"/>
      <c r="P318" s="208">
        <f t="shared" si="11"/>
        <v>0</v>
      </c>
      <c r="Q318" s="208">
        <v>0</v>
      </c>
      <c r="R318" s="208">
        <f t="shared" si="12"/>
        <v>0</v>
      </c>
      <c r="S318" s="208">
        <v>0</v>
      </c>
      <c r="T318" s="209">
        <f t="shared" si="13"/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210" t="s">
        <v>308</v>
      </c>
      <c r="AT318" s="210" t="s">
        <v>146</v>
      </c>
      <c r="AU318" s="210" t="s">
        <v>84</v>
      </c>
      <c r="AY318" s="16" t="s">
        <v>143</v>
      </c>
      <c r="BE318" s="211">
        <f t="shared" si="14"/>
        <v>0</v>
      </c>
      <c r="BF318" s="211">
        <f t="shared" si="15"/>
        <v>0</v>
      </c>
      <c r="BG318" s="211">
        <f t="shared" si="16"/>
        <v>0</v>
      </c>
      <c r="BH318" s="211">
        <f t="shared" si="17"/>
        <v>0</v>
      </c>
      <c r="BI318" s="211">
        <f t="shared" si="18"/>
        <v>0</v>
      </c>
      <c r="BJ318" s="16" t="s">
        <v>84</v>
      </c>
      <c r="BK318" s="212">
        <f t="shared" si="19"/>
        <v>0</v>
      </c>
      <c r="BL318" s="16" t="s">
        <v>308</v>
      </c>
      <c r="BM318" s="210" t="s">
        <v>520</v>
      </c>
    </row>
    <row r="319" spans="1:65" s="12" customFormat="1" ht="22.75" customHeight="1">
      <c r="B319" s="183"/>
      <c r="C319" s="184"/>
      <c r="D319" s="185" t="s">
        <v>71</v>
      </c>
      <c r="E319" s="197" t="s">
        <v>521</v>
      </c>
      <c r="F319" s="197" t="s">
        <v>522</v>
      </c>
      <c r="G319" s="184"/>
      <c r="H319" s="184"/>
      <c r="I319" s="187"/>
      <c r="J319" s="198">
        <f>BK319</f>
        <v>0</v>
      </c>
      <c r="K319" s="184"/>
      <c r="L319" s="189"/>
      <c r="M319" s="190"/>
      <c r="N319" s="191"/>
      <c r="O319" s="191"/>
      <c r="P319" s="192">
        <f>SUM(P320:P331)</f>
        <v>0</v>
      </c>
      <c r="Q319" s="191"/>
      <c r="R319" s="192">
        <f>SUM(R320:R331)</f>
        <v>0.26250899999999999</v>
      </c>
      <c r="S319" s="191"/>
      <c r="T319" s="193">
        <f>SUM(T320:T331)</f>
        <v>0.16797999999999999</v>
      </c>
      <c r="AR319" s="194" t="s">
        <v>84</v>
      </c>
      <c r="AT319" s="195" t="s">
        <v>71</v>
      </c>
      <c r="AU319" s="195" t="s">
        <v>79</v>
      </c>
      <c r="AY319" s="194" t="s">
        <v>143</v>
      </c>
      <c r="BK319" s="196">
        <f>SUM(BK320:BK331)</f>
        <v>0</v>
      </c>
    </row>
    <row r="320" spans="1:65" s="2" customFormat="1" ht="24.15" customHeight="1">
      <c r="A320" s="33"/>
      <c r="B320" s="34"/>
      <c r="C320" s="199" t="s">
        <v>330</v>
      </c>
      <c r="D320" s="199" t="s">
        <v>146</v>
      </c>
      <c r="E320" s="200" t="s">
        <v>523</v>
      </c>
      <c r="F320" s="201" t="s">
        <v>524</v>
      </c>
      <c r="G320" s="202" t="s">
        <v>226</v>
      </c>
      <c r="H320" s="203">
        <v>250.18</v>
      </c>
      <c r="I320" s="204"/>
      <c r="J320" s="203">
        <f>ROUND(I320*H320,3)</f>
        <v>0</v>
      </c>
      <c r="K320" s="205"/>
      <c r="L320" s="38"/>
      <c r="M320" s="206" t="s">
        <v>1</v>
      </c>
      <c r="N320" s="207" t="s">
        <v>38</v>
      </c>
      <c r="O320" s="74"/>
      <c r="P320" s="208">
        <f>O320*H320</f>
        <v>0</v>
      </c>
      <c r="Q320" s="208">
        <v>5.0000000000000002E-5</v>
      </c>
      <c r="R320" s="208">
        <f>Q320*H320</f>
        <v>1.2509000000000001E-2</v>
      </c>
      <c r="S320" s="208">
        <v>0</v>
      </c>
      <c r="T320" s="209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210" t="s">
        <v>308</v>
      </c>
      <c r="AT320" s="210" t="s">
        <v>146</v>
      </c>
      <c r="AU320" s="210" t="s">
        <v>84</v>
      </c>
      <c r="AY320" s="16" t="s">
        <v>143</v>
      </c>
      <c r="BE320" s="211">
        <f>IF(N320="základná",J320,0)</f>
        <v>0</v>
      </c>
      <c r="BF320" s="211">
        <f>IF(N320="znížená",J320,0)</f>
        <v>0</v>
      </c>
      <c r="BG320" s="211">
        <f>IF(N320="zákl. prenesená",J320,0)</f>
        <v>0</v>
      </c>
      <c r="BH320" s="211">
        <f>IF(N320="zníž. prenesená",J320,0)</f>
        <v>0</v>
      </c>
      <c r="BI320" s="211">
        <f>IF(N320="nulová",J320,0)</f>
        <v>0</v>
      </c>
      <c r="BJ320" s="16" t="s">
        <v>84</v>
      </c>
      <c r="BK320" s="212">
        <f>ROUND(I320*H320,3)</f>
        <v>0</v>
      </c>
      <c r="BL320" s="16" t="s">
        <v>308</v>
      </c>
      <c r="BM320" s="210" t="s">
        <v>525</v>
      </c>
    </row>
    <row r="321" spans="1:65" s="13" customFormat="1" ht="10">
      <c r="B321" s="213"/>
      <c r="C321" s="214"/>
      <c r="D321" s="215" t="s">
        <v>152</v>
      </c>
      <c r="E321" s="216" t="s">
        <v>1</v>
      </c>
      <c r="F321" s="217" t="s">
        <v>526</v>
      </c>
      <c r="G321" s="214"/>
      <c r="H321" s="218">
        <v>135.71799999999999</v>
      </c>
      <c r="I321" s="219"/>
      <c r="J321" s="214"/>
      <c r="K321" s="214"/>
      <c r="L321" s="220"/>
      <c r="M321" s="221"/>
      <c r="N321" s="222"/>
      <c r="O321" s="222"/>
      <c r="P321" s="222"/>
      <c r="Q321" s="222"/>
      <c r="R321" s="222"/>
      <c r="S321" s="222"/>
      <c r="T321" s="223"/>
      <c r="AT321" s="224" t="s">
        <v>152</v>
      </c>
      <c r="AU321" s="224" t="s">
        <v>84</v>
      </c>
      <c r="AV321" s="13" t="s">
        <v>84</v>
      </c>
      <c r="AW321" s="13" t="s">
        <v>28</v>
      </c>
      <c r="AX321" s="13" t="s">
        <v>72</v>
      </c>
      <c r="AY321" s="224" t="s">
        <v>143</v>
      </c>
    </row>
    <row r="322" spans="1:65" s="13" customFormat="1" ht="10">
      <c r="B322" s="213"/>
      <c r="C322" s="214"/>
      <c r="D322" s="215" t="s">
        <v>152</v>
      </c>
      <c r="E322" s="216" t="s">
        <v>1</v>
      </c>
      <c r="F322" s="217" t="s">
        <v>527</v>
      </c>
      <c r="G322" s="214"/>
      <c r="H322" s="218">
        <v>97.001999999999995</v>
      </c>
      <c r="I322" s="219"/>
      <c r="J322" s="214"/>
      <c r="K322" s="214"/>
      <c r="L322" s="220"/>
      <c r="M322" s="221"/>
      <c r="N322" s="222"/>
      <c r="O322" s="222"/>
      <c r="P322" s="222"/>
      <c r="Q322" s="222"/>
      <c r="R322" s="222"/>
      <c r="S322" s="222"/>
      <c r="T322" s="223"/>
      <c r="AT322" s="224" t="s">
        <v>152</v>
      </c>
      <c r="AU322" s="224" t="s">
        <v>84</v>
      </c>
      <c r="AV322" s="13" t="s">
        <v>84</v>
      </c>
      <c r="AW322" s="13" t="s">
        <v>28</v>
      </c>
      <c r="AX322" s="13" t="s">
        <v>72</v>
      </c>
      <c r="AY322" s="224" t="s">
        <v>143</v>
      </c>
    </row>
    <row r="323" spans="1:65" s="13" customFormat="1" ht="10">
      <c r="B323" s="213"/>
      <c r="C323" s="214"/>
      <c r="D323" s="215" t="s">
        <v>152</v>
      </c>
      <c r="E323" s="216" t="s">
        <v>1</v>
      </c>
      <c r="F323" s="217" t="s">
        <v>528</v>
      </c>
      <c r="G323" s="214"/>
      <c r="H323" s="218">
        <v>17.46</v>
      </c>
      <c r="I323" s="219"/>
      <c r="J323" s="214"/>
      <c r="K323" s="214"/>
      <c r="L323" s="220"/>
      <c r="M323" s="221"/>
      <c r="N323" s="222"/>
      <c r="O323" s="222"/>
      <c r="P323" s="222"/>
      <c r="Q323" s="222"/>
      <c r="R323" s="222"/>
      <c r="S323" s="222"/>
      <c r="T323" s="223"/>
      <c r="AT323" s="224" t="s">
        <v>152</v>
      </c>
      <c r="AU323" s="224" t="s">
        <v>84</v>
      </c>
      <c r="AV323" s="13" t="s">
        <v>84</v>
      </c>
      <c r="AW323" s="13" t="s">
        <v>28</v>
      </c>
      <c r="AX323" s="13" t="s">
        <v>72</v>
      </c>
      <c r="AY323" s="224" t="s">
        <v>143</v>
      </c>
    </row>
    <row r="324" spans="1:65" s="2" customFormat="1" ht="24.15" customHeight="1">
      <c r="A324" s="33"/>
      <c r="B324" s="34"/>
      <c r="C324" s="225" t="s">
        <v>529</v>
      </c>
      <c r="D324" s="225" t="s">
        <v>159</v>
      </c>
      <c r="E324" s="226" t="s">
        <v>530</v>
      </c>
      <c r="F324" s="227" t="s">
        <v>531</v>
      </c>
      <c r="G324" s="228" t="s">
        <v>307</v>
      </c>
      <c r="H324" s="229">
        <v>0.13600000000000001</v>
      </c>
      <c r="I324" s="230"/>
      <c r="J324" s="229">
        <f>ROUND(I324*H324,3)</f>
        <v>0</v>
      </c>
      <c r="K324" s="231"/>
      <c r="L324" s="232"/>
      <c r="M324" s="233" t="s">
        <v>1</v>
      </c>
      <c r="N324" s="234" t="s">
        <v>38</v>
      </c>
      <c r="O324" s="74"/>
      <c r="P324" s="208">
        <f>O324*H324</f>
        <v>0</v>
      </c>
      <c r="Q324" s="208">
        <v>1</v>
      </c>
      <c r="R324" s="208">
        <f>Q324*H324</f>
        <v>0.13600000000000001</v>
      </c>
      <c r="S324" s="208">
        <v>0</v>
      </c>
      <c r="T324" s="209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210" t="s">
        <v>351</v>
      </c>
      <c r="AT324" s="210" t="s">
        <v>159</v>
      </c>
      <c r="AU324" s="210" t="s">
        <v>84</v>
      </c>
      <c r="AY324" s="16" t="s">
        <v>143</v>
      </c>
      <c r="BE324" s="211">
        <f>IF(N324="základná",J324,0)</f>
        <v>0</v>
      </c>
      <c r="BF324" s="211">
        <f>IF(N324="znížená",J324,0)</f>
        <v>0</v>
      </c>
      <c r="BG324" s="211">
        <f>IF(N324="zákl. prenesená",J324,0)</f>
        <v>0</v>
      </c>
      <c r="BH324" s="211">
        <f>IF(N324="zníž. prenesená",J324,0)</f>
        <v>0</v>
      </c>
      <c r="BI324" s="211">
        <f>IF(N324="nulová",J324,0)</f>
        <v>0</v>
      </c>
      <c r="BJ324" s="16" t="s">
        <v>84</v>
      </c>
      <c r="BK324" s="212">
        <f>ROUND(I324*H324,3)</f>
        <v>0</v>
      </c>
      <c r="BL324" s="16" t="s">
        <v>308</v>
      </c>
      <c r="BM324" s="210" t="s">
        <v>532</v>
      </c>
    </row>
    <row r="325" spans="1:65" s="13" customFormat="1" ht="10">
      <c r="B325" s="213"/>
      <c r="C325" s="214"/>
      <c r="D325" s="215" t="s">
        <v>152</v>
      </c>
      <c r="E325" s="216" t="s">
        <v>1</v>
      </c>
      <c r="F325" s="217" t="s">
        <v>533</v>
      </c>
      <c r="G325" s="214"/>
      <c r="H325" s="218">
        <v>0.13600000000000001</v>
      </c>
      <c r="I325" s="219"/>
      <c r="J325" s="214"/>
      <c r="K325" s="214"/>
      <c r="L325" s="220"/>
      <c r="M325" s="221"/>
      <c r="N325" s="222"/>
      <c r="O325" s="222"/>
      <c r="P325" s="222"/>
      <c r="Q325" s="222"/>
      <c r="R325" s="222"/>
      <c r="S325" s="222"/>
      <c r="T325" s="223"/>
      <c r="AT325" s="224" t="s">
        <v>152</v>
      </c>
      <c r="AU325" s="224" t="s">
        <v>84</v>
      </c>
      <c r="AV325" s="13" t="s">
        <v>84</v>
      </c>
      <c r="AW325" s="13" t="s">
        <v>28</v>
      </c>
      <c r="AX325" s="13" t="s">
        <v>72</v>
      </c>
      <c r="AY325" s="224" t="s">
        <v>143</v>
      </c>
    </row>
    <row r="326" spans="1:65" s="2" customFormat="1" ht="24.15" customHeight="1">
      <c r="A326" s="33"/>
      <c r="B326" s="34"/>
      <c r="C326" s="225" t="s">
        <v>534</v>
      </c>
      <c r="D326" s="225" t="s">
        <v>159</v>
      </c>
      <c r="E326" s="226" t="s">
        <v>535</v>
      </c>
      <c r="F326" s="227" t="s">
        <v>536</v>
      </c>
      <c r="G326" s="228" t="s">
        <v>307</v>
      </c>
      <c r="H326" s="229">
        <v>9.7000000000000003E-2</v>
      </c>
      <c r="I326" s="230"/>
      <c r="J326" s="229">
        <f>ROUND(I326*H326,3)</f>
        <v>0</v>
      </c>
      <c r="K326" s="231"/>
      <c r="L326" s="232"/>
      <c r="M326" s="233" t="s">
        <v>1</v>
      </c>
      <c r="N326" s="234" t="s">
        <v>38</v>
      </c>
      <c r="O326" s="74"/>
      <c r="P326" s="208">
        <f>O326*H326</f>
        <v>0</v>
      </c>
      <c r="Q326" s="208">
        <v>1</v>
      </c>
      <c r="R326" s="208">
        <f>Q326*H326</f>
        <v>9.7000000000000003E-2</v>
      </c>
      <c r="S326" s="208">
        <v>0</v>
      </c>
      <c r="T326" s="209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210" t="s">
        <v>351</v>
      </c>
      <c r="AT326" s="210" t="s">
        <v>159</v>
      </c>
      <c r="AU326" s="210" t="s">
        <v>84</v>
      </c>
      <c r="AY326" s="16" t="s">
        <v>143</v>
      </c>
      <c r="BE326" s="211">
        <f>IF(N326="základná",J326,0)</f>
        <v>0</v>
      </c>
      <c r="BF326" s="211">
        <f>IF(N326="znížená",J326,0)</f>
        <v>0</v>
      </c>
      <c r="BG326" s="211">
        <f>IF(N326="zákl. prenesená",J326,0)</f>
        <v>0</v>
      </c>
      <c r="BH326" s="211">
        <f>IF(N326="zníž. prenesená",J326,0)</f>
        <v>0</v>
      </c>
      <c r="BI326" s="211">
        <f>IF(N326="nulová",J326,0)</f>
        <v>0</v>
      </c>
      <c r="BJ326" s="16" t="s">
        <v>84</v>
      </c>
      <c r="BK326" s="212">
        <f>ROUND(I326*H326,3)</f>
        <v>0</v>
      </c>
      <c r="BL326" s="16" t="s">
        <v>308</v>
      </c>
      <c r="BM326" s="210" t="s">
        <v>537</v>
      </c>
    </row>
    <row r="327" spans="1:65" s="13" customFormat="1" ht="10">
      <c r="B327" s="213"/>
      <c r="C327" s="214"/>
      <c r="D327" s="215" t="s">
        <v>152</v>
      </c>
      <c r="E327" s="216" t="s">
        <v>1</v>
      </c>
      <c r="F327" s="217" t="s">
        <v>538</v>
      </c>
      <c r="G327" s="214"/>
      <c r="H327" s="218">
        <v>9.7000000000000003E-2</v>
      </c>
      <c r="I327" s="219"/>
      <c r="J327" s="214"/>
      <c r="K327" s="214"/>
      <c r="L327" s="220"/>
      <c r="M327" s="221"/>
      <c r="N327" s="222"/>
      <c r="O327" s="222"/>
      <c r="P327" s="222"/>
      <c r="Q327" s="222"/>
      <c r="R327" s="222"/>
      <c r="S327" s="222"/>
      <c r="T327" s="223"/>
      <c r="AT327" s="224" t="s">
        <v>152</v>
      </c>
      <c r="AU327" s="224" t="s">
        <v>84</v>
      </c>
      <c r="AV327" s="13" t="s">
        <v>84</v>
      </c>
      <c r="AW327" s="13" t="s">
        <v>28</v>
      </c>
      <c r="AX327" s="13" t="s">
        <v>72</v>
      </c>
      <c r="AY327" s="224" t="s">
        <v>143</v>
      </c>
    </row>
    <row r="328" spans="1:65" s="2" customFormat="1" ht="24.15" customHeight="1">
      <c r="A328" s="33"/>
      <c r="B328" s="34"/>
      <c r="C328" s="225" t="s">
        <v>539</v>
      </c>
      <c r="D328" s="225" t="s">
        <v>159</v>
      </c>
      <c r="E328" s="226" t="s">
        <v>540</v>
      </c>
      <c r="F328" s="227" t="s">
        <v>541</v>
      </c>
      <c r="G328" s="228" t="s">
        <v>307</v>
      </c>
      <c r="H328" s="229">
        <v>1.7000000000000001E-2</v>
      </c>
      <c r="I328" s="230"/>
      <c r="J328" s="229">
        <f>ROUND(I328*H328,3)</f>
        <v>0</v>
      </c>
      <c r="K328" s="231"/>
      <c r="L328" s="232"/>
      <c r="M328" s="233" t="s">
        <v>1</v>
      </c>
      <c r="N328" s="234" t="s">
        <v>38</v>
      </c>
      <c r="O328" s="74"/>
      <c r="P328" s="208">
        <f>O328*H328</f>
        <v>0</v>
      </c>
      <c r="Q328" s="208">
        <v>1</v>
      </c>
      <c r="R328" s="208">
        <f>Q328*H328</f>
        <v>1.7000000000000001E-2</v>
      </c>
      <c r="S328" s="208">
        <v>0</v>
      </c>
      <c r="T328" s="209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210" t="s">
        <v>351</v>
      </c>
      <c r="AT328" s="210" t="s">
        <v>159</v>
      </c>
      <c r="AU328" s="210" t="s">
        <v>84</v>
      </c>
      <c r="AY328" s="16" t="s">
        <v>143</v>
      </c>
      <c r="BE328" s="211">
        <f>IF(N328="základná",J328,0)</f>
        <v>0</v>
      </c>
      <c r="BF328" s="211">
        <f>IF(N328="znížená",J328,0)</f>
        <v>0</v>
      </c>
      <c r="BG328" s="211">
        <f>IF(N328="zákl. prenesená",J328,0)</f>
        <v>0</v>
      </c>
      <c r="BH328" s="211">
        <f>IF(N328="zníž. prenesená",J328,0)</f>
        <v>0</v>
      </c>
      <c r="BI328" s="211">
        <f>IF(N328="nulová",J328,0)</f>
        <v>0</v>
      </c>
      <c r="BJ328" s="16" t="s">
        <v>84</v>
      </c>
      <c r="BK328" s="212">
        <f>ROUND(I328*H328,3)</f>
        <v>0</v>
      </c>
      <c r="BL328" s="16" t="s">
        <v>308</v>
      </c>
      <c r="BM328" s="210" t="s">
        <v>542</v>
      </c>
    </row>
    <row r="329" spans="1:65" s="13" customFormat="1" ht="10">
      <c r="B329" s="213"/>
      <c r="C329" s="214"/>
      <c r="D329" s="215" t="s">
        <v>152</v>
      </c>
      <c r="E329" s="216" t="s">
        <v>1</v>
      </c>
      <c r="F329" s="217" t="s">
        <v>543</v>
      </c>
      <c r="G329" s="214"/>
      <c r="H329" s="218">
        <v>1.7000000000000001E-2</v>
      </c>
      <c r="I329" s="219"/>
      <c r="J329" s="214"/>
      <c r="K329" s="214"/>
      <c r="L329" s="220"/>
      <c r="M329" s="221"/>
      <c r="N329" s="222"/>
      <c r="O329" s="222"/>
      <c r="P329" s="222"/>
      <c r="Q329" s="222"/>
      <c r="R329" s="222"/>
      <c r="S329" s="222"/>
      <c r="T329" s="223"/>
      <c r="AT329" s="224" t="s">
        <v>152</v>
      </c>
      <c r="AU329" s="224" t="s">
        <v>84</v>
      </c>
      <c r="AV329" s="13" t="s">
        <v>84</v>
      </c>
      <c r="AW329" s="13" t="s">
        <v>28</v>
      </c>
      <c r="AX329" s="13" t="s">
        <v>72</v>
      </c>
      <c r="AY329" s="224" t="s">
        <v>143</v>
      </c>
    </row>
    <row r="330" spans="1:65" s="2" customFormat="1" ht="24.15" customHeight="1">
      <c r="A330" s="33"/>
      <c r="B330" s="34"/>
      <c r="C330" s="199" t="s">
        <v>544</v>
      </c>
      <c r="D330" s="199" t="s">
        <v>146</v>
      </c>
      <c r="E330" s="200" t="s">
        <v>545</v>
      </c>
      <c r="F330" s="201" t="s">
        <v>546</v>
      </c>
      <c r="G330" s="202" t="s">
        <v>149</v>
      </c>
      <c r="H330" s="203">
        <v>8.3989999999999991</v>
      </c>
      <c r="I330" s="204"/>
      <c r="J330" s="203">
        <f>ROUND(I330*H330,3)</f>
        <v>0</v>
      </c>
      <c r="K330" s="205"/>
      <c r="L330" s="38"/>
      <c r="M330" s="206" t="s">
        <v>1</v>
      </c>
      <c r="N330" s="207" t="s">
        <v>38</v>
      </c>
      <c r="O330" s="74"/>
      <c r="P330" s="208">
        <f>O330*H330</f>
        <v>0</v>
      </c>
      <c r="Q330" s="208">
        <v>0</v>
      </c>
      <c r="R330" s="208">
        <f>Q330*H330</f>
        <v>0</v>
      </c>
      <c r="S330" s="208">
        <v>0.02</v>
      </c>
      <c r="T330" s="209">
        <f>S330*H330</f>
        <v>0.16797999999999999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210" t="s">
        <v>308</v>
      </c>
      <c r="AT330" s="210" t="s">
        <v>146</v>
      </c>
      <c r="AU330" s="210" t="s">
        <v>84</v>
      </c>
      <c r="AY330" s="16" t="s">
        <v>143</v>
      </c>
      <c r="BE330" s="211">
        <f>IF(N330="základná",J330,0)</f>
        <v>0</v>
      </c>
      <c r="BF330" s="211">
        <f>IF(N330="znížená",J330,0)</f>
        <v>0</v>
      </c>
      <c r="BG330" s="211">
        <f>IF(N330="zákl. prenesená",J330,0)</f>
        <v>0</v>
      </c>
      <c r="BH330" s="211">
        <f>IF(N330="zníž. prenesená",J330,0)</f>
        <v>0</v>
      </c>
      <c r="BI330" s="211">
        <f>IF(N330="nulová",J330,0)</f>
        <v>0</v>
      </c>
      <c r="BJ330" s="16" t="s">
        <v>84</v>
      </c>
      <c r="BK330" s="212">
        <f>ROUND(I330*H330,3)</f>
        <v>0</v>
      </c>
      <c r="BL330" s="16" t="s">
        <v>308</v>
      </c>
      <c r="BM330" s="210" t="s">
        <v>547</v>
      </c>
    </row>
    <row r="331" spans="1:65" s="13" customFormat="1" ht="20">
      <c r="B331" s="213"/>
      <c r="C331" s="214"/>
      <c r="D331" s="215" t="s">
        <v>152</v>
      </c>
      <c r="E331" s="216" t="s">
        <v>1</v>
      </c>
      <c r="F331" s="217" t="s">
        <v>548</v>
      </c>
      <c r="G331" s="214"/>
      <c r="H331" s="218">
        <v>8.3989999999999991</v>
      </c>
      <c r="I331" s="219"/>
      <c r="J331" s="214"/>
      <c r="K331" s="214"/>
      <c r="L331" s="220"/>
      <c r="M331" s="221"/>
      <c r="N331" s="222"/>
      <c r="O331" s="222"/>
      <c r="P331" s="222"/>
      <c r="Q331" s="222"/>
      <c r="R331" s="222"/>
      <c r="S331" s="222"/>
      <c r="T331" s="223"/>
      <c r="AT331" s="224" t="s">
        <v>152</v>
      </c>
      <c r="AU331" s="224" t="s">
        <v>84</v>
      </c>
      <c r="AV331" s="13" t="s">
        <v>84</v>
      </c>
      <c r="AW331" s="13" t="s">
        <v>28</v>
      </c>
      <c r="AX331" s="13" t="s">
        <v>72</v>
      </c>
      <c r="AY331" s="224" t="s">
        <v>143</v>
      </c>
    </row>
    <row r="332" spans="1:65" s="12" customFormat="1" ht="22.75" customHeight="1">
      <c r="B332" s="183"/>
      <c r="C332" s="184"/>
      <c r="D332" s="185" t="s">
        <v>71</v>
      </c>
      <c r="E332" s="197" t="s">
        <v>549</v>
      </c>
      <c r="F332" s="197" t="s">
        <v>550</v>
      </c>
      <c r="G332" s="184"/>
      <c r="H332" s="184"/>
      <c r="I332" s="187"/>
      <c r="J332" s="198">
        <f>BK332</f>
        <v>0</v>
      </c>
      <c r="K332" s="184"/>
      <c r="L332" s="189"/>
      <c r="M332" s="190"/>
      <c r="N332" s="191"/>
      <c r="O332" s="191"/>
      <c r="P332" s="192">
        <f>SUM(P333:P357)</f>
        <v>0</v>
      </c>
      <c r="Q332" s="191"/>
      <c r="R332" s="192">
        <f>SUM(R333:R357)</f>
        <v>8.8581400000000005E-3</v>
      </c>
      <c r="S332" s="191"/>
      <c r="T332" s="193">
        <f>SUM(T333:T357)</f>
        <v>0</v>
      </c>
      <c r="AR332" s="194" t="s">
        <v>84</v>
      </c>
      <c r="AT332" s="195" t="s">
        <v>71</v>
      </c>
      <c r="AU332" s="195" t="s">
        <v>79</v>
      </c>
      <c r="AY332" s="194" t="s">
        <v>143</v>
      </c>
      <c r="BK332" s="196">
        <f>SUM(BK333:BK357)</f>
        <v>0</v>
      </c>
    </row>
    <row r="333" spans="1:65" s="2" customFormat="1" ht="24.15" customHeight="1">
      <c r="A333" s="33"/>
      <c r="B333" s="34"/>
      <c r="C333" s="199" t="s">
        <v>551</v>
      </c>
      <c r="D333" s="199" t="s">
        <v>146</v>
      </c>
      <c r="E333" s="200" t="s">
        <v>552</v>
      </c>
      <c r="F333" s="201" t="s">
        <v>553</v>
      </c>
      <c r="G333" s="202" t="s">
        <v>149</v>
      </c>
      <c r="H333" s="203">
        <v>15.366</v>
      </c>
      <c r="I333" s="204"/>
      <c r="J333" s="203">
        <f>ROUND(I333*H333,3)</f>
        <v>0</v>
      </c>
      <c r="K333" s="205"/>
      <c r="L333" s="38"/>
      <c r="M333" s="206" t="s">
        <v>1</v>
      </c>
      <c r="N333" s="207" t="s">
        <v>38</v>
      </c>
      <c r="O333" s="74"/>
      <c r="P333" s="208">
        <f>O333*H333</f>
        <v>0</v>
      </c>
      <c r="Q333" s="208">
        <v>2.1000000000000001E-4</v>
      </c>
      <c r="R333" s="208">
        <f>Q333*H333</f>
        <v>3.2268600000000002E-3</v>
      </c>
      <c r="S333" s="208">
        <v>0</v>
      </c>
      <c r="T333" s="209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210" t="s">
        <v>308</v>
      </c>
      <c r="AT333" s="210" t="s">
        <v>146</v>
      </c>
      <c r="AU333" s="210" t="s">
        <v>84</v>
      </c>
      <c r="AY333" s="16" t="s">
        <v>143</v>
      </c>
      <c r="BE333" s="211">
        <f>IF(N333="základná",J333,0)</f>
        <v>0</v>
      </c>
      <c r="BF333" s="211">
        <f>IF(N333="znížená",J333,0)</f>
        <v>0</v>
      </c>
      <c r="BG333" s="211">
        <f>IF(N333="zákl. prenesená",J333,0)</f>
        <v>0</v>
      </c>
      <c r="BH333" s="211">
        <f>IF(N333="zníž. prenesená",J333,0)</f>
        <v>0</v>
      </c>
      <c r="BI333" s="211">
        <f>IF(N333="nulová",J333,0)</f>
        <v>0</v>
      </c>
      <c r="BJ333" s="16" t="s">
        <v>84</v>
      </c>
      <c r="BK333" s="212">
        <f>ROUND(I333*H333,3)</f>
        <v>0</v>
      </c>
      <c r="BL333" s="16" t="s">
        <v>308</v>
      </c>
      <c r="BM333" s="210" t="s">
        <v>554</v>
      </c>
    </row>
    <row r="334" spans="1:65" s="13" customFormat="1" ht="10">
      <c r="B334" s="213"/>
      <c r="C334" s="214"/>
      <c r="D334" s="215" t="s">
        <v>152</v>
      </c>
      <c r="E334" s="216" t="s">
        <v>1</v>
      </c>
      <c r="F334" s="217" t="s">
        <v>555</v>
      </c>
      <c r="G334" s="214"/>
      <c r="H334" s="218">
        <v>4.71</v>
      </c>
      <c r="I334" s="219"/>
      <c r="J334" s="214"/>
      <c r="K334" s="214"/>
      <c r="L334" s="220"/>
      <c r="M334" s="221"/>
      <c r="N334" s="222"/>
      <c r="O334" s="222"/>
      <c r="P334" s="222"/>
      <c r="Q334" s="222"/>
      <c r="R334" s="222"/>
      <c r="S334" s="222"/>
      <c r="T334" s="223"/>
      <c r="AT334" s="224" t="s">
        <v>152</v>
      </c>
      <c r="AU334" s="224" t="s">
        <v>84</v>
      </c>
      <c r="AV334" s="13" t="s">
        <v>84</v>
      </c>
      <c r="AW334" s="13" t="s">
        <v>28</v>
      </c>
      <c r="AX334" s="13" t="s">
        <v>72</v>
      </c>
      <c r="AY334" s="224" t="s">
        <v>143</v>
      </c>
    </row>
    <row r="335" spans="1:65" s="13" customFormat="1" ht="10">
      <c r="B335" s="213"/>
      <c r="C335" s="214"/>
      <c r="D335" s="215" t="s">
        <v>152</v>
      </c>
      <c r="E335" s="216" t="s">
        <v>1</v>
      </c>
      <c r="F335" s="217" t="s">
        <v>556</v>
      </c>
      <c r="G335" s="214"/>
      <c r="H335" s="218">
        <v>4.5650000000000004</v>
      </c>
      <c r="I335" s="219"/>
      <c r="J335" s="214"/>
      <c r="K335" s="214"/>
      <c r="L335" s="220"/>
      <c r="M335" s="221"/>
      <c r="N335" s="222"/>
      <c r="O335" s="222"/>
      <c r="P335" s="222"/>
      <c r="Q335" s="222"/>
      <c r="R335" s="222"/>
      <c r="S335" s="222"/>
      <c r="T335" s="223"/>
      <c r="AT335" s="224" t="s">
        <v>152</v>
      </c>
      <c r="AU335" s="224" t="s">
        <v>84</v>
      </c>
      <c r="AV335" s="13" t="s">
        <v>84</v>
      </c>
      <c r="AW335" s="13" t="s">
        <v>28</v>
      </c>
      <c r="AX335" s="13" t="s">
        <v>72</v>
      </c>
      <c r="AY335" s="224" t="s">
        <v>143</v>
      </c>
    </row>
    <row r="336" spans="1:65" s="13" customFormat="1" ht="10">
      <c r="B336" s="213"/>
      <c r="C336" s="214"/>
      <c r="D336" s="215" t="s">
        <v>152</v>
      </c>
      <c r="E336" s="216" t="s">
        <v>1</v>
      </c>
      <c r="F336" s="217" t="s">
        <v>557</v>
      </c>
      <c r="G336" s="214"/>
      <c r="H336" s="218">
        <v>1.141</v>
      </c>
      <c r="I336" s="219"/>
      <c r="J336" s="214"/>
      <c r="K336" s="214"/>
      <c r="L336" s="220"/>
      <c r="M336" s="221"/>
      <c r="N336" s="222"/>
      <c r="O336" s="222"/>
      <c r="P336" s="222"/>
      <c r="Q336" s="222"/>
      <c r="R336" s="222"/>
      <c r="S336" s="222"/>
      <c r="T336" s="223"/>
      <c r="AT336" s="224" t="s">
        <v>152</v>
      </c>
      <c r="AU336" s="224" t="s">
        <v>84</v>
      </c>
      <c r="AV336" s="13" t="s">
        <v>84</v>
      </c>
      <c r="AW336" s="13" t="s">
        <v>28</v>
      </c>
      <c r="AX336" s="13" t="s">
        <v>72</v>
      </c>
      <c r="AY336" s="224" t="s">
        <v>143</v>
      </c>
    </row>
    <row r="337" spans="1:65" s="13" customFormat="1" ht="10">
      <c r="B337" s="213"/>
      <c r="C337" s="214"/>
      <c r="D337" s="215" t="s">
        <v>152</v>
      </c>
      <c r="E337" s="216" t="s">
        <v>1</v>
      </c>
      <c r="F337" s="217" t="s">
        <v>558</v>
      </c>
      <c r="G337" s="214"/>
      <c r="H337" s="218">
        <v>4.95</v>
      </c>
      <c r="I337" s="219"/>
      <c r="J337" s="214"/>
      <c r="K337" s="214"/>
      <c r="L337" s="220"/>
      <c r="M337" s="221"/>
      <c r="N337" s="222"/>
      <c r="O337" s="222"/>
      <c r="P337" s="222"/>
      <c r="Q337" s="222"/>
      <c r="R337" s="222"/>
      <c r="S337" s="222"/>
      <c r="T337" s="223"/>
      <c r="AT337" s="224" t="s">
        <v>152</v>
      </c>
      <c r="AU337" s="224" t="s">
        <v>84</v>
      </c>
      <c r="AV337" s="13" t="s">
        <v>84</v>
      </c>
      <c r="AW337" s="13" t="s">
        <v>28</v>
      </c>
      <c r="AX337" s="13" t="s">
        <v>72</v>
      </c>
      <c r="AY337" s="224" t="s">
        <v>143</v>
      </c>
    </row>
    <row r="338" spans="1:65" s="2" customFormat="1" ht="24.15" customHeight="1">
      <c r="A338" s="33"/>
      <c r="B338" s="34"/>
      <c r="C338" s="199" t="s">
        <v>559</v>
      </c>
      <c r="D338" s="199" t="s">
        <v>146</v>
      </c>
      <c r="E338" s="200" t="s">
        <v>560</v>
      </c>
      <c r="F338" s="201" t="s">
        <v>561</v>
      </c>
      <c r="G338" s="202" t="s">
        <v>149</v>
      </c>
      <c r="H338" s="203">
        <v>15.366</v>
      </c>
      <c r="I338" s="204"/>
      <c r="J338" s="203">
        <f>ROUND(I338*H338,3)</f>
        <v>0</v>
      </c>
      <c r="K338" s="205"/>
      <c r="L338" s="38"/>
      <c r="M338" s="206" t="s">
        <v>1</v>
      </c>
      <c r="N338" s="207" t="s">
        <v>38</v>
      </c>
      <c r="O338" s="74"/>
      <c r="P338" s="208">
        <f>O338*H338</f>
        <v>0</v>
      </c>
      <c r="Q338" s="208">
        <v>8.0000000000000007E-5</v>
      </c>
      <c r="R338" s="208">
        <f>Q338*H338</f>
        <v>1.2292800000000001E-3</v>
      </c>
      <c r="S338" s="208">
        <v>0</v>
      </c>
      <c r="T338" s="209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210" t="s">
        <v>308</v>
      </c>
      <c r="AT338" s="210" t="s">
        <v>146</v>
      </c>
      <c r="AU338" s="210" t="s">
        <v>84</v>
      </c>
      <c r="AY338" s="16" t="s">
        <v>143</v>
      </c>
      <c r="BE338" s="211">
        <f>IF(N338="základná",J338,0)</f>
        <v>0</v>
      </c>
      <c r="BF338" s="211">
        <f>IF(N338="znížená",J338,0)</f>
        <v>0</v>
      </c>
      <c r="BG338" s="211">
        <f>IF(N338="zákl. prenesená",J338,0)</f>
        <v>0</v>
      </c>
      <c r="BH338" s="211">
        <f>IF(N338="zníž. prenesená",J338,0)</f>
        <v>0</v>
      </c>
      <c r="BI338" s="211">
        <f>IF(N338="nulová",J338,0)</f>
        <v>0</v>
      </c>
      <c r="BJ338" s="16" t="s">
        <v>84</v>
      </c>
      <c r="BK338" s="212">
        <f>ROUND(I338*H338,3)</f>
        <v>0</v>
      </c>
      <c r="BL338" s="16" t="s">
        <v>308</v>
      </c>
      <c r="BM338" s="210" t="s">
        <v>562</v>
      </c>
    </row>
    <row r="339" spans="1:65" s="13" customFormat="1" ht="10">
      <c r="B339" s="213"/>
      <c r="C339" s="214"/>
      <c r="D339" s="215" t="s">
        <v>152</v>
      </c>
      <c r="E339" s="216" t="s">
        <v>1</v>
      </c>
      <c r="F339" s="217" t="s">
        <v>555</v>
      </c>
      <c r="G339" s="214"/>
      <c r="H339" s="218">
        <v>4.71</v>
      </c>
      <c r="I339" s="219"/>
      <c r="J339" s="214"/>
      <c r="K339" s="214"/>
      <c r="L339" s="220"/>
      <c r="M339" s="221"/>
      <c r="N339" s="222"/>
      <c r="O339" s="222"/>
      <c r="P339" s="222"/>
      <c r="Q339" s="222"/>
      <c r="R339" s="222"/>
      <c r="S339" s="222"/>
      <c r="T339" s="223"/>
      <c r="AT339" s="224" t="s">
        <v>152</v>
      </c>
      <c r="AU339" s="224" t="s">
        <v>84</v>
      </c>
      <c r="AV339" s="13" t="s">
        <v>84</v>
      </c>
      <c r="AW339" s="13" t="s">
        <v>28</v>
      </c>
      <c r="AX339" s="13" t="s">
        <v>72</v>
      </c>
      <c r="AY339" s="224" t="s">
        <v>143</v>
      </c>
    </row>
    <row r="340" spans="1:65" s="13" customFormat="1" ht="10">
      <c r="B340" s="213"/>
      <c r="C340" s="214"/>
      <c r="D340" s="215" t="s">
        <v>152</v>
      </c>
      <c r="E340" s="216" t="s">
        <v>1</v>
      </c>
      <c r="F340" s="217" t="s">
        <v>556</v>
      </c>
      <c r="G340" s="214"/>
      <c r="H340" s="218">
        <v>4.5650000000000004</v>
      </c>
      <c r="I340" s="219"/>
      <c r="J340" s="214"/>
      <c r="K340" s="214"/>
      <c r="L340" s="220"/>
      <c r="M340" s="221"/>
      <c r="N340" s="222"/>
      <c r="O340" s="222"/>
      <c r="P340" s="222"/>
      <c r="Q340" s="222"/>
      <c r="R340" s="222"/>
      <c r="S340" s="222"/>
      <c r="T340" s="223"/>
      <c r="AT340" s="224" t="s">
        <v>152</v>
      </c>
      <c r="AU340" s="224" t="s">
        <v>84</v>
      </c>
      <c r="AV340" s="13" t="s">
        <v>84</v>
      </c>
      <c r="AW340" s="13" t="s">
        <v>28</v>
      </c>
      <c r="AX340" s="13" t="s">
        <v>72</v>
      </c>
      <c r="AY340" s="224" t="s">
        <v>143</v>
      </c>
    </row>
    <row r="341" spans="1:65" s="13" customFormat="1" ht="10">
      <c r="B341" s="213"/>
      <c r="C341" s="214"/>
      <c r="D341" s="215" t="s">
        <v>152</v>
      </c>
      <c r="E341" s="216" t="s">
        <v>1</v>
      </c>
      <c r="F341" s="217" t="s">
        <v>557</v>
      </c>
      <c r="G341" s="214"/>
      <c r="H341" s="218">
        <v>1.141</v>
      </c>
      <c r="I341" s="219"/>
      <c r="J341" s="214"/>
      <c r="K341" s="214"/>
      <c r="L341" s="220"/>
      <c r="M341" s="221"/>
      <c r="N341" s="222"/>
      <c r="O341" s="222"/>
      <c r="P341" s="222"/>
      <c r="Q341" s="222"/>
      <c r="R341" s="222"/>
      <c r="S341" s="222"/>
      <c r="T341" s="223"/>
      <c r="AT341" s="224" t="s">
        <v>152</v>
      </c>
      <c r="AU341" s="224" t="s">
        <v>84</v>
      </c>
      <c r="AV341" s="13" t="s">
        <v>84</v>
      </c>
      <c r="AW341" s="13" t="s">
        <v>28</v>
      </c>
      <c r="AX341" s="13" t="s">
        <v>72</v>
      </c>
      <c r="AY341" s="224" t="s">
        <v>143</v>
      </c>
    </row>
    <row r="342" spans="1:65" s="13" customFormat="1" ht="10">
      <c r="B342" s="213"/>
      <c r="C342" s="214"/>
      <c r="D342" s="215" t="s">
        <v>152</v>
      </c>
      <c r="E342" s="216" t="s">
        <v>1</v>
      </c>
      <c r="F342" s="217" t="s">
        <v>558</v>
      </c>
      <c r="G342" s="214"/>
      <c r="H342" s="218">
        <v>4.95</v>
      </c>
      <c r="I342" s="219"/>
      <c r="J342" s="214"/>
      <c r="K342" s="214"/>
      <c r="L342" s="220"/>
      <c r="M342" s="221"/>
      <c r="N342" s="222"/>
      <c r="O342" s="222"/>
      <c r="P342" s="222"/>
      <c r="Q342" s="222"/>
      <c r="R342" s="222"/>
      <c r="S342" s="222"/>
      <c r="T342" s="223"/>
      <c r="AT342" s="224" t="s">
        <v>152</v>
      </c>
      <c r="AU342" s="224" t="s">
        <v>84</v>
      </c>
      <c r="AV342" s="13" t="s">
        <v>84</v>
      </c>
      <c r="AW342" s="13" t="s">
        <v>28</v>
      </c>
      <c r="AX342" s="13" t="s">
        <v>72</v>
      </c>
      <c r="AY342" s="224" t="s">
        <v>143</v>
      </c>
    </row>
    <row r="343" spans="1:65" s="2" customFormat="1" ht="24.15" customHeight="1">
      <c r="A343" s="33"/>
      <c r="B343" s="34"/>
      <c r="C343" s="199" t="s">
        <v>563</v>
      </c>
      <c r="D343" s="199" t="s">
        <v>146</v>
      </c>
      <c r="E343" s="200" t="s">
        <v>564</v>
      </c>
      <c r="F343" s="201" t="s">
        <v>565</v>
      </c>
      <c r="G343" s="202" t="s">
        <v>149</v>
      </c>
      <c r="H343" s="203">
        <v>55.024999999999999</v>
      </c>
      <c r="I343" s="204"/>
      <c r="J343" s="203">
        <f>ROUND(I343*H343,3)</f>
        <v>0</v>
      </c>
      <c r="K343" s="205"/>
      <c r="L343" s="38"/>
      <c r="M343" s="206" t="s">
        <v>1</v>
      </c>
      <c r="N343" s="207" t="s">
        <v>38</v>
      </c>
      <c r="O343" s="74"/>
      <c r="P343" s="208">
        <f>O343*H343</f>
        <v>0</v>
      </c>
      <c r="Q343" s="208">
        <v>8.0000000000000007E-5</v>
      </c>
      <c r="R343" s="208">
        <f>Q343*H343</f>
        <v>4.4020000000000005E-3</v>
      </c>
      <c r="S343" s="208">
        <v>0</v>
      </c>
      <c r="T343" s="209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210" t="s">
        <v>308</v>
      </c>
      <c r="AT343" s="210" t="s">
        <v>146</v>
      </c>
      <c r="AU343" s="210" t="s">
        <v>84</v>
      </c>
      <c r="AY343" s="16" t="s">
        <v>143</v>
      </c>
      <c r="BE343" s="211">
        <f>IF(N343="základná",J343,0)</f>
        <v>0</v>
      </c>
      <c r="BF343" s="211">
        <f>IF(N343="znížená",J343,0)</f>
        <v>0</v>
      </c>
      <c r="BG343" s="211">
        <f>IF(N343="zákl. prenesená",J343,0)</f>
        <v>0</v>
      </c>
      <c r="BH343" s="211">
        <f>IF(N343="zníž. prenesená",J343,0)</f>
        <v>0</v>
      </c>
      <c r="BI343" s="211">
        <f>IF(N343="nulová",J343,0)</f>
        <v>0</v>
      </c>
      <c r="BJ343" s="16" t="s">
        <v>84</v>
      </c>
      <c r="BK343" s="212">
        <f>ROUND(I343*H343,3)</f>
        <v>0</v>
      </c>
      <c r="BL343" s="16" t="s">
        <v>308</v>
      </c>
      <c r="BM343" s="210" t="s">
        <v>566</v>
      </c>
    </row>
    <row r="344" spans="1:65" s="13" customFormat="1" ht="10">
      <c r="B344" s="213"/>
      <c r="C344" s="214"/>
      <c r="D344" s="215" t="s">
        <v>152</v>
      </c>
      <c r="E344" s="216" t="s">
        <v>1</v>
      </c>
      <c r="F344" s="217" t="s">
        <v>400</v>
      </c>
      <c r="G344" s="214"/>
      <c r="H344" s="218">
        <v>48.610999999999997</v>
      </c>
      <c r="I344" s="219"/>
      <c r="J344" s="214"/>
      <c r="K344" s="214"/>
      <c r="L344" s="220"/>
      <c r="M344" s="221"/>
      <c r="N344" s="222"/>
      <c r="O344" s="222"/>
      <c r="P344" s="222"/>
      <c r="Q344" s="222"/>
      <c r="R344" s="222"/>
      <c r="S344" s="222"/>
      <c r="T344" s="223"/>
      <c r="AT344" s="224" t="s">
        <v>152</v>
      </c>
      <c r="AU344" s="224" t="s">
        <v>84</v>
      </c>
      <c r="AV344" s="13" t="s">
        <v>84</v>
      </c>
      <c r="AW344" s="13" t="s">
        <v>28</v>
      </c>
      <c r="AX344" s="13" t="s">
        <v>72</v>
      </c>
      <c r="AY344" s="224" t="s">
        <v>143</v>
      </c>
    </row>
    <row r="345" spans="1:65" s="13" customFormat="1" ht="10">
      <c r="B345" s="213"/>
      <c r="C345" s="214"/>
      <c r="D345" s="215" t="s">
        <v>152</v>
      </c>
      <c r="E345" s="216" t="s">
        <v>1</v>
      </c>
      <c r="F345" s="217" t="s">
        <v>401</v>
      </c>
      <c r="G345" s="214"/>
      <c r="H345" s="218">
        <v>-7.6950000000000003</v>
      </c>
      <c r="I345" s="219"/>
      <c r="J345" s="214"/>
      <c r="K345" s="214"/>
      <c r="L345" s="220"/>
      <c r="M345" s="221"/>
      <c r="N345" s="222"/>
      <c r="O345" s="222"/>
      <c r="P345" s="222"/>
      <c r="Q345" s="222"/>
      <c r="R345" s="222"/>
      <c r="S345" s="222"/>
      <c r="T345" s="223"/>
      <c r="AT345" s="224" t="s">
        <v>152</v>
      </c>
      <c r="AU345" s="224" t="s">
        <v>84</v>
      </c>
      <c r="AV345" s="13" t="s">
        <v>84</v>
      </c>
      <c r="AW345" s="13" t="s">
        <v>28</v>
      </c>
      <c r="AX345" s="13" t="s">
        <v>72</v>
      </c>
      <c r="AY345" s="224" t="s">
        <v>143</v>
      </c>
    </row>
    <row r="346" spans="1:65" s="13" customFormat="1" ht="10">
      <c r="B346" s="213"/>
      <c r="C346" s="214"/>
      <c r="D346" s="215" t="s">
        <v>152</v>
      </c>
      <c r="E346" s="216" t="s">
        <v>1</v>
      </c>
      <c r="F346" s="217" t="s">
        <v>567</v>
      </c>
      <c r="G346" s="214"/>
      <c r="H346" s="218">
        <v>-2.9420000000000002</v>
      </c>
      <c r="I346" s="219"/>
      <c r="J346" s="214"/>
      <c r="K346" s="214"/>
      <c r="L346" s="220"/>
      <c r="M346" s="221"/>
      <c r="N346" s="222"/>
      <c r="O346" s="222"/>
      <c r="P346" s="222"/>
      <c r="Q346" s="222"/>
      <c r="R346" s="222"/>
      <c r="S346" s="222"/>
      <c r="T346" s="223"/>
      <c r="AT346" s="224" t="s">
        <v>152</v>
      </c>
      <c r="AU346" s="224" t="s">
        <v>84</v>
      </c>
      <c r="AV346" s="13" t="s">
        <v>84</v>
      </c>
      <c r="AW346" s="13" t="s">
        <v>28</v>
      </c>
      <c r="AX346" s="13" t="s">
        <v>72</v>
      </c>
      <c r="AY346" s="224" t="s">
        <v>143</v>
      </c>
    </row>
    <row r="347" spans="1:65" s="13" customFormat="1" ht="20">
      <c r="B347" s="213"/>
      <c r="C347" s="214"/>
      <c r="D347" s="215" t="s">
        <v>152</v>
      </c>
      <c r="E347" s="216" t="s">
        <v>1</v>
      </c>
      <c r="F347" s="217" t="s">
        <v>403</v>
      </c>
      <c r="G347" s="214"/>
      <c r="H347" s="218">
        <v>-8.7449999999999992</v>
      </c>
      <c r="I347" s="219"/>
      <c r="J347" s="214"/>
      <c r="K347" s="214"/>
      <c r="L347" s="220"/>
      <c r="M347" s="221"/>
      <c r="N347" s="222"/>
      <c r="O347" s="222"/>
      <c r="P347" s="222"/>
      <c r="Q347" s="222"/>
      <c r="R347" s="222"/>
      <c r="S347" s="222"/>
      <c r="T347" s="223"/>
      <c r="AT347" s="224" t="s">
        <v>152</v>
      </c>
      <c r="AU347" s="224" t="s">
        <v>84</v>
      </c>
      <c r="AV347" s="13" t="s">
        <v>84</v>
      </c>
      <c r="AW347" s="13" t="s">
        <v>28</v>
      </c>
      <c r="AX347" s="13" t="s">
        <v>72</v>
      </c>
      <c r="AY347" s="224" t="s">
        <v>143</v>
      </c>
    </row>
    <row r="348" spans="1:65" s="13" customFormat="1" ht="10">
      <c r="B348" s="213"/>
      <c r="C348" s="214"/>
      <c r="D348" s="215" t="s">
        <v>152</v>
      </c>
      <c r="E348" s="216" t="s">
        <v>1</v>
      </c>
      <c r="F348" s="217" t="s">
        <v>568</v>
      </c>
      <c r="G348" s="214"/>
      <c r="H348" s="218">
        <v>-6.03</v>
      </c>
      <c r="I348" s="219"/>
      <c r="J348" s="214"/>
      <c r="K348" s="214"/>
      <c r="L348" s="220"/>
      <c r="M348" s="221"/>
      <c r="N348" s="222"/>
      <c r="O348" s="222"/>
      <c r="P348" s="222"/>
      <c r="Q348" s="222"/>
      <c r="R348" s="222"/>
      <c r="S348" s="222"/>
      <c r="T348" s="223"/>
      <c r="AT348" s="224" t="s">
        <v>152</v>
      </c>
      <c r="AU348" s="224" t="s">
        <v>84</v>
      </c>
      <c r="AV348" s="13" t="s">
        <v>84</v>
      </c>
      <c r="AW348" s="13" t="s">
        <v>28</v>
      </c>
      <c r="AX348" s="13" t="s">
        <v>72</v>
      </c>
      <c r="AY348" s="224" t="s">
        <v>143</v>
      </c>
    </row>
    <row r="349" spans="1:65" s="13" customFormat="1" ht="10">
      <c r="B349" s="213"/>
      <c r="C349" s="214"/>
      <c r="D349" s="215" t="s">
        <v>152</v>
      </c>
      <c r="E349" s="216" t="s">
        <v>1</v>
      </c>
      <c r="F349" s="217" t="s">
        <v>404</v>
      </c>
      <c r="G349" s="214"/>
      <c r="H349" s="218">
        <v>1.198</v>
      </c>
      <c r="I349" s="219"/>
      <c r="J349" s="214"/>
      <c r="K349" s="214"/>
      <c r="L349" s="220"/>
      <c r="M349" s="221"/>
      <c r="N349" s="222"/>
      <c r="O349" s="222"/>
      <c r="P349" s="222"/>
      <c r="Q349" s="222"/>
      <c r="R349" s="222"/>
      <c r="S349" s="222"/>
      <c r="T349" s="223"/>
      <c r="AT349" s="224" t="s">
        <v>152</v>
      </c>
      <c r="AU349" s="224" t="s">
        <v>84</v>
      </c>
      <c r="AV349" s="13" t="s">
        <v>84</v>
      </c>
      <c r="AW349" s="13" t="s">
        <v>28</v>
      </c>
      <c r="AX349" s="13" t="s">
        <v>72</v>
      </c>
      <c r="AY349" s="224" t="s">
        <v>143</v>
      </c>
    </row>
    <row r="350" spans="1:65" s="13" customFormat="1" ht="10">
      <c r="B350" s="213"/>
      <c r="C350" s="214"/>
      <c r="D350" s="215" t="s">
        <v>152</v>
      </c>
      <c r="E350" s="216" t="s">
        <v>1</v>
      </c>
      <c r="F350" s="217" t="s">
        <v>569</v>
      </c>
      <c r="G350" s="214"/>
      <c r="H350" s="218">
        <v>24.512</v>
      </c>
      <c r="I350" s="219"/>
      <c r="J350" s="214"/>
      <c r="K350" s="214"/>
      <c r="L350" s="220"/>
      <c r="M350" s="221"/>
      <c r="N350" s="222"/>
      <c r="O350" s="222"/>
      <c r="P350" s="222"/>
      <c r="Q350" s="222"/>
      <c r="R350" s="222"/>
      <c r="S350" s="222"/>
      <c r="T350" s="223"/>
      <c r="AT350" s="224" t="s">
        <v>152</v>
      </c>
      <c r="AU350" s="224" t="s">
        <v>84</v>
      </c>
      <c r="AV350" s="13" t="s">
        <v>84</v>
      </c>
      <c r="AW350" s="13" t="s">
        <v>28</v>
      </c>
      <c r="AX350" s="13" t="s">
        <v>72</v>
      </c>
      <c r="AY350" s="224" t="s">
        <v>143</v>
      </c>
    </row>
    <row r="351" spans="1:65" s="13" customFormat="1" ht="10">
      <c r="B351" s="213"/>
      <c r="C351" s="214"/>
      <c r="D351" s="215" t="s">
        <v>152</v>
      </c>
      <c r="E351" s="216" t="s">
        <v>1</v>
      </c>
      <c r="F351" s="217" t="s">
        <v>570</v>
      </c>
      <c r="G351" s="214"/>
      <c r="H351" s="218">
        <v>-2.7360000000000002</v>
      </c>
      <c r="I351" s="219"/>
      <c r="J351" s="214"/>
      <c r="K351" s="214"/>
      <c r="L351" s="220"/>
      <c r="M351" s="221"/>
      <c r="N351" s="222"/>
      <c r="O351" s="222"/>
      <c r="P351" s="222"/>
      <c r="Q351" s="222"/>
      <c r="R351" s="222"/>
      <c r="S351" s="222"/>
      <c r="T351" s="223"/>
      <c r="AT351" s="224" t="s">
        <v>152</v>
      </c>
      <c r="AU351" s="224" t="s">
        <v>84</v>
      </c>
      <c r="AV351" s="13" t="s">
        <v>84</v>
      </c>
      <c r="AW351" s="13" t="s">
        <v>28</v>
      </c>
      <c r="AX351" s="13" t="s">
        <v>72</v>
      </c>
      <c r="AY351" s="224" t="s">
        <v>143</v>
      </c>
    </row>
    <row r="352" spans="1:65" s="13" customFormat="1" ht="10">
      <c r="B352" s="213"/>
      <c r="C352" s="214"/>
      <c r="D352" s="215" t="s">
        <v>152</v>
      </c>
      <c r="E352" s="216" t="s">
        <v>1</v>
      </c>
      <c r="F352" s="217" t="s">
        <v>571</v>
      </c>
      <c r="G352" s="214"/>
      <c r="H352" s="218">
        <v>-1.7190000000000001</v>
      </c>
      <c r="I352" s="219"/>
      <c r="J352" s="214"/>
      <c r="K352" s="214"/>
      <c r="L352" s="220"/>
      <c r="M352" s="221"/>
      <c r="N352" s="222"/>
      <c r="O352" s="222"/>
      <c r="P352" s="222"/>
      <c r="Q352" s="222"/>
      <c r="R352" s="222"/>
      <c r="S352" s="222"/>
      <c r="T352" s="223"/>
      <c r="AT352" s="224" t="s">
        <v>152</v>
      </c>
      <c r="AU352" s="224" t="s">
        <v>84</v>
      </c>
      <c r="AV352" s="13" t="s">
        <v>84</v>
      </c>
      <c r="AW352" s="13" t="s">
        <v>28</v>
      </c>
      <c r="AX352" s="13" t="s">
        <v>72</v>
      </c>
      <c r="AY352" s="224" t="s">
        <v>143</v>
      </c>
    </row>
    <row r="353" spans="1:51" s="13" customFormat="1" ht="10">
      <c r="B353" s="213"/>
      <c r="C353" s="214"/>
      <c r="D353" s="215" t="s">
        <v>152</v>
      </c>
      <c r="E353" s="216" t="s">
        <v>1</v>
      </c>
      <c r="F353" s="217" t="s">
        <v>572</v>
      </c>
      <c r="G353" s="214"/>
      <c r="H353" s="218">
        <v>0.33100000000000002</v>
      </c>
      <c r="I353" s="219"/>
      <c r="J353" s="214"/>
      <c r="K353" s="214"/>
      <c r="L353" s="220"/>
      <c r="M353" s="221"/>
      <c r="N353" s="222"/>
      <c r="O353" s="222"/>
      <c r="P353" s="222"/>
      <c r="Q353" s="222"/>
      <c r="R353" s="222"/>
      <c r="S353" s="222"/>
      <c r="T353" s="223"/>
      <c r="AT353" s="224" t="s">
        <v>152</v>
      </c>
      <c r="AU353" s="224" t="s">
        <v>84</v>
      </c>
      <c r="AV353" s="13" t="s">
        <v>84</v>
      </c>
      <c r="AW353" s="13" t="s">
        <v>28</v>
      </c>
      <c r="AX353" s="13" t="s">
        <v>72</v>
      </c>
      <c r="AY353" s="224" t="s">
        <v>143</v>
      </c>
    </row>
    <row r="354" spans="1:51" s="13" customFormat="1" ht="10">
      <c r="B354" s="213"/>
      <c r="C354" s="214"/>
      <c r="D354" s="215" t="s">
        <v>152</v>
      </c>
      <c r="E354" s="216" t="s">
        <v>1</v>
      </c>
      <c r="F354" s="217" t="s">
        <v>573</v>
      </c>
      <c r="G354" s="214"/>
      <c r="H354" s="218">
        <v>18.791</v>
      </c>
      <c r="I354" s="219"/>
      <c r="J354" s="214"/>
      <c r="K354" s="214"/>
      <c r="L354" s="220"/>
      <c r="M354" s="221"/>
      <c r="N354" s="222"/>
      <c r="O354" s="222"/>
      <c r="P354" s="222"/>
      <c r="Q354" s="222"/>
      <c r="R354" s="222"/>
      <c r="S354" s="222"/>
      <c r="T354" s="223"/>
      <c r="AT354" s="224" t="s">
        <v>152</v>
      </c>
      <c r="AU354" s="224" t="s">
        <v>84</v>
      </c>
      <c r="AV354" s="13" t="s">
        <v>84</v>
      </c>
      <c r="AW354" s="13" t="s">
        <v>28</v>
      </c>
      <c r="AX354" s="13" t="s">
        <v>72</v>
      </c>
      <c r="AY354" s="224" t="s">
        <v>143</v>
      </c>
    </row>
    <row r="355" spans="1:51" s="13" customFormat="1" ht="10">
      <c r="B355" s="213"/>
      <c r="C355" s="214"/>
      <c r="D355" s="215" t="s">
        <v>152</v>
      </c>
      <c r="E355" s="216" t="s">
        <v>1</v>
      </c>
      <c r="F355" s="217" t="s">
        <v>574</v>
      </c>
      <c r="G355" s="214"/>
      <c r="H355" s="218">
        <v>-3.9009999999999998</v>
      </c>
      <c r="I355" s="219"/>
      <c r="J355" s="214"/>
      <c r="K355" s="214"/>
      <c r="L355" s="220"/>
      <c r="M355" s="221"/>
      <c r="N355" s="222"/>
      <c r="O355" s="222"/>
      <c r="P355" s="222"/>
      <c r="Q355" s="222"/>
      <c r="R355" s="222"/>
      <c r="S355" s="222"/>
      <c r="T355" s="223"/>
      <c r="AT355" s="224" t="s">
        <v>152</v>
      </c>
      <c r="AU355" s="224" t="s">
        <v>84</v>
      </c>
      <c r="AV355" s="13" t="s">
        <v>84</v>
      </c>
      <c r="AW355" s="13" t="s">
        <v>28</v>
      </c>
      <c r="AX355" s="13" t="s">
        <v>72</v>
      </c>
      <c r="AY355" s="224" t="s">
        <v>143</v>
      </c>
    </row>
    <row r="356" spans="1:51" s="13" customFormat="1" ht="10">
      <c r="B356" s="213"/>
      <c r="C356" s="214"/>
      <c r="D356" s="215" t="s">
        <v>152</v>
      </c>
      <c r="E356" s="216" t="s">
        <v>1</v>
      </c>
      <c r="F356" s="217" t="s">
        <v>575</v>
      </c>
      <c r="G356" s="214"/>
      <c r="H356" s="218">
        <v>-6.5540000000000003</v>
      </c>
      <c r="I356" s="219"/>
      <c r="J356" s="214"/>
      <c r="K356" s="214"/>
      <c r="L356" s="220"/>
      <c r="M356" s="221"/>
      <c r="N356" s="222"/>
      <c r="O356" s="222"/>
      <c r="P356" s="222"/>
      <c r="Q356" s="222"/>
      <c r="R356" s="222"/>
      <c r="S356" s="222"/>
      <c r="T356" s="223"/>
      <c r="AT356" s="224" t="s">
        <v>152</v>
      </c>
      <c r="AU356" s="224" t="s">
        <v>84</v>
      </c>
      <c r="AV356" s="13" t="s">
        <v>84</v>
      </c>
      <c r="AW356" s="13" t="s">
        <v>28</v>
      </c>
      <c r="AX356" s="13" t="s">
        <v>72</v>
      </c>
      <c r="AY356" s="224" t="s">
        <v>143</v>
      </c>
    </row>
    <row r="357" spans="1:51" s="13" customFormat="1" ht="10">
      <c r="B357" s="213"/>
      <c r="C357" s="214"/>
      <c r="D357" s="215" t="s">
        <v>152</v>
      </c>
      <c r="E357" s="216" t="s">
        <v>1</v>
      </c>
      <c r="F357" s="217" t="s">
        <v>576</v>
      </c>
      <c r="G357" s="214"/>
      <c r="H357" s="218">
        <v>1.9039999999999999</v>
      </c>
      <c r="I357" s="219"/>
      <c r="J357" s="214"/>
      <c r="K357" s="214"/>
      <c r="L357" s="220"/>
      <c r="M357" s="235"/>
      <c r="N357" s="236"/>
      <c r="O357" s="236"/>
      <c r="P357" s="236"/>
      <c r="Q357" s="236"/>
      <c r="R357" s="236"/>
      <c r="S357" s="236"/>
      <c r="T357" s="237"/>
      <c r="AT357" s="224" t="s">
        <v>152</v>
      </c>
      <c r="AU357" s="224" t="s">
        <v>84</v>
      </c>
      <c r="AV357" s="13" t="s">
        <v>84</v>
      </c>
      <c r="AW357" s="13" t="s">
        <v>28</v>
      </c>
      <c r="AX357" s="13" t="s">
        <v>72</v>
      </c>
      <c r="AY357" s="224" t="s">
        <v>143</v>
      </c>
    </row>
    <row r="358" spans="1:51" s="2" customFormat="1" ht="7" customHeight="1">
      <c r="A358" s="33"/>
      <c r="B358" s="57"/>
      <c r="C358" s="58"/>
      <c r="D358" s="58"/>
      <c r="E358" s="58"/>
      <c r="F358" s="58"/>
      <c r="G358" s="58"/>
      <c r="H358" s="58"/>
      <c r="I358" s="58"/>
      <c r="J358" s="58"/>
      <c r="K358" s="58"/>
      <c r="L358" s="38"/>
      <c r="M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</row>
  </sheetData>
  <sheetProtection algorithmName="SHA-512" hashValue="XE4e1w2zNWKgSwkeVfXyXInrl4fzRap0iwvtr5/yIEm0PEMNvsqhh8NjKNVSbmKQRN95ivvBzMkOqpiV6fIHdg==" saltValue="rxbzyTyjkNG7ur8y+WhkhZrn8kZhqd6qG+bRnd6C6gopp4WHLYnqcqaUYK3MKFNcVGi69czXw6QbjE//TP3SjA==" spinCount="100000" sheet="1" objects="1" scenarios="1" formatColumns="0" formatRows="0" autoFilter="0"/>
  <autoFilter ref="C134:K357" xr:uid="{00000000-0009-0000-0000-000001000000}"/>
  <mergeCells count="12">
    <mergeCell ref="E127:H127"/>
    <mergeCell ref="L2:V2"/>
    <mergeCell ref="E85:H85"/>
    <mergeCell ref="E87:H87"/>
    <mergeCell ref="E89:H89"/>
    <mergeCell ref="E123:H123"/>
    <mergeCell ref="E125:H12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7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6" t="s">
        <v>88</v>
      </c>
    </row>
    <row r="3" spans="1:46" s="1" customFormat="1" ht="7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72</v>
      </c>
    </row>
    <row r="4" spans="1:46" s="1" customFormat="1" ht="25" customHeight="1">
      <c r="B4" s="19"/>
      <c r="D4" s="120" t="s">
        <v>104</v>
      </c>
      <c r="L4" s="19"/>
      <c r="M4" s="121" t="s">
        <v>9</v>
      </c>
      <c r="AT4" s="16" t="s">
        <v>4</v>
      </c>
    </row>
    <row r="5" spans="1:46" s="1" customFormat="1" ht="7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16.5" customHeight="1">
      <c r="B7" s="19"/>
      <c r="E7" s="301" t="str">
        <f>'Rekapitulácia stavby'!K6</f>
        <v>Rekonštrukcia a modernizácia interiérov II. etapa - celkom</v>
      </c>
      <c r="F7" s="302"/>
      <c r="G7" s="302"/>
      <c r="H7" s="302"/>
      <c r="L7" s="19"/>
    </row>
    <row r="8" spans="1:46" s="1" customFormat="1" ht="12" customHeight="1">
      <c r="B8" s="19"/>
      <c r="D8" s="122" t="s">
        <v>105</v>
      </c>
      <c r="L8" s="19"/>
    </row>
    <row r="9" spans="1:46" s="2" customFormat="1" ht="16.5" customHeight="1">
      <c r="A9" s="33"/>
      <c r="B9" s="38"/>
      <c r="C9" s="33"/>
      <c r="D9" s="33"/>
      <c r="E9" s="301" t="s">
        <v>106</v>
      </c>
      <c r="F9" s="303"/>
      <c r="G9" s="303"/>
      <c r="H9" s="303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107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4" t="s">
        <v>577</v>
      </c>
      <c r="F11" s="303"/>
      <c r="G11" s="303"/>
      <c r="H11" s="303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 t="str">
        <f>'Rekapitulácia stavby'!AN8</f>
        <v>14. 4. 2022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22</v>
      </c>
      <c r="E16" s="33"/>
      <c r="F16" s="33"/>
      <c r="G16" s="33"/>
      <c r="H16" s="33"/>
      <c r="I16" s="122" t="s">
        <v>23</v>
      </c>
      <c r="J16" s="113" t="str">
        <f>IF('Rekapitulácia stavby'!AN10="","",'Rekapitulácia stavby'!AN10)</f>
        <v/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tr">
        <f>IF('Rekapitulácia stavby'!E11="","",'Rekapitulácia stavby'!E11)</f>
        <v xml:space="preserve"> </v>
      </c>
      <c r="F17" s="33"/>
      <c r="G17" s="33"/>
      <c r="H17" s="33"/>
      <c r="I17" s="122" t="s">
        <v>24</v>
      </c>
      <c r="J17" s="113" t="str">
        <f>IF('Rekapitulácia stavby'!AN11="","",'Rekapitulácia stavby'!AN11)</f>
        <v/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25</v>
      </c>
      <c r="E19" s="33"/>
      <c r="F19" s="33"/>
      <c r="G19" s="33"/>
      <c r="H19" s="33"/>
      <c r="I19" s="122" t="s">
        <v>23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5" t="str">
        <f>'Rekapitulácia stavby'!E14</f>
        <v>Vyplň údaj</v>
      </c>
      <c r="F20" s="306"/>
      <c r="G20" s="306"/>
      <c r="H20" s="306"/>
      <c r="I20" s="122" t="s">
        <v>24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27</v>
      </c>
      <c r="E22" s="33"/>
      <c r="F22" s="33"/>
      <c r="G22" s="33"/>
      <c r="H22" s="33"/>
      <c r="I22" s="122" t="s">
        <v>23</v>
      </c>
      <c r="J22" s="113" t="str">
        <f>IF('Rekapitulácia stavby'!AN16="","",'Rekapitulácia stavby'!AN16)</f>
        <v/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tr">
        <f>IF('Rekapitulácia stavby'!E17="","",'Rekapitulácia stavby'!E17)</f>
        <v xml:space="preserve"> </v>
      </c>
      <c r="F23" s="33"/>
      <c r="G23" s="33"/>
      <c r="H23" s="33"/>
      <c r="I23" s="122" t="s">
        <v>24</v>
      </c>
      <c r="J23" s="113" t="str">
        <f>IF('Rekapitulácia stavby'!AN17="","",'Rekapitulácia stavby'!AN17)</f>
        <v/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30</v>
      </c>
      <c r="E25" s="33"/>
      <c r="F25" s="33"/>
      <c r="G25" s="33"/>
      <c r="H25" s="33"/>
      <c r="I25" s="122" t="s">
        <v>23</v>
      </c>
      <c r="J25" s="113" t="s">
        <v>1</v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">
        <v>109</v>
      </c>
      <c r="F26" s="33"/>
      <c r="G26" s="33"/>
      <c r="H26" s="33"/>
      <c r="I26" s="122" t="s">
        <v>24</v>
      </c>
      <c r="J26" s="113" t="s">
        <v>1</v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31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4"/>
      <c r="B29" s="125"/>
      <c r="C29" s="124"/>
      <c r="D29" s="124"/>
      <c r="E29" s="307" t="s">
        <v>1</v>
      </c>
      <c r="F29" s="307"/>
      <c r="G29" s="307"/>
      <c r="H29" s="307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7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4" customHeight="1">
      <c r="A32" s="33"/>
      <c r="B32" s="38"/>
      <c r="C32" s="33"/>
      <c r="D32" s="128" t="s">
        <v>32</v>
      </c>
      <c r="E32" s="33"/>
      <c r="F32" s="33"/>
      <c r="G32" s="33"/>
      <c r="H32" s="33"/>
      <c r="I32" s="33"/>
      <c r="J32" s="129">
        <f>ROUND(J132, 2)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8"/>
      <c r="C33" s="33"/>
      <c r="D33" s="127"/>
      <c r="E33" s="127"/>
      <c r="F33" s="127"/>
      <c r="G33" s="127"/>
      <c r="H33" s="127"/>
      <c r="I33" s="127"/>
      <c r="J33" s="127"/>
      <c r="K33" s="127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30" t="s">
        <v>34</v>
      </c>
      <c r="G34" s="33"/>
      <c r="H34" s="33"/>
      <c r="I34" s="130" t="s">
        <v>33</v>
      </c>
      <c r="J34" s="130" t="s">
        <v>35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31" t="s">
        <v>36</v>
      </c>
      <c r="E35" s="132" t="s">
        <v>37</v>
      </c>
      <c r="F35" s="133">
        <f>ROUND((SUM(BE132:BE186)),  2)</f>
        <v>0</v>
      </c>
      <c r="G35" s="134"/>
      <c r="H35" s="134"/>
      <c r="I35" s="135">
        <v>0.2</v>
      </c>
      <c r="J35" s="133">
        <f>ROUND(((SUM(BE132:BE186))*I35),  2)</f>
        <v>0</v>
      </c>
      <c r="K35" s="33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32" t="s">
        <v>38</v>
      </c>
      <c r="F36" s="133">
        <f>ROUND((SUM(BF132:BF186)),  2)</f>
        <v>0</v>
      </c>
      <c r="G36" s="134"/>
      <c r="H36" s="134"/>
      <c r="I36" s="135">
        <v>0.2</v>
      </c>
      <c r="J36" s="133">
        <f>ROUND(((SUM(BF132:BF186))*I36),  2)</f>
        <v>0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22" t="s">
        <v>39</v>
      </c>
      <c r="F37" s="136">
        <f>ROUND((SUM(BG132:BG186)),  2)</f>
        <v>0</v>
      </c>
      <c r="G37" s="33"/>
      <c r="H37" s="33"/>
      <c r="I37" s="137">
        <v>0.2</v>
      </c>
      <c r="J37" s="136">
        <f>0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22" t="s">
        <v>40</v>
      </c>
      <c r="F38" s="136">
        <f>ROUND((SUM(BH132:BH186)),  2)</f>
        <v>0</v>
      </c>
      <c r="G38" s="33"/>
      <c r="H38" s="33"/>
      <c r="I38" s="137">
        <v>0.2</v>
      </c>
      <c r="J38" s="136">
        <f>0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32" t="s">
        <v>41</v>
      </c>
      <c r="F39" s="133">
        <f>ROUND((SUM(BI132:BI186)),  2)</f>
        <v>0</v>
      </c>
      <c r="G39" s="134"/>
      <c r="H39" s="134"/>
      <c r="I39" s="135">
        <v>0</v>
      </c>
      <c r="J39" s="133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4" customHeight="1">
      <c r="A41" s="33"/>
      <c r="B41" s="38"/>
      <c r="C41" s="138"/>
      <c r="D41" s="139" t="s">
        <v>42</v>
      </c>
      <c r="E41" s="140"/>
      <c r="F41" s="140"/>
      <c r="G41" s="141" t="s">
        <v>43</v>
      </c>
      <c r="H41" s="142" t="s">
        <v>44</v>
      </c>
      <c r="I41" s="140"/>
      <c r="J41" s="143">
        <f>SUM(J32:J39)</f>
        <v>0</v>
      </c>
      <c r="K41" s="144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4"/>
      <c r="D50" s="145" t="s">
        <v>45</v>
      </c>
      <c r="E50" s="146"/>
      <c r="F50" s="146"/>
      <c r="G50" s="145" t="s">
        <v>46</v>
      </c>
      <c r="H50" s="146"/>
      <c r="I50" s="146"/>
      <c r="J50" s="146"/>
      <c r="K50" s="146"/>
      <c r="L50" s="54"/>
    </row>
    <row r="51" spans="1:31" ht="10">
      <c r="B51" s="19"/>
      <c r="L51" s="19"/>
    </row>
    <row r="52" spans="1:31" ht="10">
      <c r="B52" s="19"/>
      <c r="L52" s="19"/>
    </row>
    <row r="53" spans="1:31" ht="10">
      <c r="B53" s="19"/>
      <c r="L53" s="19"/>
    </row>
    <row r="54" spans="1:31" ht="10">
      <c r="B54" s="19"/>
      <c r="L54" s="19"/>
    </row>
    <row r="55" spans="1:31" ht="10">
      <c r="B55" s="19"/>
      <c r="L55" s="19"/>
    </row>
    <row r="56" spans="1:31" ht="10">
      <c r="B56" s="19"/>
      <c r="L56" s="19"/>
    </row>
    <row r="57" spans="1:31" ht="10">
      <c r="B57" s="19"/>
      <c r="L57" s="19"/>
    </row>
    <row r="58" spans="1:31" ht="10">
      <c r="B58" s="19"/>
      <c r="L58" s="19"/>
    </row>
    <row r="59" spans="1:31" ht="10">
      <c r="B59" s="19"/>
      <c r="L59" s="19"/>
    </row>
    <row r="60" spans="1:31" ht="10">
      <c r="B60" s="19"/>
      <c r="L60" s="19"/>
    </row>
    <row r="61" spans="1:31" s="2" customFormat="1" ht="12.5">
      <c r="A61" s="33"/>
      <c r="B61" s="38"/>
      <c r="C61" s="33"/>
      <c r="D61" s="147" t="s">
        <v>47</v>
      </c>
      <c r="E61" s="148"/>
      <c r="F61" s="149" t="s">
        <v>48</v>
      </c>
      <c r="G61" s="147" t="s">
        <v>47</v>
      </c>
      <c r="H61" s="148"/>
      <c r="I61" s="148"/>
      <c r="J61" s="150" t="s">
        <v>48</v>
      </c>
      <c r="K61" s="148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">
      <c r="B62" s="19"/>
      <c r="L62" s="19"/>
    </row>
    <row r="63" spans="1:31" ht="10">
      <c r="B63" s="19"/>
      <c r="L63" s="19"/>
    </row>
    <row r="64" spans="1:31" ht="10">
      <c r="B64" s="19"/>
      <c r="L64" s="19"/>
    </row>
    <row r="65" spans="1:31" s="2" customFormat="1" ht="13">
      <c r="A65" s="33"/>
      <c r="B65" s="38"/>
      <c r="C65" s="33"/>
      <c r="D65" s="145" t="s">
        <v>49</v>
      </c>
      <c r="E65" s="151"/>
      <c r="F65" s="151"/>
      <c r="G65" s="145" t="s">
        <v>50</v>
      </c>
      <c r="H65" s="151"/>
      <c r="I65" s="151"/>
      <c r="J65" s="151"/>
      <c r="K65" s="151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">
      <c r="B66" s="19"/>
      <c r="L66" s="19"/>
    </row>
    <row r="67" spans="1:31" ht="10">
      <c r="B67" s="19"/>
      <c r="L67" s="19"/>
    </row>
    <row r="68" spans="1:31" ht="10">
      <c r="B68" s="19"/>
      <c r="L68" s="19"/>
    </row>
    <row r="69" spans="1:31" ht="10">
      <c r="B69" s="19"/>
      <c r="L69" s="19"/>
    </row>
    <row r="70" spans="1:31" ht="10">
      <c r="B70" s="19"/>
      <c r="L70" s="19"/>
    </row>
    <row r="71" spans="1:31" ht="10">
      <c r="B71" s="19"/>
      <c r="L71" s="19"/>
    </row>
    <row r="72" spans="1:31" ht="10">
      <c r="B72" s="19"/>
      <c r="L72" s="19"/>
    </row>
    <row r="73" spans="1:31" ht="10">
      <c r="B73" s="19"/>
      <c r="L73" s="19"/>
    </row>
    <row r="74" spans="1:31" ht="10">
      <c r="B74" s="19"/>
      <c r="L74" s="19"/>
    </row>
    <row r="75" spans="1:31" ht="10">
      <c r="B75" s="19"/>
      <c r="L75" s="19"/>
    </row>
    <row r="76" spans="1:31" s="2" customFormat="1" ht="12.5">
      <c r="A76" s="33"/>
      <c r="B76" s="38"/>
      <c r="C76" s="33"/>
      <c r="D76" s="147" t="s">
        <v>47</v>
      </c>
      <c r="E76" s="148"/>
      <c r="F76" s="149" t="s">
        <v>48</v>
      </c>
      <c r="G76" s="147" t="s">
        <v>47</v>
      </c>
      <c r="H76" s="148"/>
      <c r="I76" s="148"/>
      <c r="J76" s="150" t="s">
        <v>48</v>
      </c>
      <c r="K76" s="148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8" t="str">
        <f>E7</f>
        <v>Rekonštrukcia a modernizácia interiérov II. etapa - celkom</v>
      </c>
      <c r="F85" s="309"/>
      <c r="G85" s="309"/>
      <c r="H85" s="309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105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8" t="s">
        <v>106</v>
      </c>
      <c r="F87" s="310"/>
      <c r="G87" s="310"/>
      <c r="H87" s="310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107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3" t="str">
        <f>E11</f>
        <v>02/2022-2 - 2- ZTI - bufet</v>
      </c>
      <c r="F89" s="310"/>
      <c r="G89" s="310"/>
      <c r="H89" s="310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 xml:space="preserve"> </v>
      </c>
      <c r="G91" s="35"/>
      <c r="H91" s="35"/>
      <c r="I91" s="28" t="s">
        <v>20</v>
      </c>
      <c r="J91" s="69" t="str">
        <f>IF(J14="","",J14)</f>
        <v>14. 4. 2022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5"/>
      <c r="E93" s="35"/>
      <c r="F93" s="26" t="str">
        <f>E17</f>
        <v xml:space="preserve"> </v>
      </c>
      <c r="G93" s="35"/>
      <c r="H93" s="35"/>
      <c r="I93" s="28" t="s">
        <v>27</v>
      </c>
      <c r="J93" s="31" t="str">
        <f>E23</f>
        <v xml:space="preserve"> 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25</v>
      </c>
      <c r="D94" s="35"/>
      <c r="E94" s="35"/>
      <c r="F94" s="26" t="str">
        <f>IF(E20="","",E20)</f>
        <v>Vyplň údaj</v>
      </c>
      <c r="G94" s="35"/>
      <c r="H94" s="35"/>
      <c r="I94" s="28" t="s">
        <v>30</v>
      </c>
      <c r="J94" s="31" t="str">
        <f>E26</f>
        <v>Ing. Marian Jánošík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6" t="s">
        <v>111</v>
      </c>
      <c r="D96" s="157"/>
      <c r="E96" s="157"/>
      <c r="F96" s="157"/>
      <c r="G96" s="157"/>
      <c r="H96" s="157"/>
      <c r="I96" s="157"/>
      <c r="J96" s="158" t="s">
        <v>112</v>
      </c>
      <c r="K96" s="157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59" t="s">
        <v>113</v>
      </c>
      <c r="D98" s="35"/>
      <c r="E98" s="35"/>
      <c r="F98" s="35"/>
      <c r="G98" s="35"/>
      <c r="H98" s="35"/>
      <c r="I98" s="35"/>
      <c r="J98" s="87">
        <f>J132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5" customHeight="1">
      <c r="B99" s="160"/>
      <c r="C99" s="161"/>
      <c r="D99" s="162" t="s">
        <v>578</v>
      </c>
      <c r="E99" s="163"/>
      <c r="F99" s="163"/>
      <c r="G99" s="163"/>
      <c r="H99" s="163"/>
      <c r="I99" s="163"/>
      <c r="J99" s="164">
        <f>J133</f>
        <v>0</v>
      </c>
      <c r="K99" s="161"/>
      <c r="L99" s="165"/>
    </row>
    <row r="100" spans="1:47" s="10" customFormat="1" ht="19.899999999999999" customHeight="1">
      <c r="B100" s="166"/>
      <c r="C100" s="107"/>
      <c r="D100" s="167" t="s">
        <v>579</v>
      </c>
      <c r="E100" s="168"/>
      <c r="F100" s="168"/>
      <c r="G100" s="168"/>
      <c r="H100" s="168"/>
      <c r="I100" s="168"/>
      <c r="J100" s="169">
        <f>J134</f>
        <v>0</v>
      </c>
      <c r="K100" s="107"/>
      <c r="L100" s="170"/>
    </row>
    <row r="101" spans="1:47" s="10" customFormat="1" ht="19.899999999999999" customHeight="1">
      <c r="B101" s="166"/>
      <c r="C101" s="107"/>
      <c r="D101" s="167" t="s">
        <v>580</v>
      </c>
      <c r="E101" s="168"/>
      <c r="F101" s="168"/>
      <c r="G101" s="168"/>
      <c r="H101" s="168"/>
      <c r="I101" s="168"/>
      <c r="J101" s="169">
        <f>J135</f>
        <v>0</v>
      </c>
      <c r="K101" s="107"/>
      <c r="L101" s="170"/>
    </row>
    <row r="102" spans="1:47" s="10" customFormat="1" ht="19.899999999999999" customHeight="1">
      <c r="B102" s="166"/>
      <c r="C102" s="107"/>
      <c r="D102" s="167" t="s">
        <v>581</v>
      </c>
      <c r="E102" s="168"/>
      <c r="F102" s="168"/>
      <c r="G102" s="168"/>
      <c r="H102" s="168"/>
      <c r="I102" s="168"/>
      <c r="J102" s="169">
        <f>J139</f>
        <v>0</v>
      </c>
      <c r="K102" s="107"/>
      <c r="L102" s="170"/>
    </row>
    <row r="103" spans="1:47" s="10" customFormat="1" ht="19.899999999999999" customHeight="1">
      <c r="B103" s="166"/>
      <c r="C103" s="107"/>
      <c r="D103" s="167" t="s">
        <v>582</v>
      </c>
      <c r="E103" s="168"/>
      <c r="F103" s="168"/>
      <c r="G103" s="168"/>
      <c r="H103" s="168"/>
      <c r="I103" s="168"/>
      <c r="J103" s="169">
        <f>J140</f>
        <v>0</v>
      </c>
      <c r="K103" s="107"/>
      <c r="L103" s="170"/>
    </row>
    <row r="104" spans="1:47" s="10" customFormat="1" ht="19.899999999999999" customHeight="1">
      <c r="B104" s="166"/>
      <c r="C104" s="107"/>
      <c r="D104" s="167" t="s">
        <v>118</v>
      </c>
      <c r="E104" s="168"/>
      <c r="F104" s="168"/>
      <c r="G104" s="168"/>
      <c r="H104" s="168"/>
      <c r="I104" s="168"/>
      <c r="J104" s="169">
        <f>J143</f>
        <v>0</v>
      </c>
      <c r="K104" s="107"/>
      <c r="L104" s="170"/>
    </row>
    <row r="105" spans="1:47" s="9" customFormat="1" ht="25" customHeight="1">
      <c r="B105" s="160"/>
      <c r="C105" s="161"/>
      <c r="D105" s="162" t="s">
        <v>123</v>
      </c>
      <c r="E105" s="163"/>
      <c r="F105" s="163"/>
      <c r="G105" s="163"/>
      <c r="H105" s="163"/>
      <c r="I105" s="163"/>
      <c r="J105" s="164">
        <f>J149</f>
        <v>0</v>
      </c>
      <c r="K105" s="161"/>
      <c r="L105" s="165"/>
    </row>
    <row r="106" spans="1:47" s="10" customFormat="1" ht="19.899999999999999" customHeight="1">
      <c r="B106" s="166"/>
      <c r="C106" s="107"/>
      <c r="D106" s="167" t="s">
        <v>583</v>
      </c>
      <c r="E106" s="168"/>
      <c r="F106" s="168"/>
      <c r="G106" s="168"/>
      <c r="H106" s="168"/>
      <c r="I106" s="168"/>
      <c r="J106" s="169">
        <f>J150</f>
        <v>0</v>
      </c>
      <c r="K106" s="107"/>
      <c r="L106" s="170"/>
    </row>
    <row r="107" spans="1:47" s="10" customFormat="1" ht="19.899999999999999" customHeight="1">
      <c r="B107" s="166"/>
      <c r="C107" s="107"/>
      <c r="D107" s="167" t="s">
        <v>584</v>
      </c>
      <c r="E107" s="168"/>
      <c r="F107" s="168"/>
      <c r="G107" s="168"/>
      <c r="H107" s="168"/>
      <c r="I107" s="168"/>
      <c r="J107" s="169">
        <f>J153</f>
        <v>0</v>
      </c>
      <c r="K107" s="107"/>
      <c r="L107" s="170"/>
    </row>
    <row r="108" spans="1:47" s="10" customFormat="1" ht="19.899999999999999" customHeight="1">
      <c r="B108" s="166"/>
      <c r="C108" s="107"/>
      <c r="D108" s="167" t="s">
        <v>585</v>
      </c>
      <c r="E108" s="168"/>
      <c r="F108" s="168"/>
      <c r="G108" s="168"/>
      <c r="H108" s="168"/>
      <c r="I108" s="168"/>
      <c r="J108" s="169">
        <f>J164</f>
        <v>0</v>
      </c>
      <c r="K108" s="107"/>
      <c r="L108" s="170"/>
    </row>
    <row r="109" spans="1:47" s="10" customFormat="1" ht="19.899999999999999" customHeight="1">
      <c r="B109" s="166"/>
      <c r="C109" s="107"/>
      <c r="D109" s="167" t="s">
        <v>586</v>
      </c>
      <c r="E109" s="168"/>
      <c r="F109" s="168"/>
      <c r="G109" s="168"/>
      <c r="H109" s="168"/>
      <c r="I109" s="168"/>
      <c r="J109" s="169">
        <f>J173</f>
        <v>0</v>
      </c>
      <c r="K109" s="107"/>
      <c r="L109" s="170"/>
    </row>
    <row r="110" spans="1:47" s="9" customFormat="1" ht="25" customHeight="1">
      <c r="B110" s="160"/>
      <c r="C110" s="161"/>
      <c r="D110" s="162" t="s">
        <v>587</v>
      </c>
      <c r="E110" s="163"/>
      <c r="F110" s="163"/>
      <c r="G110" s="163"/>
      <c r="H110" s="163"/>
      <c r="I110" s="163"/>
      <c r="J110" s="164">
        <f>J184</f>
        <v>0</v>
      </c>
      <c r="K110" s="161"/>
      <c r="L110" s="165"/>
    </row>
    <row r="111" spans="1:47" s="2" customFormat="1" ht="21.75" customHeigh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7" customHeight="1">
      <c r="A116" s="3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5" customHeight="1">
      <c r="A117" s="33"/>
      <c r="B117" s="34"/>
      <c r="C117" s="22" t="s">
        <v>130</v>
      </c>
      <c r="D117" s="35"/>
      <c r="E117" s="35"/>
      <c r="F117" s="35"/>
      <c r="G117" s="35"/>
      <c r="H117" s="35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7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5"/>
      <c r="D120" s="35"/>
      <c r="E120" s="308" t="str">
        <f>E7</f>
        <v>Rekonštrukcia a modernizácia interiérov II. etapa - celkom</v>
      </c>
      <c r="F120" s="309"/>
      <c r="G120" s="309"/>
      <c r="H120" s="309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105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6.5" customHeight="1">
      <c r="A122" s="33"/>
      <c r="B122" s="34"/>
      <c r="C122" s="35"/>
      <c r="D122" s="35"/>
      <c r="E122" s="308" t="s">
        <v>106</v>
      </c>
      <c r="F122" s="310"/>
      <c r="G122" s="310"/>
      <c r="H122" s="310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107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5"/>
      <c r="D124" s="35"/>
      <c r="E124" s="253" t="str">
        <f>E11</f>
        <v>02/2022-2 - 2- ZTI - bufet</v>
      </c>
      <c r="F124" s="310"/>
      <c r="G124" s="310"/>
      <c r="H124" s="310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7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F14</f>
        <v xml:space="preserve"> </v>
      </c>
      <c r="G126" s="35"/>
      <c r="H126" s="35"/>
      <c r="I126" s="28" t="s">
        <v>20</v>
      </c>
      <c r="J126" s="69" t="str">
        <f>IF(J14="","",J14)</f>
        <v>14. 4. 2022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22</v>
      </c>
      <c r="D128" s="35"/>
      <c r="E128" s="35"/>
      <c r="F128" s="26" t="str">
        <f>E17</f>
        <v xml:space="preserve"> </v>
      </c>
      <c r="G128" s="35"/>
      <c r="H128" s="35"/>
      <c r="I128" s="28" t="s">
        <v>27</v>
      </c>
      <c r="J128" s="31" t="str">
        <f>E23</f>
        <v xml:space="preserve"> 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15" customHeight="1">
      <c r="A129" s="33"/>
      <c r="B129" s="34"/>
      <c r="C129" s="28" t="s">
        <v>25</v>
      </c>
      <c r="D129" s="35"/>
      <c r="E129" s="35"/>
      <c r="F129" s="26" t="str">
        <f>IF(E20="","",E20)</f>
        <v>Vyplň údaj</v>
      </c>
      <c r="G129" s="35"/>
      <c r="H129" s="35"/>
      <c r="I129" s="28" t="s">
        <v>30</v>
      </c>
      <c r="J129" s="31" t="str">
        <f>E26</f>
        <v>Ing. Marian Jánošík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2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71"/>
      <c r="B131" s="172"/>
      <c r="C131" s="173" t="s">
        <v>131</v>
      </c>
      <c r="D131" s="174" t="s">
        <v>57</v>
      </c>
      <c r="E131" s="174" t="s">
        <v>53</v>
      </c>
      <c r="F131" s="174" t="s">
        <v>54</v>
      </c>
      <c r="G131" s="174" t="s">
        <v>132</v>
      </c>
      <c r="H131" s="174" t="s">
        <v>133</v>
      </c>
      <c r="I131" s="174" t="s">
        <v>134</v>
      </c>
      <c r="J131" s="175" t="s">
        <v>112</v>
      </c>
      <c r="K131" s="176" t="s">
        <v>135</v>
      </c>
      <c r="L131" s="177"/>
      <c r="M131" s="78" t="s">
        <v>1</v>
      </c>
      <c r="N131" s="79" t="s">
        <v>36</v>
      </c>
      <c r="O131" s="79" t="s">
        <v>136</v>
      </c>
      <c r="P131" s="79" t="s">
        <v>137</v>
      </c>
      <c r="Q131" s="79" t="s">
        <v>138</v>
      </c>
      <c r="R131" s="79" t="s">
        <v>139</v>
      </c>
      <c r="S131" s="79" t="s">
        <v>140</v>
      </c>
      <c r="T131" s="80" t="s">
        <v>141</v>
      </c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</row>
    <row r="132" spans="1:65" s="2" customFormat="1" ht="22.75" customHeight="1">
      <c r="A132" s="33"/>
      <c r="B132" s="34"/>
      <c r="C132" s="85" t="s">
        <v>113</v>
      </c>
      <c r="D132" s="35"/>
      <c r="E132" s="35"/>
      <c r="F132" s="35"/>
      <c r="G132" s="35"/>
      <c r="H132" s="35"/>
      <c r="I132" s="35"/>
      <c r="J132" s="178">
        <f>BK132</f>
        <v>0</v>
      </c>
      <c r="K132" s="35"/>
      <c r="L132" s="38"/>
      <c r="M132" s="81"/>
      <c r="N132" s="179"/>
      <c r="O132" s="82"/>
      <c r="P132" s="180">
        <f>P133+P149+P184</f>
        <v>0</v>
      </c>
      <c r="Q132" s="82"/>
      <c r="R132" s="180">
        <f>R133+R149+R184</f>
        <v>0.31358999999999998</v>
      </c>
      <c r="S132" s="82"/>
      <c r="T132" s="181">
        <f>T133+T149+T184</f>
        <v>0.42600000000000005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71</v>
      </c>
      <c r="AU132" s="16" t="s">
        <v>114</v>
      </c>
      <c r="BK132" s="182">
        <f>BK133+BK149+BK184</f>
        <v>0</v>
      </c>
    </row>
    <row r="133" spans="1:65" s="12" customFormat="1" ht="25.9" customHeight="1">
      <c r="B133" s="183"/>
      <c r="C133" s="184"/>
      <c r="D133" s="185" t="s">
        <v>71</v>
      </c>
      <c r="E133" s="186" t="s">
        <v>142</v>
      </c>
      <c r="F133" s="186" t="s">
        <v>588</v>
      </c>
      <c r="G133" s="184"/>
      <c r="H133" s="184"/>
      <c r="I133" s="187"/>
      <c r="J133" s="188">
        <f>BK133</f>
        <v>0</v>
      </c>
      <c r="K133" s="184"/>
      <c r="L133" s="189"/>
      <c r="M133" s="190"/>
      <c r="N133" s="191"/>
      <c r="O133" s="191"/>
      <c r="P133" s="192">
        <f>P134+P135+P139+P140+P143</f>
        <v>0</v>
      </c>
      <c r="Q133" s="191"/>
      <c r="R133" s="192">
        <f>R134+R135+R139+R140+R143</f>
        <v>0.24323999999999998</v>
      </c>
      <c r="S133" s="191"/>
      <c r="T133" s="193">
        <f>T134+T135+T139+T140+T143</f>
        <v>0.42600000000000005</v>
      </c>
      <c r="AR133" s="194" t="s">
        <v>79</v>
      </c>
      <c r="AT133" s="195" t="s">
        <v>71</v>
      </c>
      <c r="AU133" s="195" t="s">
        <v>72</v>
      </c>
      <c r="AY133" s="194" t="s">
        <v>143</v>
      </c>
      <c r="BK133" s="196">
        <f>BK134+BK135+BK139+BK140+BK143</f>
        <v>0</v>
      </c>
    </row>
    <row r="134" spans="1:65" s="12" customFormat="1" ht="22.75" customHeight="1">
      <c r="B134" s="183"/>
      <c r="C134" s="184"/>
      <c r="D134" s="185" t="s">
        <v>71</v>
      </c>
      <c r="E134" s="197" t="s">
        <v>79</v>
      </c>
      <c r="F134" s="197" t="s">
        <v>589</v>
      </c>
      <c r="G134" s="184"/>
      <c r="H134" s="184"/>
      <c r="I134" s="187"/>
      <c r="J134" s="198">
        <f>BK134</f>
        <v>0</v>
      </c>
      <c r="K134" s="184"/>
      <c r="L134" s="189"/>
      <c r="M134" s="190"/>
      <c r="N134" s="191"/>
      <c r="O134" s="191"/>
      <c r="P134" s="192">
        <v>0</v>
      </c>
      <c r="Q134" s="191"/>
      <c r="R134" s="192">
        <v>0</v>
      </c>
      <c r="S134" s="191"/>
      <c r="T134" s="193">
        <v>0</v>
      </c>
      <c r="AR134" s="194" t="s">
        <v>79</v>
      </c>
      <c r="AT134" s="195" t="s">
        <v>71</v>
      </c>
      <c r="AU134" s="195" t="s">
        <v>79</v>
      </c>
      <c r="AY134" s="194" t="s">
        <v>143</v>
      </c>
      <c r="BK134" s="196">
        <v>0</v>
      </c>
    </row>
    <row r="135" spans="1:65" s="12" customFormat="1" ht="22.75" customHeight="1">
      <c r="B135" s="183"/>
      <c r="C135" s="184"/>
      <c r="D135" s="185" t="s">
        <v>71</v>
      </c>
      <c r="E135" s="197" t="s">
        <v>590</v>
      </c>
      <c r="F135" s="197" t="s">
        <v>591</v>
      </c>
      <c r="G135" s="184"/>
      <c r="H135" s="184"/>
      <c r="I135" s="187"/>
      <c r="J135" s="198">
        <f>BK135</f>
        <v>0</v>
      </c>
      <c r="K135" s="184"/>
      <c r="L135" s="189"/>
      <c r="M135" s="190"/>
      <c r="N135" s="191"/>
      <c r="O135" s="191"/>
      <c r="P135" s="192">
        <f>SUM(P136:P138)</f>
        <v>0</v>
      </c>
      <c r="Q135" s="191"/>
      <c r="R135" s="192">
        <f>SUM(R136:R138)</f>
        <v>0.24041999999999999</v>
      </c>
      <c r="S135" s="191"/>
      <c r="T135" s="193">
        <f>SUM(T136:T138)</f>
        <v>0</v>
      </c>
      <c r="AR135" s="194" t="s">
        <v>79</v>
      </c>
      <c r="AT135" s="195" t="s">
        <v>71</v>
      </c>
      <c r="AU135" s="195" t="s">
        <v>79</v>
      </c>
      <c r="AY135" s="194" t="s">
        <v>143</v>
      </c>
      <c r="BK135" s="196">
        <f>SUM(BK136:BK138)</f>
        <v>0</v>
      </c>
    </row>
    <row r="136" spans="1:65" s="2" customFormat="1" ht="24.15" customHeight="1">
      <c r="A136" s="33"/>
      <c r="B136" s="34"/>
      <c r="C136" s="199" t="s">
        <v>270</v>
      </c>
      <c r="D136" s="199" t="s">
        <v>146</v>
      </c>
      <c r="E136" s="200" t="s">
        <v>592</v>
      </c>
      <c r="F136" s="201" t="s">
        <v>593</v>
      </c>
      <c r="G136" s="202" t="s">
        <v>149</v>
      </c>
      <c r="H136" s="203">
        <v>2</v>
      </c>
      <c r="I136" s="204"/>
      <c r="J136" s="203">
        <f>ROUND(I136*H136,3)</f>
        <v>0</v>
      </c>
      <c r="K136" s="205"/>
      <c r="L136" s="38"/>
      <c r="M136" s="206" t="s">
        <v>1</v>
      </c>
      <c r="N136" s="207" t="s">
        <v>38</v>
      </c>
      <c r="O136" s="74"/>
      <c r="P136" s="208">
        <f>O136*H136</f>
        <v>0</v>
      </c>
      <c r="Q136" s="208">
        <v>0.12021</v>
      </c>
      <c r="R136" s="208">
        <f>Q136*H136</f>
        <v>0.24041999999999999</v>
      </c>
      <c r="S136" s="208">
        <v>0</v>
      </c>
      <c r="T136" s="209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10" t="s">
        <v>150</v>
      </c>
      <c r="AT136" s="210" t="s">
        <v>146</v>
      </c>
      <c r="AU136" s="210" t="s">
        <v>84</v>
      </c>
      <c r="AY136" s="16" t="s">
        <v>143</v>
      </c>
      <c r="BE136" s="211">
        <f>IF(N136="základná",J136,0)</f>
        <v>0</v>
      </c>
      <c r="BF136" s="211">
        <f>IF(N136="znížená",J136,0)</f>
        <v>0</v>
      </c>
      <c r="BG136" s="211">
        <f>IF(N136="zákl. prenesená",J136,0)</f>
        <v>0</v>
      </c>
      <c r="BH136" s="211">
        <f>IF(N136="zníž. prenesená",J136,0)</f>
        <v>0</v>
      </c>
      <c r="BI136" s="211">
        <f>IF(N136="nulová",J136,0)</f>
        <v>0</v>
      </c>
      <c r="BJ136" s="16" t="s">
        <v>84</v>
      </c>
      <c r="BK136" s="212">
        <f>ROUND(I136*H136,3)</f>
        <v>0</v>
      </c>
      <c r="BL136" s="16" t="s">
        <v>150</v>
      </c>
      <c r="BM136" s="210" t="s">
        <v>594</v>
      </c>
    </row>
    <row r="137" spans="1:65" s="13" customFormat="1" ht="10">
      <c r="B137" s="213"/>
      <c r="C137" s="214"/>
      <c r="D137" s="215" t="s">
        <v>152</v>
      </c>
      <c r="E137" s="216" t="s">
        <v>1</v>
      </c>
      <c r="F137" s="217" t="s">
        <v>595</v>
      </c>
      <c r="G137" s="214"/>
      <c r="H137" s="218">
        <v>1.4</v>
      </c>
      <c r="I137" s="219"/>
      <c r="J137" s="214"/>
      <c r="K137" s="214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152</v>
      </c>
      <c r="AU137" s="224" t="s">
        <v>84</v>
      </c>
      <c r="AV137" s="13" t="s">
        <v>84</v>
      </c>
      <c r="AW137" s="13" t="s">
        <v>28</v>
      </c>
      <c r="AX137" s="13" t="s">
        <v>72</v>
      </c>
      <c r="AY137" s="224" t="s">
        <v>143</v>
      </c>
    </row>
    <row r="138" spans="1:65" s="13" customFormat="1" ht="10">
      <c r="B138" s="213"/>
      <c r="C138" s="214"/>
      <c r="D138" s="215" t="s">
        <v>152</v>
      </c>
      <c r="E138" s="216" t="s">
        <v>1</v>
      </c>
      <c r="F138" s="217" t="s">
        <v>596</v>
      </c>
      <c r="G138" s="214"/>
      <c r="H138" s="218">
        <v>0.6</v>
      </c>
      <c r="I138" s="219"/>
      <c r="J138" s="214"/>
      <c r="K138" s="214"/>
      <c r="L138" s="220"/>
      <c r="M138" s="221"/>
      <c r="N138" s="222"/>
      <c r="O138" s="222"/>
      <c r="P138" s="222"/>
      <c r="Q138" s="222"/>
      <c r="R138" s="222"/>
      <c r="S138" s="222"/>
      <c r="T138" s="223"/>
      <c r="AT138" s="224" t="s">
        <v>152</v>
      </c>
      <c r="AU138" s="224" t="s">
        <v>84</v>
      </c>
      <c r="AV138" s="13" t="s">
        <v>84</v>
      </c>
      <c r="AW138" s="13" t="s">
        <v>28</v>
      </c>
      <c r="AX138" s="13" t="s">
        <v>72</v>
      </c>
      <c r="AY138" s="224" t="s">
        <v>143</v>
      </c>
    </row>
    <row r="139" spans="1:65" s="12" customFormat="1" ht="22.75" customHeight="1">
      <c r="B139" s="183"/>
      <c r="C139" s="184"/>
      <c r="D139" s="185" t="s">
        <v>71</v>
      </c>
      <c r="E139" s="197" t="s">
        <v>150</v>
      </c>
      <c r="F139" s="197" t="s">
        <v>597</v>
      </c>
      <c r="G139" s="184"/>
      <c r="H139" s="184"/>
      <c r="I139" s="187"/>
      <c r="J139" s="198">
        <f>BK139</f>
        <v>0</v>
      </c>
      <c r="K139" s="184"/>
      <c r="L139" s="189"/>
      <c r="M139" s="190"/>
      <c r="N139" s="191"/>
      <c r="O139" s="191"/>
      <c r="P139" s="192">
        <v>0</v>
      </c>
      <c r="Q139" s="191"/>
      <c r="R139" s="192">
        <v>0</v>
      </c>
      <c r="S139" s="191"/>
      <c r="T139" s="193">
        <v>0</v>
      </c>
      <c r="AR139" s="194" t="s">
        <v>79</v>
      </c>
      <c r="AT139" s="195" t="s">
        <v>71</v>
      </c>
      <c r="AU139" s="195" t="s">
        <v>79</v>
      </c>
      <c r="AY139" s="194" t="s">
        <v>143</v>
      </c>
      <c r="BK139" s="196">
        <v>0</v>
      </c>
    </row>
    <row r="140" spans="1:65" s="12" customFormat="1" ht="22.75" customHeight="1">
      <c r="B140" s="183"/>
      <c r="C140" s="184"/>
      <c r="D140" s="185" t="s">
        <v>71</v>
      </c>
      <c r="E140" s="197" t="s">
        <v>162</v>
      </c>
      <c r="F140" s="197" t="s">
        <v>598</v>
      </c>
      <c r="G140" s="184"/>
      <c r="H140" s="184"/>
      <c r="I140" s="187"/>
      <c r="J140" s="198">
        <f>BK140</f>
        <v>0</v>
      </c>
      <c r="K140" s="184"/>
      <c r="L140" s="189"/>
      <c r="M140" s="190"/>
      <c r="N140" s="191"/>
      <c r="O140" s="191"/>
      <c r="P140" s="192">
        <f>SUM(P141:P142)</f>
        <v>0</v>
      </c>
      <c r="Q140" s="191"/>
      <c r="R140" s="192">
        <f>SUM(R141:R142)</f>
        <v>2.8200000000000005E-3</v>
      </c>
      <c r="S140" s="191"/>
      <c r="T140" s="193">
        <f>SUM(T141:T142)</f>
        <v>0</v>
      </c>
      <c r="AR140" s="194" t="s">
        <v>79</v>
      </c>
      <c r="AT140" s="195" t="s">
        <v>71</v>
      </c>
      <c r="AU140" s="195" t="s">
        <v>79</v>
      </c>
      <c r="AY140" s="194" t="s">
        <v>143</v>
      </c>
      <c r="BK140" s="196">
        <f>SUM(BK141:BK142)</f>
        <v>0</v>
      </c>
    </row>
    <row r="141" spans="1:65" s="2" customFormat="1" ht="33" customHeight="1">
      <c r="A141" s="33"/>
      <c r="B141" s="34"/>
      <c r="C141" s="199" t="s">
        <v>179</v>
      </c>
      <c r="D141" s="199" t="s">
        <v>146</v>
      </c>
      <c r="E141" s="200" t="s">
        <v>599</v>
      </c>
      <c r="F141" s="201" t="s">
        <v>600</v>
      </c>
      <c r="G141" s="202" t="s">
        <v>207</v>
      </c>
      <c r="H141" s="203">
        <v>6</v>
      </c>
      <c r="I141" s="204"/>
      <c r="J141" s="203">
        <f>ROUND(I141*H141,3)</f>
        <v>0</v>
      </c>
      <c r="K141" s="205"/>
      <c r="L141" s="38"/>
      <c r="M141" s="206" t="s">
        <v>1</v>
      </c>
      <c r="N141" s="207" t="s">
        <v>38</v>
      </c>
      <c r="O141" s="74"/>
      <c r="P141" s="208">
        <f>O141*H141</f>
        <v>0</v>
      </c>
      <c r="Q141" s="208">
        <v>1.0000000000000001E-5</v>
      </c>
      <c r="R141" s="208">
        <f>Q141*H141</f>
        <v>6.0000000000000008E-5</v>
      </c>
      <c r="S141" s="208">
        <v>0</v>
      </c>
      <c r="T141" s="209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0" t="s">
        <v>150</v>
      </c>
      <c r="AT141" s="210" t="s">
        <v>146</v>
      </c>
      <c r="AU141" s="210" t="s">
        <v>84</v>
      </c>
      <c r="AY141" s="16" t="s">
        <v>143</v>
      </c>
      <c r="BE141" s="211">
        <f>IF(N141="základná",J141,0)</f>
        <v>0</v>
      </c>
      <c r="BF141" s="211">
        <f>IF(N141="znížená",J141,0)</f>
        <v>0</v>
      </c>
      <c r="BG141" s="211">
        <f>IF(N141="zákl. prenesená",J141,0)</f>
        <v>0</v>
      </c>
      <c r="BH141" s="211">
        <f>IF(N141="zníž. prenesená",J141,0)</f>
        <v>0</v>
      </c>
      <c r="BI141" s="211">
        <f>IF(N141="nulová",J141,0)</f>
        <v>0</v>
      </c>
      <c r="BJ141" s="16" t="s">
        <v>84</v>
      </c>
      <c r="BK141" s="212">
        <f>ROUND(I141*H141,3)</f>
        <v>0</v>
      </c>
      <c r="BL141" s="16" t="s">
        <v>150</v>
      </c>
      <c r="BM141" s="210" t="s">
        <v>601</v>
      </c>
    </row>
    <row r="142" spans="1:65" s="2" customFormat="1" ht="21.75" customHeight="1">
      <c r="A142" s="33"/>
      <c r="B142" s="34"/>
      <c r="C142" s="225" t="s">
        <v>489</v>
      </c>
      <c r="D142" s="225" t="s">
        <v>159</v>
      </c>
      <c r="E142" s="226" t="s">
        <v>602</v>
      </c>
      <c r="F142" s="227" t="s">
        <v>603</v>
      </c>
      <c r="G142" s="228" t="s">
        <v>156</v>
      </c>
      <c r="H142" s="229">
        <v>6</v>
      </c>
      <c r="I142" s="230"/>
      <c r="J142" s="229">
        <f>ROUND(I142*H142,3)</f>
        <v>0</v>
      </c>
      <c r="K142" s="231"/>
      <c r="L142" s="232"/>
      <c r="M142" s="233" t="s">
        <v>1</v>
      </c>
      <c r="N142" s="234" t="s">
        <v>38</v>
      </c>
      <c r="O142" s="74"/>
      <c r="P142" s="208">
        <f>O142*H142</f>
        <v>0</v>
      </c>
      <c r="Q142" s="208">
        <v>4.6000000000000001E-4</v>
      </c>
      <c r="R142" s="208">
        <f>Q142*H142</f>
        <v>2.7600000000000003E-3</v>
      </c>
      <c r="S142" s="208">
        <v>0</v>
      </c>
      <c r="T142" s="209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10" t="s">
        <v>162</v>
      </c>
      <c r="AT142" s="210" t="s">
        <v>159</v>
      </c>
      <c r="AU142" s="210" t="s">
        <v>84</v>
      </c>
      <c r="AY142" s="16" t="s">
        <v>143</v>
      </c>
      <c r="BE142" s="211">
        <f>IF(N142="základná",J142,0)</f>
        <v>0</v>
      </c>
      <c r="BF142" s="211">
        <f>IF(N142="znížená",J142,0)</f>
        <v>0</v>
      </c>
      <c r="BG142" s="211">
        <f>IF(N142="zákl. prenesená",J142,0)</f>
        <v>0</v>
      </c>
      <c r="BH142" s="211">
        <f>IF(N142="zníž. prenesená",J142,0)</f>
        <v>0</v>
      </c>
      <c r="BI142" s="211">
        <f>IF(N142="nulová",J142,0)</f>
        <v>0</v>
      </c>
      <c r="BJ142" s="16" t="s">
        <v>84</v>
      </c>
      <c r="BK142" s="212">
        <f>ROUND(I142*H142,3)</f>
        <v>0</v>
      </c>
      <c r="BL142" s="16" t="s">
        <v>150</v>
      </c>
      <c r="BM142" s="210" t="s">
        <v>604</v>
      </c>
    </row>
    <row r="143" spans="1:65" s="12" customFormat="1" ht="22.75" customHeight="1">
      <c r="B143" s="183"/>
      <c r="C143" s="184"/>
      <c r="D143" s="185" t="s">
        <v>71</v>
      </c>
      <c r="E143" s="197" t="s">
        <v>235</v>
      </c>
      <c r="F143" s="197" t="s">
        <v>236</v>
      </c>
      <c r="G143" s="184"/>
      <c r="H143" s="184"/>
      <c r="I143" s="187"/>
      <c r="J143" s="198">
        <f>BK143</f>
        <v>0</v>
      </c>
      <c r="K143" s="184"/>
      <c r="L143" s="189"/>
      <c r="M143" s="190"/>
      <c r="N143" s="191"/>
      <c r="O143" s="191"/>
      <c r="P143" s="192">
        <f>SUM(P144:P148)</f>
        <v>0</v>
      </c>
      <c r="Q143" s="191"/>
      <c r="R143" s="192">
        <f>SUM(R144:R148)</f>
        <v>0</v>
      </c>
      <c r="S143" s="191"/>
      <c r="T143" s="193">
        <f>SUM(T144:T148)</f>
        <v>0.42600000000000005</v>
      </c>
      <c r="AR143" s="194" t="s">
        <v>79</v>
      </c>
      <c r="AT143" s="195" t="s">
        <v>71</v>
      </c>
      <c r="AU143" s="195" t="s">
        <v>79</v>
      </c>
      <c r="AY143" s="194" t="s">
        <v>143</v>
      </c>
      <c r="BK143" s="196">
        <f>SUM(BK144:BK148)</f>
        <v>0</v>
      </c>
    </row>
    <row r="144" spans="1:65" s="2" customFormat="1" ht="37.75" customHeight="1">
      <c r="A144" s="33"/>
      <c r="B144" s="34"/>
      <c r="C144" s="199" t="s">
        <v>281</v>
      </c>
      <c r="D144" s="199" t="s">
        <v>146</v>
      </c>
      <c r="E144" s="200" t="s">
        <v>605</v>
      </c>
      <c r="F144" s="201" t="s">
        <v>606</v>
      </c>
      <c r="G144" s="202" t="s">
        <v>256</v>
      </c>
      <c r="H144" s="203">
        <v>0.1</v>
      </c>
      <c r="I144" s="204"/>
      <c r="J144" s="203">
        <f>ROUND(I144*H144,3)</f>
        <v>0</v>
      </c>
      <c r="K144" s="205"/>
      <c r="L144" s="38"/>
      <c r="M144" s="206" t="s">
        <v>1</v>
      </c>
      <c r="N144" s="207" t="s">
        <v>38</v>
      </c>
      <c r="O144" s="74"/>
      <c r="P144" s="208">
        <f>O144*H144</f>
        <v>0</v>
      </c>
      <c r="Q144" s="208">
        <v>0</v>
      </c>
      <c r="R144" s="208">
        <f>Q144*H144</f>
        <v>0</v>
      </c>
      <c r="S144" s="208">
        <v>2.2000000000000002</v>
      </c>
      <c r="T144" s="209">
        <f>S144*H144</f>
        <v>0.22000000000000003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10" t="s">
        <v>150</v>
      </c>
      <c r="AT144" s="210" t="s">
        <v>146</v>
      </c>
      <c r="AU144" s="210" t="s">
        <v>84</v>
      </c>
      <c r="AY144" s="16" t="s">
        <v>143</v>
      </c>
      <c r="BE144" s="211">
        <f>IF(N144="základná",J144,0)</f>
        <v>0</v>
      </c>
      <c r="BF144" s="211">
        <f>IF(N144="znížená",J144,0)</f>
        <v>0</v>
      </c>
      <c r="BG144" s="211">
        <f>IF(N144="zákl. prenesená",J144,0)</f>
        <v>0</v>
      </c>
      <c r="BH144" s="211">
        <f>IF(N144="zníž. prenesená",J144,0)</f>
        <v>0</v>
      </c>
      <c r="BI144" s="211">
        <f>IF(N144="nulová",J144,0)</f>
        <v>0</v>
      </c>
      <c r="BJ144" s="16" t="s">
        <v>84</v>
      </c>
      <c r="BK144" s="212">
        <f>ROUND(I144*H144,3)</f>
        <v>0</v>
      </c>
      <c r="BL144" s="16" t="s">
        <v>150</v>
      </c>
      <c r="BM144" s="210" t="s">
        <v>607</v>
      </c>
    </row>
    <row r="145" spans="1:65" s="13" customFormat="1" ht="10">
      <c r="B145" s="213"/>
      <c r="C145" s="214"/>
      <c r="D145" s="215" t="s">
        <v>152</v>
      </c>
      <c r="E145" s="216" t="s">
        <v>1</v>
      </c>
      <c r="F145" s="217" t="s">
        <v>608</v>
      </c>
      <c r="G145" s="214"/>
      <c r="H145" s="218">
        <v>0.1</v>
      </c>
      <c r="I145" s="219"/>
      <c r="J145" s="214"/>
      <c r="K145" s="214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152</v>
      </c>
      <c r="AU145" s="224" t="s">
        <v>84</v>
      </c>
      <c r="AV145" s="13" t="s">
        <v>84</v>
      </c>
      <c r="AW145" s="13" t="s">
        <v>28</v>
      </c>
      <c r="AX145" s="13" t="s">
        <v>72</v>
      </c>
      <c r="AY145" s="224" t="s">
        <v>143</v>
      </c>
    </row>
    <row r="146" spans="1:65" s="2" customFormat="1" ht="33" customHeight="1">
      <c r="A146" s="33"/>
      <c r="B146" s="34"/>
      <c r="C146" s="199" t="s">
        <v>276</v>
      </c>
      <c r="D146" s="199" t="s">
        <v>146</v>
      </c>
      <c r="E146" s="200" t="s">
        <v>609</v>
      </c>
      <c r="F146" s="201" t="s">
        <v>610</v>
      </c>
      <c r="G146" s="202" t="s">
        <v>156</v>
      </c>
      <c r="H146" s="203">
        <v>1</v>
      </c>
      <c r="I146" s="204"/>
      <c r="J146" s="203">
        <f>ROUND(I146*H146,3)</f>
        <v>0</v>
      </c>
      <c r="K146" s="205"/>
      <c r="L146" s="38"/>
      <c r="M146" s="206" t="s">
        <v>1</v>
      </c>
      <c r="N146" s="207" t="s">
        <v>38</v>
      </c>
      <c r="O146" s="74"/>
      <c r="P146" s="208">
        <f>O146*H146</f>
        <v>0</v>
      </c>
      <c r="Q146" s="208">
        <v>0</v>
      </c>
      <c r="R146" s="208">
        <f>Q146*H146</f>
        <v>0</v>
      </c>
      <c r="S146" s="208">
        <v>8.0000000000000002E-3</v>
      </c>
      <c r="T146" s="209">
        <f>S146*H146</f>
        <v>8.0000000000000002E-3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10" t="s">
        <v>150</v>
      </c>
      <c r="AT146" s="210" t="s">
        <v>146</v>
      </c>
      <c r="AU146" s="210" t="s">
        <v>84</v>
      </c>
      <c r="AY146" s="16" t="s">
        <v>143</v>
      </c>
      <c r="BE146" s="211">
        <f>IF(N146="základná",J146,0)</f>
        <v>0</v>
      </c>
      <c r="BF146" s="211">
        <f>IF(N146="znížená",J146,0)</f>
        <v>0</v>
      </c>
      <c r="BG146" s="211">
        <f>IF(N146="zákl. prenesená",J146,0)</f>
        <v>0</v>
      </c>
      <c r="BH146" s="211">
        <f>IF(N146="zníž. prenesená",J146,0)</f>
        <v>0</v>
      </c>
      <c r="BI146" s="211">
        <f>IF(N146="nulová",J146,0)</f>
        <v>0</v>
      </c>
      <c r="BJ146" s="16" t="s">
        <v>84</v>
      </c>
      <c r="BK146" s="212">
        <f>ROUND(I146*H146,3)</f>
        <v>0</v>
      </c>
      <c r="BL146" s="16" t="s">
        <v>150</v>
      </c>
      <c r="BM146" s="210" t="s">
        <v>611</v>
      </c>
    </row>
    <row r="147" spans="1:65" s="2" customFormat="1" ht="37.75" customHeight="1">
      <c r="A147" s="33"/>
      <c r="B147" s="34"/>
      <c r="C147" s="199" t="s">
        <v>248</v>
      </c>
      <c r="D147" s="199" t="s">
        <v>146</v>
      </c>
      <c r="E147" s="200" t="s">
        <v>612</v>
      </c>
      <c r="F147" s="201" t="s">
        <v>613</v>
      </c>
      <c r="G147" s="202" t="s">
        <v>207</v>
      </c>
      <c r="H147" s="203">
        <v>20</v>
      </c>
      <c r="I147" s="204"/>
      <c r="J147" s="203">
        <f>ROUND(I147*H147,3)</f>
        <v>0</v>
      </c>
      <c r="K147" s="205"/>
      <c r="L147" s="38"/>
      <c r="M147" s="206" t="s">
        <v>1</v>
      </c>
      <c r="N147" s="207" t="s">
        <v>38</v>
      </c>
      <c r="O147" s="74"/>
      <c r="P147" s="208">
        <f>O147*H147</f>
        <v>0</v>
      </c>
      <c r="Q147" s="208">
        <v>0</v>
      </c>
      <c r="R147" s="208">
        <f>Q147*H147</f>
        <v>0</v>
      </c>
      <c r="S147" s="208">
        <v>6.0000000000000001E-3</v>
      </c>
      <c r="T147" s="209">
        <f>S147*H147</f>
        <v>0.12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10" t="s">
        <v>150</v>
      </c>
      <c r="AT147" s="210" t="s">
        <v>146</v>
      </c>
      <c r="AU147" s="210" t="s">
        <v>84</v>
      </c>
      <c r="AY147" s="16" t="s">
        <v>143</v>
      </c>
      <c r="BE147" s="211">
        <f>IF(N147="základná",J147,0)</f>
        <v>0</v>
      </c>
      <c r="BF147" s="211">
        <f>IF(N147="znížená",J147,0)</f>
        <v>0</v>
      </c>
      <c r="BG147" s="211">
        <f>IF(N147="zákl. prenesená",J147,0)</f>
        <v>0</v>
      </c>
      <c r="BH147" s="211">
        <f>IF(N147="zníž. prenesená",J147,0)</f>
        <v>0</v>
      </c>
      <c r="BI147" s="211">
        <f>IF(N147="nulová",J147,0)</f>
        <v>0</v>
      </c>
      <c r="BJ147" s="16" t="s">
        <v>84</v>
      </c>
      <c r="BK147" s="212">
        <f>ROUND(I147*H147,3)</f>
        <v>0</v>
      </c>
      <c r="BL147" s="16" t="s">
        <v>150</v>
      </c>
      <c r="BM147" s="210" t="s">
        <v>614</v>
      </c>
    </row>
    <row r="148" spans="1:65" s="2" customFormat="1" ht="37.75" customHeight="1">
      <c r="A148" s="33"/>
      <c r="B148" s="34"/>
      <c r="C148" s="199" t="s">
        <v>286</v>
      </c>
      <c r="D148" s="199" t="s">
        <v>146</v>
      </c>
      <c r="E148" s="200" t="s">
        <v>615</v>
      </c>
      <c r="F148" s="201" t="s">
        <v>616</v>
      </c>
      <c r="G148" s="202" t="s">
        <v>207</v>
      </c>
      <c r="H148" s="203">
        <v>6</v>
      </c>
      <c r="I148" s="204"/>
      <c r="J148" s="203">
        <f>ROUND(I148*H148,3)</f>
        <v>0</v>
      </c>
      <c r="K148" s="205"/>
      <c r="L148" s="38"/>
      <c r="M148" s="206" t="s">
        <v>1</v>
      </c>
      <c r="N148" s="207" t="s">
        <v>38</v>
      </c>
      <c r="O148" s="74"/>
      <c r="P148" s="208">
        <f>O148*H148</f>
        <v>0</v>
      </c>
      <c r="Q148" s="208">
        <v>0</v>
      </c>
      <c r="R148" s="208">
        <f>Q148*H148</f>
        <v>0</v>
      </c>
      <c r="S148" s="208">
        <v>1.2999999999999999E-2</v>
      </c>
      <c r="T148" s="209">
        <f>S148*H148</f>
        <v>7.8E-2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0" t="s">
        <v>150</v>
      </c>
      <c r="AT148" s="210" t="s">
        <v>146</v>
      </c>
      <c r="AU148" s="210" t="s">
        <v>84</v>
      </c>
      <c r="AY148" s="16" t="s">
        <v>143</v>
      </c>
      <c r="BE148" s="211">
        <f>IF(N148="základná",J148,0)</f>
        <v>0</v>
      </c>
      <c r="BF148" s="211">
        <f>IF(N148="znížená",J148,0)</f>
        <v>0</v>
      </c>
      <c r="BG148" s="211">
        <f>IF(N148="zákl. prenesená",J148,0)</f>
        <v>0</v>
      </c>
      <c r="BH148" s="211">
        <f>IF(N148="zníž. prenesená",J148,0)</f>
        <v>0</v>
      </c>
      <c r="BI148" s="211">
        <f>IF(N148="nulová",J148,0)</f>
        <v>0</v>
      </c>
      <c r="BJ148" s="16" t="s">
        <v>84</v>
      </c>
      <c r="BK148" s="212">
        <f>ROUND(I148*H148,3)</f>
        <v>0</v>
      </c>
      <c r="BL148" s="16" t="s">
        <v>150</v>
      </c>
      <c r="BM148" s="210" t="s">
        <v>617</v>
      </c>
    </row>
    <row r="149" spans="1:65" s="12" customFormat="1" ht="25.9" customHeight="1">
      <c r="B149" s="183"/>
      <c r="C149" s="184"/>
      <c r="D149" s="185" t="s">
        <v>71</v>
      </c>
      <c r="E149" s="186" t="s">
        <v>414</v>
      </c>
      <c r="F149" s="186" t="s">
        <v>415</v>
      </c>
      <c r="G149" s="184"/>
      <c r="H149" s="184"/>
      <c r="I149" s="187"/>
      <c r="J149" s="188">
        <f>BK149</f>
        <v>0</v>
      </c>
      <c r="K149" s="184"/>
      <c r="L149" s="189"/>
      <c r="M149" s="190"/>
      <c r="N149" s="191"/>
      <c r="O149" s="191"/>
      <c r="P149" s="192">
        <f>P150+P153+P164+P173</f>
        <v>0</v>
      </c>
      <c r="Q149" s="191"/>
      <c r="R149" s="192">
        <f>R150+R153+R164+R173</f>
        <v>6.9800000000000001E-2</v>
      </c>
      <c r="S149" s="191"/>
      <c r="T149" s="193">
        <f>T150+T153+T164+T173</f>
        <v>0</v>
      </c>
      <c r="AR149" s="194" t="s">
        <v>84</v>
      </c>
      <c r="AT149" s="195" t="s">
        <v>71</v>
      </c>
      <c r="AU149" s="195" t="s">
        <v>72</v>
      </c>
      <c r="AY149" s="194" t="s">
        <v>143</v>
      </c>
      <c r="BK149" s="196">
        <f>BK150+BK153+BK164+BK173</f>
        <v>0</v>
      </c>
    </row>
    <row r="150" spans="1:65" s="12" customFormat="1" ht="22.75" customHeight="1">
      <c r="B150" s="183"/>
      <c r="C150" s="184"/>
      <c r="D150" s="185" t="s">
        <v>71</v>
      </c>
      <c r="E150" s="197" t="s">
        <v>618</v>
      </c>
      <c r="F150" s="197" t="s">
        <v>619</v>
      </c>
      <c r="G150" s="184"/>
      <c r="H150" s="184"/>
      <c r="I150" s="187"/>
      <c r="J150" s="198">
        <f>BK150</f>
        <v>0</v>
      </c>
      <c r="K150" s="184"/>
      <c r="L150" s="189"/>
      <c r="M150" s="190"/>
      <c r="N150" s="191"/>
      <c r="O150" s="191"/>
      <c r="P150" s="192">
        <f>SUM(P151:P152)</f>
        <v>0</v>
      </c>
      <c r="Q150" s="191"/>
      <c r="R150" s="192">
        <f>SUM(R151:R152)</f>
        <v>2.5999999999999999E-3</v>
      </c>
      <c r="S150" s="191"/>
      <c r="T150" s="193">
        <f>SUM(T151:T152)</f>
        <v>0</v>
      </c>
      <c r="AR150" s="194" t="s">
        <v>84</v>
      </c>
      <c r="AT150" s="195" t="s">
        <v>71</v>
      </c>
      <c r="AU150" s="195" t="s">
        <v>79</v>
      </c>
      <c r="AY150" s="194" t="s">
        <v>143</v>
      </c>
      <c r="BK150" s="196">
        <f>SUM(BK151:BK152)</f>
        <v>0</v>
      </c>
    </row>
    <row r="151" spans="1:65" s="2" customFormat="1" ht="16.5" customHeight="1">
      <c r="A151" s="33"/>
      <c r="B151" s="34"/>
      <c r="C151" s="199" t="s">
        <v>620</v>
      </c>
      <c r="D151" s="199" t="s">
        <v>146</v>
      </c>
      <c r="E151" s="200" t="s">
        <v>621</v>
      </c>
      <c r="F151" s="201" t="s">
        <v>622</v>
      </c>
      <c r="G151" s="202" t="s">
        <v>207</v>
      </c>
      <c r="H151" s="203">
        <v>20</v>
      </c>
      <c r="I151" s="204"/>
      <c r="J151" s="203">
        <f>ROUND(I151*H151,3)</f>
        <v>0</v>
      </c>
      <c r="K151" s="205"/>
      <c r="L151" s="38"/>
      <c r="M151" s="206" t="s">
        <v>1</v>
      </c>
      <c r="N151" s="207" t="s">
        <v>38</v>
      </c>
      <c r="O151" s="74"/>
      <c r="P151" s="208">
        <f>O151*H151</f>
        <v>0</v>
      </c>
      <c r="Q151" s="208">
        <v>0</v>
      </c>
      <c r="R151" s="208">
        <f>Q151*H151</f>
        <v>0</v>
      </c>
      <c r="S151" s="208">
        <v>0</v>
      </c>
      <c r="T151" s="209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10" t="s">
        <v>308</v>
      </c>
      <c r="AT151" s="210" t="s">
        <v>146</v>
      </c>
      <c r="AU151" s="210" t="s">
        <v>84</v>
      </c>
      <c r="AY151" s="16" t="s">
        <v>143</v>
      </c>
      <c r="BE151" s="211">
        <f>IF(N151="základná",J151,0)</f>
        <v>0</v>
      </c>
      <c r="BF151" s="211">
        <f>IF(N151="znížená",J151,0)</f>
        <v>0</v>
      </c>
      <c r="BG151" s="211">
        <f>IF(N151="zákl. prenesená",J151,0)</f>
        <v>0</v>
      </c>
      <c r="BH151" s="211">
        <f>IF(N151="zníž. prenesená",J151,0)</f>
        <v>0</v>
      </c>
      <c r="BI151" s="211">
        <f>IF(N151="nulová",J151,0)</f>
        <v>0</v>
      </c>
      <c r="BJ151" s="16" t="s">
        <v>84</v>
      </c>
      <c r="BK151" s="212">
        <f>ROUND(I151*H151,3)</f>
        <v>0</v>
      </c>
      <c r="BL151" s="16" t="s">
        <v>308</v>
      </c>
      <c r="BM151" s="210" t="s">
        <v>623</v>
      </c>
    </row>
    <row r="152" spans="1:65" s="2" customFormat="1" ht="16.5" customHeight="1">
      <c r="A152" s="33"/>
      <c r="B152" s="34"/>
      <c r="C152" s="225" t="s">
        <v>624</v>
      </c>
      <c r="D152" s="225" t="s">
        <v>159</v>
      </c>
      <c r="E152" s="226" t="s">
        <v>625</v>
      </c>
      <c r="F152" s="227" t="s">
        <v>626</v>
      </c>
      <c r="G152" s="228" t="s">
        <v>207</v>
      </c>
      <c r="H152" s="229">
        <v>20</v>
      </c>
      <c r="I152" s="230"/>
      <c r="J152" s="229">
        <f>ROUND(I152*H152,3)</f>
        <v>0</v>
      </c>
      <c r="K152" s="231"/>
      <c r="L152" s="232"/>
      <c r="M152" s="233" t="s">
        <v>1</v>
      </c>
      <c r="N152" s="234" t="s">
        <v>38</v>
      </c>
      <c r="O152" s="74"/>
      <c r="P152" s="208">
        <f>O152*H152</f>
        <v>0</v>
      </c>
      <c r="Q152" s="208">
        <v>1.2999999999999999E-4</v>
      </c>
      <c r="R152" s="208">
        <f>Q152*H152</f>
        <v>2.5999999999999999E-3</v>
      </c>
      <c r="S152" s="208">
        <v>0</v>
      </c>
      <c r="T152" s="209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10" t="s">
        <v>351</v>
      </c>
      <c r="AT152" s="210" t="s">
        <v>159</v>
      </c>
      <c r="AU152" s="210" t="s">
        <v>84</v>
      </c>
      <c r="AY152" s="16" t="s">
        <v>143</v>
      </c>
      <c r="BE152" s="211">
        <f>IF(N152="základná",J152,0)</f>
        <v>0</v>
      </c>
      <c r="BF152" s="211">
        <f>IF(N152="znížená",J152,0)</f>
        <v>0</v>
      </c>
      <c r="BG152" s="211">
        <f>IF(N152="zákl. prenesená",J152,0)</f>
        <v>0</v>
      </c>
      <c r="BH152" s="211">
        <f>IF(N152="zníž. prenesená",J152,0)</f>
        <v>0</v>
      </c>
      <c r="BI152" s="211">
        <f>IF(N152="nulová",J152,0)</f>
        <v>0</v>
      </c>
      <c r="BJ152" s="16" t="s">
        <v>84</v>
      </c>
      <c r="BK152" s="212">
        <f>ROUND(I152*H152,3)</f>
        <v>0</v>
      </c>
      <c r="BL152" s="16" t="s">
        <v>308</v>
      </c>
      <c r="BM152" s="210" t="s">
        <v>627</v>
      </c>
    </row>
    <row r="153" spans="1:65" s="12" customFormat="1" ht="22.75" customHeight="1">
      <c r="B153" s="183"/>
      <c r="C153" s="184"/>
      <c r="D153" s="185" t="s">
        <v>71</v>
      </c>
      <c r="E153" s="197" t="s">
        <v>628</v>
      </c>
      <c r="F153" s="197" t="s">
        <v>629</v>
      </c>
      <c r="G153" s="184"/>
      <c r="H153" s="184"/>
      <c r="I153" s="187"/>
      <c r="J153" s="198">
        <f>BK153</f>
        <v>0</v>
      </c>
      <c r="K153" s="184"/>
      <c r="L153" s="189"/>
      <c r="M153" s="190"/>
      <c r="N153" s="191"/>
      <c r="O153" s="191"/>
      <c r="P153" s="192">
        <f>SUM(P154:P163)</f>
        <v>0</v>
      </c>
      <c r="Q153" s="191"/>
      <c r="R153" s="192">
        <f>SUM(R154:R163)</f>
        <v>2.3970000000000002E-2</v>
      </c>
      <c r="S153" s="191"/>
      <c r="T153" s="193">
        <f>SUM(T154:T163)</f>
        <v>0</v>
      </c>
      <c r="AR153" s="194" t="s">
        <v>84</v>
      </c>
      <c r="AT153" s="195" t="s">
        <v>71</v>
      </c>
      <c r="AU153" s="195" t="s">
        <v>79</v>
      </c>
      <c r="AY153" s="194" t="s">
        <v>143</v>
      </c>
      <c r="BK153" s="196">
        <f>SUM(BK154:BK163)</f>
        <v>0</v>
      </c>
    </row>
    <row r="154" spans="1:65" s="2" customFormat="1" ht="24.15" customHeight="1">
      <c r="A154" s="33"/>
      <c r="B154" s="34"/>
      <c r="C154" s="199" t="s">
        <v>630</v>
      </c>
      <c r="D154" s="199" t="s">
        <v>146</v>
      </c>
      <c r="E154" s="200" t="s">
        <v>631</v>
      </c>
      <c r="F154" s="201" t="s">
        <v>632</v>
      </c>
      <c r="G154" s="202" t="s">
        <v>156</v>
      </c>
      <c r="H154" s="203">
        <v>1</v>
      </c>
      <c r="I154" s="204"/>
      <c r="J154" s="203">
        <f>ROUND(I154*H154,3)</f>
        <v>0</v>
      </c>
      <c r="K154" s="205"/>
      <c r="L154" s="38"/>
      <c r="M154" s="206" t="s">
        <v>1</v>
      </c>
      <c r="N154" s="207" t="s">
        <v>38</v>
      </c>
      <c r="O154" s="74"/>
      <c r="P154" s="208">
        <f>O154*H154</f>
        <v>0</v>
      </c>
      <c r="Q154" s="208">
        <v>1.6490000000000001E-2</v>
      </c>
      <c r="R154" s="208">
        <f>Q154*H154</f>
        <v>1.6490000000000001E-2</v>
      </c>
      <c r="S154" s="208">
        <v>0</v>
      </c>
      <c r="T154" s="209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0" t="s">
        <v>308</v>
      </c>
      <c r="AT154" s="210" t="s">
        <v>146</v>
      </c>
      <c r="AU154" s="210" t="s">
        <v>84</v>
      </c>
      <c r="AY154" s="16" t="s">
        <v>143</v>
      </c>
      <c r="BE154" s="211">
        <f>IF(N154="základná",J154,0)</f>
        <v>0</v>
      </c>
      <c r="BF154" s="211">
        <f>IF(N154="znížená",J154,0)</f>
        <v>0</v>
      </c>
      <c r="BG154" s="211">
        <f>IF(N154="zákl. prenesená",J154,0)</f>
        <v>0</v>
      </c>
      <c r="BH154" s="211">
        <f>IF(N154="zníž. prenesená",J154,0)</f>
        <v>0</v>
      </c>
      <c r="BI154" s="211">
        <f>IF(N154="nulová",J154,0)</f>
        <v>0</v>
      </c>
      <c r="BJ154" s="16" t="s">
        <v>84</v>
      </c>
      <c r="BK154" s="212">
        <f>ROUND(I154*H154,3)</f>
        <v>0</v>
      </c>
      <c r="BL154" s="16" t="s">
        <v>308</v>
      </c>
      <c r="BM154" s="210" t="s">
        <v>633</v>
      </c>
    </row>
    <row r="155" spans="1:65" s="2" customFormat="1" ht="16.5" customHeight="1">
      <c r="A155" s="33"/>
      <c r="B155" s="34"/>
      <c r="C155" s="199" t="s">
        <v>634</v>
      </c>
      <c r="D155" s="199" t="s">
        <v>146</v>
      </c>
      <c r="E155" s="200" t="s">
        <v>635</v>
      </c>
      <c r="F155" s="201" t="s">
        <v>636</v>
      </c>
      <c r="G155" s="202" t="s">
        <v>207</v>
      </c>
      <c r="H155" s="203">
        <v>6</v>
      </c>
      <c r="I155" s="204"/>
      <c r="J155" s="203">
        <f>ROUND(I155*H155,3)</f>
        <v>0</v>
      </c>
      <c r="K155" s="205"/>
      <c r="L155" s="38"/>
      <c r="M155" s="206" t="s">
        <v>1</v>
      </c>
      <c r="N155" s="207" t="s">
        <v>38</v>
      </c>
      <c r="O155" s="74"/>
      <c r="P155" s="208">
        <f>O155*H155</f>
        <v>0</v>
      </c>
      <c r="Q155" s="208">
        <v>4.2999999999999999E-4</v>
      </c>
      <c r="R155" s="208">
        <f>Q155*H155</f>
        <v>2.5799999999999998E-3</v>
      </c>
      <c r="S155" s="208">
        <v>0</v>
      </c>
      <c r="T155" s="209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10" t="s">
        <v>308</v>
      </c>
      <c r="AT155" s="210" t="s">
        <v>146</v>
      </c>
      <c r="AU155" s="210" t="s">
        <v>84</v>
      </c>
      <c r="AY155" s="16" t="s">
        <v>143</v>
      </c>
      <c r="BE155" s="211">
        <f>IF(N155="základná",J155,0)</f>
        <v>0</v>
      </c>
      <c r="BF155" s="211">
        <f>IF(N155="znížená",J155,0)</f>
        <v>0</v>
      </c>
      <c r="BG155" s="211">
        <f>IF(N155="zákl. prenesená",J155,0)</f>
        <v>0</v>
      </c>
      <c r="BH155" s="211">
        <f>IF(N155="zníž. prenesená",J155,0)</f>
        <v>0</v>
      </c>
      <c r="BI155" s="211">
        <f>IF(N155="nulová",J155,0)</f>
        <v>0</v>
      </c>
      <c r="BJ155" s="16" t="s">
        <v>84</v>
      </c>
      <c r="BK155" s="212">
        <f>ROUND(I155*H155,3)</f>
        <v>0</v>
      </c>
      <c r="BL155" s="16" t="s">
        <v>308</v>
      </c>
      <c r="BM155" s="210" t="s">
        <v>637</v>
      </c>
    </row>
    <row r="156" spans="1:65" s="2" customFormat="1" ht="21.75" customHeight="1">
      <c r="A156" s="33"/>
      <c r="B156" s="34"/>
      <c r="C156" s="199" t="s">
        <v>638</v>
      </c>
      <c r="D156" s="199" t="s">
        <v>146</v>
      </c>
      <c r="E156" s="200" t="s">
        <v>639</v>
      </c>
      <c r="F156" s="201" t="s">
        <v>640</v>
      </c>
      <c r="G156" s="202" t="s">
        <v>207</v>
      </c>
      <c r="H156" s="203">
        <v>6</v>
      </c>
      <c r="I156" s="204"/>
      <c r="J156" s="203">
        <f>ROUND(I156*H156,3)</f>
        <v>0</v>
      </c>
      <c r="K156" s="205"/>
      <c r="L156" s="38"/>
      <c r="M156" s="206" t="s">
        <v>1</v>
      </c>
      <c r="N156" s="207" t="s">
        <v>38</v>
      </c>
      <c r="O156" s="74"/>
      <c r="P156" s="208">
        <f>O156*H156</f>
        <v>0</v>
      </c>
      <c r="Q156" s="208">
        <v>6.4000000000000005E-4</v>
      </c>
      <c r="R156" s="208">
        <f>Q156*H156</f>
        <v>3.8400000000000005E-3</v>
      </c>
      <c r="S156" s="208">
        <v>0</v>
      </c>
      <c r="T156" s="209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10" t="s">
        <v>308</v>
      </c>
      <c r="AT156" s="210" t="s">
        <v>146</v>
      </c>
      <c r="AU156" s="210" t="s">
        <v>84</v>
      </c>
      <c r="AY156" s="16" t="s">
        <v>143</v>
      </c>
      <c r="BE156" s="211">
        <f>IF(N156="základná",J156,0)</f>
        <v>0</v>
      </c>
      <c r="BF156" s="211">
        <f>IF(N156="znížená",J156,0)</f>
        <v>0</v>
      </c>
      <c r="BG156" s="211">
        <f>IF(N156="zákl. prenesená",J156,0)</f>
        <v>0</v>
      </c>
      <c r="BH156" s="211">
        <f>IF(N156="zníž. prenesená",J156,0)</f>
        <v>0</v>
      </c>
      <c r="BI156" s="211">
        <f>IF(N156="nulová",J156,0)</f>
        <v>0</v>
      </c>
      <c r="BJ156" s="16" t="s">
        <v>84</v>
      </c>
      <c r="BK156" s="212">
        <f>ROUND(I156*H156,3)</f>
        <v>0</v>
      </c>
      <c r="BL156" s="16" t="s">
        <v>308</v>
      </c>
      <c r="BM156" s="210" t="s">
        <v>641</v>
      </c>
    </row>
    <row r="157" spans="1:65" s="2" customFormat="1" ht="24.15" customHeight="1">
      <c r="A157" s="33"/>
      <c r="B157" s="34"/>
      <c r="C157" s="199" t="s">
        <v>642</v>
      </c>
      <c r="D157" s="199" t="s">
        <v>146</v>
      </c>
      <c r="E157" s="200" t="s">
        <v>643</v>
      </c>
      <c r="F157" s="201" t="s">
        <v>644</v>
      </c>
      <c r="G157" s="202" t="s">
        <v>156</v>
      </c>
      <c r="H157" s="203">
        <v>2</v>
      </c>
      <c r="I157" s="204"/>
      <c r="J157" s="203">
        <f>ROUND(I157*H157,3)</f>
        <v>0</v>
      </c>
      <c r="K157" s="205"/>
      <c r="L157" s="38"/>
      <c r="M157" s="206" t="s">
        <v>1</v>
      </c>
      <c r="N157" s="207" t="s">
        <v>38</v>
      </c>
      <c r="O157" s="74"/>
      <c r="P157" s="208">
        <f>O157*H157</f>
        <v>0</v>
      </c>
      <c r="Q157" s="208">
        <v>0</v>
      </c>
      <c r="R157" s="208">
        <f>Q157*H157</f>
        <v>0</v>
      </c>
      <c r="S157" s="208">
        <v>0</v>
      </c>
      <c r="T157" s="209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10" t="s">
        <v>308</v>
      </c>
      <c r="AT157" s="210" t="s">
        <v>146</v>
      </c>
      <c r="AU157" s="210" t="s">
        <v>84</v>
      </c>
      <c r="AY157" s="16" t="s">
        <v>143</v>
      </c>
      <c r="BE157" s="211">
        <f>IF(N157="základná",J157,0)</f>
        <v>0</v>
      </c>
      <c r="BF157" s="211">
        <f>IF(N157="znížená",J157,0)</f>
        <v>0</v>
      </c>
      <c r="BG157" s="211">
        <f>IF(N157="zákl. prenesená",J157,0)</f>
        <v>0</v>
      </c>
      <c r="BH157" s="211">
        <f>IF(N157="zníž. prenesená",J157,0)</f>
        <v>0</v>
      </c>
      <c r="BI157" s="211">
        <f>IF(N157="nulová",J157,0)</f>
        <v>0</v>
      </c>
      <c r="BJ157" s="16" t="s">
        <v>84</v>
      </c>
      <c r="BK157" s="212">
        <f>ROUND(I157*H157,3)</f>
        <v>0</v>
      </c>
      <c r="BL157" s="16" t="s">
        <v>308</v>
      </c>
      <c r="BM157" s="210" t="s">
        <v>645</v>
      </c>
    </row>
    <row r="158" spans="1:65" s="2" customFormat="1" ht="16.5" customHeight="1">
      <c r="A158" s="33"/>
      <c r="B158" s="34"/>
      <c r="C158" s="199" t="s">
        <v>646</v>
      </c>
      <c r="D158" s="199" t="s">
        <v>146</v>
      </c>
      <c r="E158" s="200" t="s">
        <v>647</v>
      </c>
      <c r="F158" s="201" t="s">
        <v>648</v>
      </c>
      <c r="G158" s="202" t="s">
        <v>156</v>
      </c>
      <c r="H158" s="203">
        <v>1</v>
      </c>
      <c r="I158" s="204"/>
      <c r="J158" s="203">
        <f>ROUND(I158*H158,3)</f>
        <v>0</v>
      </c>
      <c r="K158" s="205"/>
      <c r="L158" s="38"/>
      <c r="M158" s="206" t="s">
        <v>1</v>
      </c>
      <c r="N158" s="207" t="s">
        <v>38</v>
      </c>
      <c r="O158" s="74"/>
      <c r="P158" s="208">
        <f>O158*H158</f>
        <v>0</v>
      </c>
      <c r="Q158" s="208">
        <v>4.6999999999999999E-4</v>
      </c>
      <c r="R158" s="208">
        <f>Q158*H158</f>
        <v>4.6999999999999999E-4</v>
      </c>
      <c r="S158" s="208">
        <v>0</v>
      </c>
      <c r="T158" s="209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10" t="s">
        <v>308</v>
      </c>
      <c r="AT158" s="210" t="s">
        <v>146</v>
      </c>
      <c r="AU158" s="210" t="s">
        <v>84</v>
      </c>
      <c r="AY158" s="16" t="s">
        <v>143</v>
      </c>
      <c r="BE158" s="211">
        <f>IF(N158="základná",J158,0)</f>
        <v>0</v>
      </c>
      <c r="BF158" s="211">
        <f>IF(N158="znížená",J158,0)</f>
        <v>0</v>
      </c>
      <c r="BG158" s="211">
        <f>IF(N158="zákl. prenesená",J158,0)</f>
        <v>0</v>
      </c>
      <c r="BH158" s="211">
        <f>IF(N158="zníž. prenesená",J158,0)</f>
        <v>0</v>
      </c>
      <c r="BI158" s="211">
        <f>IF(N158="nulová",J158,0)</f>
        <v>0</v>
      </c>
      <c r="BJ158" s="16" t="s">
        <v>84</v>
      </c>
      <c r="BK158" s="212">
        <f>ROUND(I158*H158,3)</f>
        <v>0</v>
      </c>
      <c r="BL158" s="16" t="s">
        <v>308</v>
      </c>
      <c r="BM158" s="210" t="s">
        <v>649</v>
      </c>
    </row>
    <row r="159" spans="1:65" s="13" customFormat="1" ht="10">
      <c r="B159" s="213"/>
      <c r="C159" s="214"/>
      <c r="D159" s="215" t="s">
        <v>152</v>
      </c>
      <c r="E159" s="216" t="s">
        <v>1</v>
      </c>
      <c r="F159" s="217" t="s">
        <v>79</v>
      </c>
      <c r="G159" s="214"/>
      <c r="H159" s="218">
        <v>1</v>
      </c>
      <c r="I159" s="219"/>
      <c r="J159" s="214"/>
      <c r="K159" s="214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152</v>
      </c>
      <c r="AU159" s="224" t="s">
        <v>84</v>
      </c>
      <c r="AV159" s="13" t="s">
        <v>84</v>
      </c>
      <c r="AW159" s="13" t="s">
        <v>28</v>
      </c>
      <c r="AX159" s="13" t="s">
        <v>79</v>
      </c>
      <c r="AY159" s="224" t="s">
        <v>143</v>
      </c>
    </row>
    <row r="160" spans="1:65" s="2" customFormat="1" ht="24.15" customHeight="1">
      <c r="A160" s="33"/>
      <c r="B160" s="34"/>
      <c r="C160" s="199" t="s">
        <v>650</v>
      </c>
      <c r="D160" s="199" t="s">
        <v>146</v>
      </c>
      <c r="E160" s="200" t="s">
        <v>651</v>
      </c>
      <c r="F160" s="201" t="s">
        <v>652</v>
      </c>
      <c r="G160" s="202" t="s">
        <v>156</v>
      </c>
      <c r="H160" s="203">
        <v>1</v>
      </c>
      <c r="I160" s="204"/>
      <c r="J160" s="203">
        <f>ROUND(I160*H160,3)</f>
        <v>0</v>
      </c>
      <c r="K160" s="205"/>
      <c r="L160" s="38"/>
      <c r="M160" s="206" t="s">
        <v>1</v>
      </c>
      <c r="N160" s="207" t="s">
        <v>38</v>
      </c>
      <c r="O160" s="74"/>
      <c r="P160" s="208">
        <f>O160*H160</f>
        <v>0</v>
      </c>
      <c r="Q160" s="208">
        <v>5.9000000000000003E-4</v>
      </c>
      <c r="R160" s="208">
        <f>Q160*H160</f>
        <v>5.9000000000000003E-4</v>
      </c>
      <c r="S160" s="208">
        <v>0</v>
      </c>
      <c r="T160" s="209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10" t="s">
        <v>308</v>
      </c>
      <c r="AT160" s="210" t="s">
        <v>146</v>
      </c>
      <c r="AU160" s="210" t="s">
        <v>84</v>
      </c>
      <c r="AY160" s="16" t="s">
        <v>143</v>
      </c>
      <c r="BE160" s="211">
        <f>IF(N160="základná",J160,0)</f>
        <v>0</v>
      </c>
      <c r="BF160" s="211">
        <f>IF(N160="znížená",J160,0)</f>
        <v>0</v>
      </c>
      <c r="BG160" s="211">
        <f>IF(N160="zákl. prenesená",J160,0)</f>
        <v>0</v>
      </c>
      <c r="BH160" s="211">
        <f>IF(N160="zníž. prenesená",J160,0)</f>
        <v>0</v>
      </c>
      <c r="BI160" s="211">
        <f>IF(N160="nulová",J160,0)</f>
        <v>0</v>
      </c>
      <c r="BJ160" s="16" t="s">
        <v>84</v>
      </c>
      <c r="BK160" s="212">
        <f>ROUND(I160*H160,3)</f>
        <v>0</v>
      </c>
      <c r="BL160" s="16" t="s">
        <v>308</v>
      </c>
      <c r="BM160" s="210" t="s">
        <v>653</v>
      </c>
    </row>
    <row r="161" spans="1:65" s="13" customFormat="1" ht="10">
      <c r="B161" s="213"/>
      <c r="C161" s="214"/>
      <c r="D161" s="215" t="s">
        <v>152</v>
      </c>
      <c r="E161" s="216" t="s">
        <v>1</v>
      </c>
      <c r="F161" s="217" t="s">
        <v>79</v>
      </c>
      <c r="G161" s="214"/>
      <c r="H161" s="218">
        <v>1</v>
      </c>
      <c r="I161" s="219"/>
      <c r="J161" s="214"/>
      <c r="K161" s="214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152</v>
      </c>
      <c r="AU161" s="224" t="s">
        <v>84</v>
      </c>
      <c r="AV161" s="13" t="s">
        <v>84</v>
      </c>
      <c r="AW161" s="13" t="s">
        <v>28</v>
      </c>
      <c r="AX161" s="13" t="s">
        <v>79</v>
      </c>
      <c r="AY161" s="224" t="s">
        <v>143</v>
      </c>
    </row>
    <row r="162" spans="1:65" s="2" customFormat="1" ht="24.15" customHeight="1">
      <c r="A162" s="33"/>
      <c r="B162" s="34"/>
      <c r="C162" s="199" t="s">
        <v>654</v>
      </c>
      <c r="D162" s="199" t="s">
        <v>146</v>
      </c>
      <c r="E162" s="200" t="s">
        <v>655</v>
      </c>
      <c r="F162" s="201" t="s">
        <v>656</v>
      </c>
      <c r="G162" s="202" t="s">
        <v>207</v>
      </c>
      <c r="H162" s="203">
        <v>6</v>
      </c>
      <c r="I162" s="204"/>
      <c r="J162" s="203">
        <f>ROUND(I162*H162,3)</f>
        <v>0</v>
      </c>
      <c r="K162" s="205"/>
      <c r="L162" s="38"/>
      <c r="M162" s="206" t="s">
        <v>1</v>
      </c>
      <c r="N162" s="207" t="s">
        <v>38</v>
      </c>
      <c r="O162" s="74"/>
      <c r="P162" s="208">
        <f>O162*H162</f>
        <v>0</v>
      </c>
      <c r="Q162" s="208">
        <v>0</v>
      </c>
      <c r="R162" s="208">
        <f>Q162*H162</f>
        <v>0</v>
      </c>
      <c r="S162" s="208">
        <v>0</v>
      </c>
      <c r="T162" s="209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10" t="s">
        <v>308</v>
      </c>
      <c r="AT162" s="210" t="s">
        <v>146</v>
      </c>
      <c r="AU162" s="210" t="s">
        <v>84</v>
      </c>
      <c r="AY162" s="16" t="s">
        <v>143</v>
      </c>
      <c r="BE162" s="211">
        <f>IF(N162="základná",J162,0)</f>
        <v>0</v>
      </c>
      <c r="BF162" s="211">
        <f>IF(N162="znížená",J162,0)</f>
        <v>0</v>
      </c>
      <c r="BG162" s="211">
        <f>IF(N162="zákl. prenesená",J162,0)</f>
        <v>0</v>
      </c>
      <c r="BH162" s="211">
        <f>IF(N162="zníž. prenesená",J162,0)</f>
        <v>0</v>
      </c>
      <c r="BI162" s="211">
        <f>IF(N162="nulová",J162,0)</f>
        <v>0</v>
      </c>
      <c r="BJ162" s="16" t="s">
        <v>84</v>
      </c>
      <c r="BK162" s="212">
        <f>ROUND(I162*H162,3)</f>
        <v>0</v>
      </c>
      <c r="BL162" s="16" t="s">
        <v>308</v>
      </c>
      <c r="BM162" s="210" t="s">
        <v>657</v>
      </c>
    </row>
    <row r="163" spans="1:65" s="2" customFormat="1" ht="24.15" customHeight="1">
      <c r="A163" s="33"/>
      <c r="B163" s="34"/>
      <c r="C163" s="199" t="s">
        <v>658</v>
      </c>
      <c r="D163" s="199" t="s">
        <v>146</v>
      </c>
      <c r="E163" s="200" t="s">
        <v>659</v>
      </c>
      <c r="F163" s="201" t="s">
        <v>660</v>
      </c>
      <c r="G163" s="202" t="s">
        <v>307</v>
      </c>
      <c r="H163" s="203">
        <v>2.4E-2</v>
      </c>
      <c r="I163" s="204"/>
      <c r="J163" s="203">
        <f>ROUND(I163*H163,3)</f>
        <v>0</v>
      </c>
      <c r="K163" s="205"/>
      <c r="L163" s="38"/>
      <c r="M163" s="206" t="s">
        <v>1</v>
      </c>
      <c r="N163" s="207" t="s">
        <v>38</v>
      </c>
      <c r="O163" s="74"/>
      <c r="P163" s="208">
        <f>O163*H163</f>
        <v>0</v>
      </c>
      <c r="Q163" s="208">
        <v>0</v>
      </c>
      <c r="R163" s="208">
        <f>Q163*H163</f>
        <v>0</v>
      </c>
      <c r="S163" s="208">
        <v>0</v>
      </c>
      <c r="T163" s="209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10" t="s">
        <v>308</v>
      </c>
      <c r="AT163" s="210" t="s">
        <v>146</v>
      </c>
      <c r="AU163" s="210" t="s">
        <v>84</v>
      </c>
      <c r="AY163" s="16" t="s">
        <v>143</v>
      </c>
      <c r="BE163" s="211">
        <f>IF(N163="základná",J163,0)</f>
        <v>0</v>
      </c>
      <c r="BF163" s="211">
        <f>IF(N163="znížená",J163,0)</f>
        <v>0</v>
      </c>
      <c r="BG163" s="211">
        <f>IF(N163="zákl. prenesená",J163,0)</f>
        <v>0</v>
      </c>
      <c r="BH163" s="211">
        <f>IF(N163="zníž. prenesená",J163,0)</f>
        <v>0</v>
      </c>
      <c r="BI163" s="211">
        <f>IF(N163="nulová",J163,0)</f>
        <v>0</v>
      </c>
      <c r="BJ163" s="16" t="s">
        <v>84</v>
      </c>
      <c r="BK163" s="212">
        <f>ROUND(I163*H163,3)</f>
        <v>0</v>
      </c>
      <c r="BL163" s="16" t="s">
        <v>308</v>
      </c>
      <c r="BM163" s="210" t="s">
        <v>661</v>
      </c>
    </row>
    <row r="164" spans="1:65" s="12" customFormat="1" ht="22.75" customHeight="1">
      <c r="B164" s="183"/>
      <c r="C164" s="184"/>
      <c r="D164" s="185" t="s">
        <v>71</v>
      </c>
      <c r="E164" s="197" t="s">
        <v>662</v>
      </c>
      <c r="F164" s="197" t="s">
        <v>663</v>
      </c>
      <c r="G164" s="184"/>
      <c r="H164" s="184"/>
      <c r="I164" s="187"/>
      <c r="J164" s="198">
        <f>BK164</f>
        <v>0</v>
      </c>
      <c r="K164" s="184"/>
      <c r="L164" s="189"/>
      <c r="M164" s="190"/>
      <c r="N164" s="191"/>
      <c r="O164" s="191"/>
      <c r="P164" s="192">
        <f>SUM(P165:P172)</f>
        <v>0</v>
      </c>
      <c r="Q164" s="191"/>
      <c r="R164" s="192">
        <f>SUM(R165:R172)</f>
        <v>1.5650000000000001E-2</v>
      </c>
      <c r="S164" s="191"/>
      <c r="T164" s="193">
        <f>SUM(T165:T172)</f>
        <v>0</v>
      </c>
      <c r="AR164" s="194" t="s">
        <v>84</v>
      </c>
      <c r="AT164" s="195" t="s">
        <v>71</v>
      </c>
      <c r="AU164" s="195" t="s">
        <v>79</v>
      </c>
      <c r="AY164" s="194" t="s">
        <v>143</v>
      </c>
      <c r="BK164" s="196">
        <f>SUM(BK165:BK172)</f>
        <v>0</v>
      </c>
    </row>
    <row r="165" spans="1:65" s="2" customFormat="1" ht="24.15" customHeight="1">
      <c r="A165" s="33"/>
      <c r="B165" s="34"/>
      <c r="C165" s="199" t="s">
        <v>664</v>
      </c>
      <c r="D165" s="199" t="s">
        <v>146</v>
      </c>
      <c r="E165" s="200" t="s">
        <v>665</v>
      </c>
      <c r="F165" s="201" t="s">
        <v>666</v>
      </c>
      <c r="G165" s="202" t="s">
        <v>667</v>
      </c>
      <c r="H165" s="203">
        <v>1</v>
      </c>
      <c r="I165" s="204"/>
      <c r="J165" s="203">
        <f t="shared" ref="J165:J172" si="0">ROUND(I165*H165,3)</f>
        <v>0</v>
      </c>
      <c r="K165" s="205"/>
      <c r="L165" s="38"/>
      <c r="M165" s="206" t="s">
        <v>1</v>
      </c>
      <c r="N165" s="207" t="s">
        <v>38</v>
      </c>
      <c r="O165" s="74"/>
      <c r="P165" s="208">
        <f t="shared" ref="P165:P172" si="1">O165*H165</f>
        <v>0</v>
      </c>
      <c r="Q165" s="208">
        <v>2.14E-3</v>
      </c>
      <c r="R165" s="208">
        <f t="shared" ref="R165:R172" si="2">Q165*H165</f>
        <v>2.14E-3</v>
      </c>
      <c r="S165" s="208">
        <v>0</v>
      </c>
      <c r="T165" s="209">
        <f t="shared" ref="T165:T172" si="3"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10" t="s">
        <v>308</v>
      </c>
      <c r="AT165" s="210" t="s">
        <v>146</v>
      </c>
      <c r="AU165" s="210" t="s">
        <v>84</v>
      </c>
      <c r="AY165" s="16" t="s">
        <v>143</v>
      </c>
      <c r="BE165" s="211">
        <f t="shared" ref="BE165:BE172" si="4">IF(N165="základná",J165,0)</f>
        <v>0</v>
      </c>
      <c r="BF165" s="211">
        <f t="shared" ref="BF165:BF172" si="5">IF(N165="znížená",J165,0)</f>
        <v>0</v>
      </c>
      <c r="BG165" s="211">
        <f t="shared" ref="BG165:BG172" si="6">IF(N165="zákl. prenesená",J165,0)</f>
        <v>0</v>
      </c>
      <c r="BH165" s="211">
        <f t="shared" ref="BH165:BH172" si="7">IF(N165="zníž. prenesená",J165,0)</f>
        <v>0</v>
      </c>
      <c r="BI165" s="211">
        <f t="shared" ref="BI165:BI172" si="8">IF(N165="nulová",J165,0)</f>
        <v>0</v>
      </c>
      <c r="BJ165" s="16" t="s">
        <v>84</v>
      </c>
      <c r="BK165" s="212">
        <f t="shared" ref="BK165:BK172" si="9">ROUND(I165*H165,3)</f>
        <v>0</v>
      </c>
      <c r="BL165" s="16" t="s">
        <v>308</v>
      </c>
      <c r="BM165" s="210" t="s">
        <v>668</v>
      </c>
    </row>
    <row r="166" spans="1:65" s="2" customFormat="1" ht="24.15" customHeight="1">
      <c r="A166" s="33"/>
      <c r="B166" s="34"/>
      <c r="C166" s="199" t="s">
        <v>669</v>
      </c>
      <c r="D166" s="199" t="s">
        <v>146</v>
      </c>
      <c r="E166" s="200" t="s">
        <v>670</v>
      </c>
      <c r="F166" s="201" t="s">
        <v>671</v>
      </c>
      <c r="G166" s="202" t="s">
        <v>207</v>
      </c>
      <c r="H166" s="203">
        <v>20</v>
      </c>
      <c r="I166" s="204"/>
      <c r="J166" s="203">
        <f t="shared" si="0"/>
        <v>0</v>
      </c>
      <c r="K166" s="205"/>
      <c r="L166" s="38"/>
      <c r="M166" s="206" t="s">
        <v>1</v>
      </c>
      <c r="N166" s="207" t="s">
        <v>38</v>
      </c>
      <c r="O166" s="74"/>
      <c r="P166" s="208">
        <f t="shared" si="1"/>
        <v>0</v>
      </c>
      <c r="Q166" s="208">
        <v>3.2000000000000003E-4</v>
      </c>
      <c r="R166" s="208">
        <f t="shared" si="2"/>
        <v>6.4000000000000003E-3</v>
      </c>
      <c r="S166" s="208">
        <v>0</v>
      </c>
      <c r="T166" s="209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10" t="s">
        <v>308</v>
      </c>
      <c r="AT166" s="210" t="s">
        <v>146</v>
      </c>
      <c r="AU166" s="210" t="s">
        <v>84</v>
      </c>
      <c r="AY166" s="16" t="s">
        <v>143</v>
      </c>
      <c r="BE166" s="211">
        <f t="shared" si="4"/>
        <v>0</v>
      </c>
      <c r="BF166" s="211">
        <f t="shared" si="5"/>
        <v>0</v>
      </c>
      <c r="BG166" s="211">
        <f t="shared" si="6"/>
        <v>0</v>
      </c>
      <c r="BH166" s="211">
        <f t="shared" si="7"/>
        <v>0</v>
      </c>
      <c r="BI166" s="211">
        <f t="shared" si="8"/>
        <v>0</v>
      </c>
      <c r="BJ166" s="16" t="s">
        <v>84</v>
      </c>
      <c r="BK166" s="212">
        <f t="shared" si="9"/>
        <v>0</v>
      </c>
      <c r="BL166" s="16" t="s">
        <v>308</v>
      </c>
      <c r="BM166" s="210" t="s">
        <v>672</v>
      </c>
    </row>
    <row r="167" spans="1:65" s="2" customFormat="1" ht="16.5" customHeight="1">
      <c r="A167" s="33"/>
      <c r="B167" s="34"/>
      <c r="C167" s="199" t="s">
        <v>673</v>
      </c>
      <c r="D167" s="199" t="s">
        <v>146</v>
      </c>
      <c r="E167" s="200" t="s">
        <v>674</v>
      </c>
      <c r="F167" s="201" t="s">
        <v>675</v>
      </c>
      <c r="G167" s="202" t="s">
        <v>156</v>
      </c>
      <c r="H167" s="203">
        <v>2</v>
      </c>
      <c r="I167" s="204"/>
      <c r="J167" s="203">
        <f t="shared" si="0"/>
        <v>0</v>
      </c>
      <c r="K167" s="205"/>
      <c r="L167" s="38"/>
      <c r="M167" s="206" t="s">
        <v>1</v>
      </c>
      <c r="N167" s="207" t="s">
        <v>38</v>
      </c>
      <c r="O167" s="74"/>
      <c r="P167" s="208">
        <f t="shared" si="1"/>
        <v>0</v>
      </c>
      <c r="Q167" s="208">
        <v>7.6000000000000004E-4</v>
      </c>
      <c r="R167" s="208">
        <f t="shared" si="2"/>
        <v>1.5200000000000001E-3</v>
      </c>
      <c r="S167" s="208">
        <v>0</v>
      </c>
      <c r="T167" s="209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10" t="s">
        <v>308</v>
      </c>
      <c r="AT167" s="210" t="s">
        <v>146</v>
      </c>
      <c r="AU167" s="210" t="s">
        <v>84</v>
      </c>
      <c r="AY167" s="16" t="s">
        <v>143</v>
      </c>
      <c r="BE167" s="211">
        <f t="shared" si="4"/>
        <v>0</v>
      </c>
      <c r="BF167" s="211">
        <f t="shared" si="5"/>
        <v>0</v>
      </c>
      <c r="BG167" s="211">
        <f t="shared" si="6"/>
        <v>0</v>
      </c>
      <c r="BH167" s="211">
        <f t="shared" si="7"/>
        <v>0</v>
      </c>
      <c r="BI167" s="211">
        <f t="shared" si="8"/>
        <v>0</v>
      </c>
      <c r="BJ167" s="16" t="s">
        <v>84</v>
      </c>
      <c r="BK167" s="212">
        <f t="shared" si="9"/>
        <v>0</v>
      </c>
      <c r="BL167" s="16" t="s">
        <v>308</v>
      </c>
      <c r="BM167" s="210" t="s">
        <v>676</v>
      </c>
    </row>
    <row r="168" spans="1:65" s="2" customFormat="1" ht="21.75" customHeight="1">
      <c r="A168" s="33"/>
      <c r="B168" s="34"/>
      <c r="C168" s="225" t="s">
        <v>677</v>
      </c>
      <c r="D168" s="225" t="s">
        <v>159</v>
      </c>
      <c r="E168" s="226" t="s">
        <v>678</v>
      </c>
      <c r="F168" s="227" t="s">
        <v>679</v>
      </c>
      <c r="G168" s="228" t="s">
        <v>156</v>
      </c>
      <c r="H168" s="229">
        <v>2</v>
      </c>
      <c r="I168" s="230"/>
      <c r="J168" s="229">
        <f t="shared" si="0"/>
        <v>0</v>
      </c>
      <c r="K168" s="231"/>
      <c r="L168" s="232"/>
      <c r="M168" s="233" t="s">
        <v>1</v>
      </c>
      <c r="N168" s="234" t="s">
        <v>38</v>
      </c>
      <c r="O168" s="74"/>
      <c r="P168" s="208">
        <f t="shared" si="1"/>
        <v>0</v>
      </c>
      <c r="Q168" s="208">
        <v>1.2E-4</v>
      </c>
      <c r="R168" s="208">
        <f t="shared" si="2"/>
        <v>2.4000000000000001E-4</v>
      </c>
      <c r="S168" s="208">
        <v>0</v>
      </c>
      <c r="T168" s="209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10" t="s">
        <v>351</v>
      </c>
      <c r="AT168" s="210" t="s">
        <v>159</v>
      </c>
      <c r="AU168" s="210" t="s">
        <v>84</v>
      </c>
      <c r="AY168" s="16" t="s">
        <v>143</v>
      </c>
      <c r="BE168" s="211">
        <f t="shared" si="4"/>
        <v>0</v>
      </c>
      <c r="BF168" s="211">
        <f t="shared" si="5"/>
        <v>0</v>
      </c>
      <c r="BG168" s="211">
        <f t="shared" si="6"/>
        <v>0</v>
      </c>
      <c r="BH168" s="211">
        <f t="shared" si="7"/>
        <v>0</v>
      </c>
      <c r="BI168" s="211">
        <f t="shared" si="8"/>
        <v>0</v>
      </c>
      <c r="BJ168" s="16" t="s">
        <v>84</v>
      </c>
      <c r="BK168" s="212">
        <f t="shared" si="9"/>
        <v>0</v>
      </c>
      <c r="BL168" s="16" t="s">
        <v>308</v>
      </c>
      <c r="BM168" s="210" t="s">
        <v>680</v>
      </c>
    </row>
    <row r="169" spans="1:65" s="2" customFormat="1" ht="24.15" customHeight="1">
      <c r="A169" s="33"/>
      <c r="B169" s="34"/>
      <c r="C169" s="199" t="s">
        <v>493</v>
      </c>
      <c r="D169" s="199" t="s">
        <v>146</v>
      </c>
      <c r="E169" s="200" t="s">
        <v>681</v>
      </c>
      <c r="F169" s="201" t="s">
        <v>682</v>
      </c>
      <c r="G169" s="202" t="s">
        <v>156</v>
      </c>
      <c r="H169" s="203">
        <v>5</v>
      </c>
      <c r="I169" s="204"/>
      <c r="J169" s="203">
        <f t="shared" si="0"/>
        <v>0</v>
      </c>
      <c r="K169" s="205"/>
      <c r="L169" s="38"/>
      <c r="M169" s="206" t="s">
        <v>1</v>
      </c>
      <c r="N169" s="207" t="s">
        <v>38</v>
      </c>
      <c r="O169" s="74"/>
      <c r="P169" s="208">
        <f t="shared" si="1"/>
        <v>0</v>
      </c>
      <c r="Q169" s="208">
        <v>2.0000000000000002E-5</v>
      </c>
      <c r="R169" s="208">
        <f t="shared" si="2"/>
        <v>1E-4</v>
      </c>
      <c r="S169" s="208">
        <v>0</v>
      </c>
      <c r="T169" s="209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10" t="s">
        <v>308</v>
      </c>
      <c r="AT169" s="210" t="s">
        <v>146</v>
      </c>
      <c r="AU169" s="210" t="s">
        <v>84</v>
      </c>
      <c r="AY169" s="16" t="s">
        <v>143</v>
      </c>
      <c r="BE169" s="211">
        <f t="shared" si="4"/>
        <v>0</v>
      </c>
      <c r="BF169" s="211">
        <f t="shared" si="5"/>
        <v>0</v>
      </c>
      <c r="BG169" s="211">
        <f t="shared" si="6"/>
        <v>0</v>
      </c>
      <c r="BH169" s="211">
        <f t="shared" si="7"/>
        <v>0</v>
      </c>
      <c r="BI169" s="211">
        <f t="shared" si="8"/>
        <v>0</v>
      </c>
      <c r="BJ169" s="16" t="s">
        <v>84</v>
      </c>
      <c r="BK169" s="212">
        <f t="shared" si="9"/>
        <v>0</v>
      </c>
      <c r="BL169" s="16" t="s">
        <v>308</v>
      </c>
      <c r="BM169" s="210" t="s">
        <v>683</v>
      </c>
    </row>
    <row r="170" spans="1:65" s="2" customFormat="1" ht="24.15" customHeight="1">
      <c r="A170" s="33"/>
      <c r="B170" s="34"/>
      <c r="C170" s="225" t="s">
        <v>497</v>
      </c>
      <c r="D170" s="225" t="s">
        <v>159</v>
      </c>
      <c r="E170" s="226" t="s">
        <v>684</v>
      </c>
      <c r="F170" s="227" t="s">
        <v>685</v>
      </c>
      <c r="G170" s="228" t="s">
        <v>156</v>
      </c>
      <c r="H170" s="229">
        <v>5</v>
      </c>
      <c r="I170" s="230"/>
      <c r="J170" s="229">
        <f t="shared" si="0"/>
        <v>0</v>
      </c>
      <c r="K170" s="231"/>
      <c r="L170" s="232"/>
      <c r="M170" s="233" t="s">
        <v>1</v>
      </c>
      <c r="N170" s="234" t="s">
        <v>38</v>
      </c>
      <c r="O170" s="74"/>
      <c r="P170" s="208">
        <f t="shared" si="1"/>
        <v>0</v>
      </c>
      <c r="Q170" s="208">
        <v>2.5000000000000001E-4</v>
      </c>
      <c r="R170" s="208">
        <f t="shared" si="2"/>
        <v>1.25E-3</v>
      </c>
      <c r="S170" s="208">
        <v>0</v>
      </c>
      <c r="T170" s="209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0" t="s">
        <v>351</v>
      </c>
      <c r="AT170" s="210" t="s">
        <v>159</v>
      </c>
      <c r="AU170" s="210" t="s">
        <v>84</v>
      </c>
      <c r="AY170" s="16" t="s">
        <v>143</v>
      </c>
      <c r="BE170" s="211">
        <f t="shared" si="4"/>
        <v>0</v>
      </c>
      <c r="BF170" s="211">
        <f t="shared" si="5"/>
        <v>0</v>
      </c>
      <c r="BG170" s="211">
        <f t="shared" si="6"/>
        <v>0</v>
      </c>
      <c r="BH170" s="211">
        <f t="shared" si="7"/>
        <v>0</v>
      </c>
      <c r="BI170" s="211">
        <f t="shared" si="8"/>
        <v>0</v>
      </c>
      <c r="BJ170" s="16" t="s">
        <v>84</v>
      </c>
      <c r="BK170" s="212">
        <f t="shared" si="9"/>
        <v>0</v>
      </c>
      <c r="BL170" s="16" t="s">
        <v>308</v>
      </c>
      <c r="BM170" s="210" t="s">
        <v>686</v>
      </c>
    </row>
    <row r="171" spans="1:65" s="2" customFormat="1" ht="16.5" customHeight="1">
      <c r="A171" s="33"/>
      <c r="B171" s="34"/>
      <c r="C171" s="199" t="s">
        <v>687</v>
      </c>
      <c r="D171" s="199" t="s">
        <v>146</v>
      </c>
      <c r="E171" s="200" t="s">
        <v>688</v>
      </c>
      <c r="F171" s="201" t="s">
        <v>689</v>
      </c>
      <c r="G171" s="202" t="s">
        <v>207</v>
      </c>
      <c r="H171" s="203">
        <v>20</v>
      </c>
      <c r="I171" s="204"/>
      <c r="J171" s="203">
        <f t="shared" si="0"/>
        <v>0</v>
      </c>
      <c r="K171" s="205"/>
      <c r="L171" s="38"/>
      <c r="M171" s="206" t="s">
        <v>1</v>
      </c>
      <c r="N171" s="207" t="s">
        <v>38</v>
      </c>
      <c r="O171" s="74"/>
      <c r="P171" s="208">
        <f t="shared" si="1"/>
        <v>0</v>
      </c>
      <c r="Q171" s="208">
        <v>1.9000000000000001E-4</v>
      </c>
      <c r="R171" s="208">
        <f t="shared" si="2"/>
        <v>3.8000000000000004E-3</v>
      </c>
      <c r="S171" s="208">
        <v>0</v>
      </c>
      <c r="T171" s="209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10" t="s">
        <v>308</v>
      </c>
      <c r="AT171" s="210" t="s">
        <v>146</v>
      </c>
      <c r="AU171" s="210" t="s">
        <v>84</v>
      </c>
      <c r="AY171" s="16" t="s">
        <v>143</v>
      </c>
      <c r="BE171" s="211">
        <f t="shared" si="4"/>
        <v>0</v>
      </c>
      <c r="BF171" s="211">
        <f t="shared" si="5"/>
        <v>0</v>
      </c>
      <c r="BG171" s="211">
        <f t="shared" si="6"/>
        <v>0</v>
      </c>
      <c r="BH171" s="211">
        <f t="shared" si="7"/>
        <v>0</v>
      </c>
      <c r="BI171" s="211">
        <f t="shared" si="8"/>
        <v>0</v>
      </c>
      <c r="BJ171" s="16" t="s">
        <v>84</v>
      </c>
      <c r="BK171" s="212">
        <f t="shared" si="9"/>
        <v>0</v>
      </c>
      <c r="BL171" s="16" t="s">
        <v>308</v>
      </c>
      <c r="BM171" s="210" t="s">
        <v>690</v>
      </c>
    </row>
    <row r="172" spans="1:65" s="2" customFormat="1" ht="24.15" customHeight="1">
      <c r="A172" s="33"/>
      <c r="B172" s="34"/>
      <c r="C172" s="199" t="s">
        <v>691</v>
      </c>
      <c r="D172" s="199" t="s">
        <v>146</v>
      </c>
      <c r="E172" s="200" t="s">
        <v>692</v>
      </c>
      <c r="F172" s="201" t="s">
        <v>693</v>
      </c>
      <c r="G172" s="202" t="s">
        <v>207</v>
      </c>
      <c r="H172" s="203">
        <v>20</v>
      </c>
      <c r="I172" s="204"/>
      <c r="J172" s="203">
        <f t="shared" si="0"/>
        <v>0</v>
      </c>
      <c r="K172" s="205"/>
      <c r="L172" s="38"/>
      <c r="M172" s="206" t="s">
        <v>1</v>
      </c>
      <c r="N172" s="207" t="s">
        <v>38</v>
      </c>
      <c r="O172" s="74"/>
      <c r="P172" s="208">
        <f t="shared" si="1"/>
        <v>0</v>
      </c>
      <c r="Q172" s="208">
        <v>1.0000000000000001E-5</v>
      </c>
      <c r="R172" s="208">
        <f t="shared" si="2"/>
        <v>2.0000000000000001E-4</v>
      </c>
      <c r="S172" s="208">
        <v>0</v>
      </c>
      <c r="T172" s="209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10" t="s">
        <v>308</v>
      </c>
      <c r="AT172" s="210" t="s">
        <v>146</v>
      </c>
      <c r="AU172" s="210" t="s">
        <v>84</v>
      </c>
      <c r="AY172" s="16" t="s">
        <v>143</v>
      </c>
      <c r="BE172" s="211">
        <f t="shared" si="4"/>
        <v>0</v>
      </c>
      <c r="BF172" s="211">
        <f t="shared" si="5"/>
        <v>0</v>
      </c>
      <c r="BG172" s="211">
        <f t="shared" si="6"/>
        <v>0</v>
      </c>
      <c r="BH172" s="211">
        <f t="shared" si="7"/>
        <v>0</v>
      </c>
      <c r="BI172" s="211">
        <f t="shared" si="8"/>
        <v>0</v>
      </c>
      <c r="BJ172" s="16" t="s">
        <v>84</v>
      </c>
      <c r="BK172" s="212">
        <f t="shared" si="9"/>
        <v>0</v>
      </c>
      <c r="BL172" s="16" t="s">
        <v>308</v>
      </c>
      <c r="BM172" s="210" t="s">
        <v>694</v>
      </c>
    </row>
    <row r="173" spans="1:65" s="12" customFormat="1" ht="22.75" customHeight="1">
      <c r="B173" s="183"/>
      <c r="C173" s="184"/>
      <c r="D173" s="185" t="s">
        <v>71</v>
      </c>
      <c r="E173" s="197" t="s">
        <v>695</v>
      </c>
      <c r="F173" s="197" t="s">
        <v>696</v>
      </c>
      <c r="G173" s="184"/>
      <c r="H173" s="184"/>
      <c r="I173" s="187"/>
      <c r="J173" s="198">
        <f>BK173</f>
        <v>0</v>
      </c>
      <c r="K173" s="184"/>
      <c r="L173" s="189"/>
      <c r="M173" s="190"/>
      <c r="N173" s="191"/>
      <c r="O173" s="191"/>
      <c r="P173" s="192">
        <f>SUM(P174:P183)</f>
        <v>0</v>
      </c>
      <c r="Q173" s="191"/>
      <c r="R173" s="192">
        <f>SUM(R174:R183)</f>
        <v>2.7579999999999997E-2</v>
      </c>
      <c r="S173" s="191"/>
      <c r="T173" s="193">
        <f>SUM(T174:T183)</f>
        <v>0</v>
      </c>
      <c r="AR173" s="194" t="s">
        <v>84</v>
      </c>
      <c r="AT173" s="195" t="s">
        <v>71</v>
      </c>
      <c r="AU173" s="195" t="s">
        <v>79</v>
      </c>
      <c r="AY173" s="194" t="s">
        <v>143</v>
      </c>
      <c r="BK173" s="196">
        <f>SUM(BK174:BK183)</f>
        <v>0</v>
      </c>
    </row>
    <row r="174" spans="1:65" s="2" customFormat="1" ht="33" customHeight="1">
      <c r="A174" s="33"/>
      <c r="B174" s="34"/>
      <c r="C174" s="199" t="s">
        <v>697</v>
      </c>
      <c r="D174" s="199" t="s">
        <v>146</v>
      </c>
      <c r="E174" s="200" t="s">
        <v>698</v>
      </c>
      <c r="F174" s="201" t="s">
        <v>699</v>
      </c>
      <c r="G174" s="202" t="s">
        <v>700</v>
      </c>
      <c r="H174" s="203">
        <v>1</v>
      </c>
      <c r="I174" s="204"/>
      <c r="J174" s="203">
        <f t="shared" ref="J174:J183" si="10">ROUND(I174*H174,3)</f>
        <v>0</v>
      </c>
      <c r="K174" s="205"/>
      <c r="L174" s="38"/>
      <c r="M174" s="206" t="s">
        <v>1</v>
      </c>
      <c r="N174" s="207" t="s">
        <v>38</v>
      </c>
      <c r="O174" s="74"/>
      <c r="P174" s="208">
        <f t="shared" ref="P174:P183" si="11">O174*H174</f>
        <v>0</v>
      </c>
      <c r="Q174" s="208">
        <v>2.3E-3</v>
      </c>
      <c r="R174" s="208">
        <f t="shared" ref="R174:R183" si="12">Q174*H174</f>
        <v>2.3E-3</v>
      </c>
      <c r="S174" s="208">
        <v>0</v>
      </c>
      <c r="T174" s="209">
        <f t="shared" ref="T174:T183" si="13"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10" t="s">
        <v>308</v>
      </c>
      <c r="AT174" s="210" t="s">
        <v>146</v>
      </c>
      <c r="AU174" s="210" t="s">
        <v>84</v>
      </c>
      <c r="AY174" s="16" t="s">
        <v>143</v>
      </c>
      <c r="BE174" s="211">
        <f t="shared" ref="BE174:BE183" si="14">IF(N174="základná",J174,0)</f>
        <v>0</v>
      </c>
      <c r="BF174" s="211">
        <f t="shared" ref="BF174:BF183" si="15">IF(N174="znížená",J174,0)</f>
        <v>0</v>
      </c>
      <c r="BG174" s="211">
        <f t="shared" ref="BG174:BG183" si="16">IF(N174="zákl. prenesená",J174,0)</f>
        <v>0</v>
      </c>
      <c r="BH174" s="211">
        <f t="shared" ref="BH174:BH183" si="17">IF(N174="zníž. prenesená",J174,0)</f>
        <v>0</v>
      </c>
      <c r="BI174" s="211">
        <f t="shared" ref="BI174:BI183" si="18">IF(N174="nulová",J174,0)</f>
        <v>0</v>
      </c>
      <c r="BJ174" s="16" t="s">
        <v>84</v>
      </c>
      <c r="BK174" s="212">
        <f t="shared" ref="BK174:BK183" si="19">ROUND(I174*H174,3)</f>
        <v>0</v>
      </c>
      <c r="BL174" s="16" t="s">
        <v>308</v>
      </c>
      <c r="BM174" s="210" t="s">
        <v>701</v>
      </c>
    </row>
    <row r="175" spans="1:65" s="2" customFormat="1" ht="24.15" customHeight="1">
      <c r="A175" s="33"/>
      <c r="B175" s="34"/>
      <c r="C175" s="225" t="s">
        <v>702</v>
      </c>
      <c r="D175" s="225" t="s">
        <v>159</v>
      </c>
      <c r="E175" s="226" t="s">
        <v>703</v>
      </c>
      <c r="F175" s="227" t="s">
        <v>704</v>
      </c>
      <c r="G175" s="228" t="s">
        <v>156</v>
      </c>
      <c r="H175" s="229">
        <v>1</v>
      </c>
      <c r="I175" s="230"/>
      <c r="J175" s="229">
        <f t="shared" si="10"/>
        <v>0</v>
      </c>
      <c r="K175" s="231"/>
      <c r="L175" s="232"/>
      <c r="M175" s="233" t="s">
        <v>1</v>
      </c>
      <c r="N175" s="234" t="s">
        <v>38</v>
      </c>
      <c r="O175" s="74"/>
      <c r="P175" s="208">
        <f t="shared" si="11"/>
        <v>0</v>
      </c>
      <c r="Q175" s="208">
        <v>1.8100000000000002E-2</v>
      </c>
      <c r="R175" s="208">
        <f t="shared" si="12"/>
        <v>1.8100000000000002E-2</v>
      </c>
      <c r="S175" s="208">
        <v>0</v>
      </c>
      <c r="T175" s="209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10" t="s">
        <v>351</v>
      </c>
      <c r="AT175" s="210" t="s">
        <v>159</v>
      </c>
      <c r="AU175" s="210" t="s">
        <v>84</v>
      </c>
      <c r="AY175" s="16" t="s">
        <v>143</v>
      </c>
      <c r="BE175" s="211">
        <f t="shared" si="14"/>
        <v>0</v>
      </c>
      <c r="BF175" s="211">
        <f t="shared" si="15"/>
        <v>0</v>
      </c>
      <c r="BG175" s="211">
        <f t="shared" si="16"/>
        <v>0</v>
      </c>
      <c r="BH175" s="211">
        <f t="shared" si="17"/>
        <v>0</v>
      </c>
      <c r="BI175" s="211">
        <f t="shared" si="18"/>
        <v>0</v>
      </c>
      <c r="BJ175" s="16" t="s">
        <v>84</v>
      </c>
      <c r="BK175" s="212">
        <f t="shared" si="19"/>
        <v>0</v>
      </c>
      <c r="BL175" s="16" t="s">
        <v>308</v>
      </c>
      <c r="BM175" s="210" t="s">
        <v>705</v>
      </c>
    </row>
    <row r="176" spans="1:65" s="2" customFormat="1" ht="16.5" customHeight="1">
      <c r="A176" s="33"/>
      <c r="B176" s="34"/>
      <c r="C176" s="225" t="s">
        <v>706</v>
      </c>
      <c r="D176" s="225" t="s">
        <v>159</v>
      </c>
      <c r="E176" s="226" t="s">
        <v>707</v>
      </c>
      <c r="F176" s="227" t="s">
        <v>708</v>
      </c>
      <c r="G176" s="228" t="s">
        <v>156</v>
      </c>
      <c r="H176" s="229">
        <v>1</v>
      </c>
      <c r="I176" s="230"/>
      <c r="J176" s="229">
        <f t="shared" si="10"/>
        <v>0</v>
      </c>
      <c r="K176" s="231"/>
      <c r="L176" s="232"/>
      <c r="M176" s="233" t="s">
        <v>1</v>
      </c>
      <c r="N176" s="234" t="s">
        <v>38</v>
      </c>
      <c r="O176" s="74"/>
      <c r="P176" s="208">
        <f t="shared" si="11"/>
        <v>0</v>
      </c>
      <c r="Q176" s="208">
        <v>1.1E-4</v>
      </c>
      <c r="R176" s="208">
        <f t="shared" si="12"/>
        <v>1.1E-4</v>
      </c>
      <c r="S176" s="208">
        <v>0</v>
      </c>
      <c r="T176" s="209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10" t="s">
        <v>351</v>
      </c>
      <c r="AT176" s="210" t="s">
        <v>159</v>
      </c>
      <c r="AU176" s="210" t="s">
        <v>84</v>
      </c>
      <c r="AY176" s="16" t="s">
        <v>143</v>
      </c>
      <c r="BE176" s="211">
        <f t="shared" si="14"/>
        <v>0</v>
      </c>
      <c r="BF176" s="211">
        <f t="shared" si="15"/>
        <v>0</v>
      </c>
      <c r="BG176" s="211">
        <f t="shared" si="16"/>
        <v>0</v>
      </c>
      <c r="BH176" s="211">
        <f t="shared" si="17"/>
        <v>0</v>
      </c>
      <c r="BI176" s="211">
        <f t="shared" si="18"/>
        <v>0</v>
      </c>
      <c r="BJ176" s="16" t="s">
        <v>84</v>
      </c>
      <c r="BK176" s="212">
        <f t="shared" si="19"/>
        <v>0</v>
      </c>
      <c r="BL176" s="16" t="s">
        <v>308</v>
      </c>
      <c r="BM176" s="210" t="s">
        <v>709</v>
      </c>
    </row>
    <row r="177" spans="1:65" s="2" customFormat="1" ht="37.75" customHeight="1">
      <c r="A177" s="33"/>
      <c r="B177" s="34"/>
      <c r="C177" s="225" t="s">
        <v>710</v>
      </c>
      <c r="D177" s="225" t="s">
        <v>159</v>
      </c>
      <c r="E177" s="226" t="s">
        <v>711</v>
      </c>
      <c r="F177" s="227" t="s">
        <v>712</v>
      </c>
      <c r="G177" s="228" t="s">
        <v>156</v>
      </c>
      <c r="H177" s="229">
        <v>2</v>
      </c>
      <c r="I177" s="230"/>
      <c r="J177" s="229">
        <f t="shared" si="10"/>
        <v>0</v>
      </c>
      <c r="K177" s="231"/>
      <c r="L177" s="232"/>
      <c r="M177" s="233" t="s">
        <v>1</v>
      </c>
      <c r="N177" s="234" t="s">
        <v>38</v>
      </c>
      <c r="O177" s="74"/>
      <c r="P177" s="208">
        <f t="shared" si="11"/>
        <v>0</v>
      </c>
      <c r="Q177" s="208">
        <v>1.16E-3</v>
      </c>
      <c r="R177" s="208">
        <f t="shared" si="12"/>
        <v>2.32E-3</v>
      </c>
      <c r="S177" s="208">
        <v>0</v>
      </c>
      <c r="T177" s="209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10" t="s">
        <v>351</v>
      </c>
      <c r="AT177" s="210" t="s">
        <v>159</v>
      </c>
      <c r="AU177" s="210" t="s">
        <v>84</v>
      </c>
      <c r="AY177" s="16" t="s">
        <v>143</v>
      </c>
      <c r="BE177" s="211">
        <f t="shared" si="14"/>
        <v>0</v>
      </c>
      <c r="BF177" s="211">
        <f t="shared" si="15"/>
        <v>0</v>
      </c>
      <c r="BG177" s="211">
        <f t="shared" si="16"/>
        <v>0</v>
      </c>
      <c r="BH177" s="211">
        <f t="shared" si="17"/>
        <v>0</v>
      </c>
      <c r="BI177" s="211">
        <f t="shared" si="18"/>
        <v>0</v>
      </c>
      <c r="BJ177" s="16" t="s">
        <v>84</v>
      </c>
      <c r="BK177" s="212">
        <f t="shared" si="19"/>
        <v>0</v>
      </c>
      <c r="BL177" s="16" t="s">
        <v>308</v>
      </c>
      <c r="BM177" s="210" t="s">
        <v>713</v>
      </c>
    </row>
    <row r="178" spans="1:65" s="2" customFormat="1" ht="44.25" customHeight="1">
      <c r="A178" s="33"/>
      <c r="B178" s="34"/>
      <c r="C178" s="225" t="s">
        <v>714</v>
      </c>
      <c r="D178" s="225" t="s">
        <v>159</v>
      </c>
      <c r="E178" s="226" t="s">
        <v>715</v>
      </c>
      <c r="F178" s="227" t="s">
        <v>716</v>
      </c>
      <c r="G178" s="228" t="s">
        <v>156</v>
      </c>
      <c r="H178" s="229">
        <v>1</v>
      </c>
      <c r="I178" s="230"/>
      <c r="J178" s="229">
        <f t="shared" si="10"/>
        <v>0</v>
      </c>
      <c r="K178" s="231"/>
      <c r="L178" s="232"/>
      <c r="M178" s="233" t="s">
        <v>1</v>
      </c>
      <c r="N178" s="234" t="s">
        <v>38</v>
      </c>
      <c r="O178" s="74"/>
      <c r="P178" s="208">
        <f t="shared" si="11"/>
        <v>0</v>
      </c>
      <c r="Q178" s="208">
        <v>2.7999999999999998E-4</v>
      </c>
      <c r="R178" s="208">
        <f t="shared" si="12"/>
        <v>2.7999999999999998E-4</v>
      </c>
      <c r="S178" s="208">
        <v>0</v>
      </c>
      <c r="T178" s="209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10" t="s">
        <v>351</v>
      </c>
      <c r="AT178" s="210" t="s">
        <v>159</v>
      </c>
      <c r="AU178" s="210" t="s">
        <v>84</v>
      </c>
      <c r="AY178" s="16" t="s">
        <v>143</v>
      </c>
      <c r="BE178" s="211">
        <f t="shared" si="14"/>
        <v>0</v>
      </c>
      <c r="BF178" s="211">
        <f t="shared" si="15"/>
        <v>0</v>
      </c>
      <c r="BG178" s="211">
        <f t="shared" si="16"/>
        <v>0</v>
      </c>
      <c r="BH178" s="211">
        <f t="shared" si="17"/>
        <v>0</v>
      </c>
      <c r="BI178" s="211">
        <f t="shared" si="18"/>
        <v>0</v>
      </c>
      <c r="BJ178" s="16" t="s">
        <v>84</v>
      </c>
      <c r="BK178" s="212">
        <f t="shared" si="19"/>
        <v>0</v>
      </c>
      <c r="BL178" s="16" t="s">
        <v>308</v>
      </c>
      <c r="BM178" s="210" t="s">
        <v>717</v>
      </c>
    </row>
    <row r="179" spans="1:65" s="2" customFormat="1" ht="24.15" customHeight="1">
      <c r="A179" s="33"/>
      <c r="B179" s="34"/>
      <c r="C179" s="225" t="s">
        <v>718</v>
      </c>
      <c r="D179" s="225" t="s">
        <v>159</v>
      </c>
      <c r="E179" s="226" t="s">
        <v>719</v>
      </c>
      <c r="F179" s="227" t="s">
        <v>720</v>
      </c>
      <c r="G179" s="228" t="s">
        <v>156</v>
      </c>
      <c r="H179" s="229">
        <v>1</v>
      </c>
      <c r="I179" s="230"/>
      <c r="J179" s="229">
        <f t="shared" si="10"/>
        <v>0</v>
      </c>
      <c r="K179" s="231"/>
      <c r="L179" s="232"/>
      <c r="M179" s="233" t="s">
        <v>1</v>
      </c>
      <c r="N179" s="234" t="s">
        <v>38</v>
      </c>
      <c r="O179" s="74"/>
      <c r="P179" s="208">
        <f t="shared" si="11"/>
        <v>0</v>
      </c>
      <c r="Q179" s="208">
        <v>1.82E-3</v>
      </c>
      <c r="R179" s="208">
        <f t="shared" si="12"/>
        <v>1.82E-3</v>
      </c>
      <c r="S179" s="208">
        <v>0</v>
      </c>
      <c r="T179" s="209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10" t="s">
        <v>351</v>
      </c>
      <c r="AT179" s="210" t="s">
        <v>159</v>
      </c>
      <c r="AU179" s="210" t="s">
        <v>84</v>
      </c>
      <c r="AY179" s="16" t="s">
        <v>143</v>
      </c>
      <c r="BE179" s="211">
        <f t="shared" si="14"/>
        <v>0</v>
      </c>
      <c r="BF179" s="211">
        <f t="shared" si="15"/>
        <v>0</v>
      </c>
      <c r="BG179" s="211">
        <f t="shared" si="16"/>
        <v>0</v>
      </c>
      <c r="BH179" s="211">
        <f t="shared" si="17"/>
        <v>0</v>
      </c>
      <c r="BI179" s="211">
        <f t="shared" si="18"/>
        <v>0</v>
      </c>
      <c r="BJ179" s="16" t="s">
        <v>84</v>
      </c>
      <c r="BK179" s="212">
        <f t="shared" si="19"/>
        <v>0</v>
      </c>
      <c r="BL179" s="16" t="s">
        <v>308</v>
      </c>
      <c r="BM179" s="210" t="s">
        <v>721</v>
      </c>
    </row>
    <row r="180" spans="1:65" s="2" customFormat="1" ht="33" customHeight="1">
      <c r="A180" s="33"/>
      <c r="B180" s="34"/>
      <c r="C180" s="199" t="s">
        <v>405</v>
      </c>
      <c r="D180" s="199" t="s">
        <v>146</v>
      </c>
      <c r="E180" s="200" t="s">
        <v>722</v>
      </c>
      <c r="F180" s="201" t="s">
        <v>723</v>
      </c>
      <c r="G180" s="202" t="s">
        <v>156</v>
      </c>
      <c r="H180" s="203">
        <v>2</v>
      </c>
      <c r="I180" s="204"/>
      <c r="J180" s="203">
        <f t="shared" si="10"/>
        <v>0</v>
      </c>
      <c r="K180" s="205"/>
      <c r="L180" s="38"/>
      <c r="M180" s="206" t="s">
        <v>1</v>
      </c>
      <c r="N180" s="207" t="s">
        <v>38</v>
      </c>
      <c r="O180" s="74"/>
      <c r="P180" s="208">
        <f t="shared" si="11"/>
        <v>0</v>
      </c>
      <c r="Q180" s="208">
        <v>0</v>
      </c>
      <c r="R180" s="208">
        <f t="shared" si="12"/>
        <v>0</v>
      </c>
      <c r="S180" s="208">
        <v>0</v>
      </c>
      <c r="T180" s="209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10" t="s">
        <v>308</v>
      </c>
      <c r="AT180" s="210" t="s">
        <v>146</v>
      </c>
      <c r="AU180" s="210" t="s">
        <v>84</v>
      </c>
      <c r="AY180" s="16" t="s">
        <v>143</v>
      </c>
      <c r="BE180" s="211">
        <f t="shared" si="14"/>
        <v>0</v>
      </c>
      <c r="BF180" s="211">
        <f t="shared" si="15"/>
        <v>0</v>
      </c>
      <c r="BG180" s="211">
        <f t="shared" si="16"/>
        <v>0</v>
      </c>
      <c r="BH180" s="211">
        <f t="shared" si="17"/>
        <v>0</v>
      </c>
      <c r="BI180" s="211">
        <f t="shared" si="18"/>
        <v>0</v>
      </c>
      <c r="BJ180" s="16" t="s">
        <v>84</v>
      </c>
      <c r="BK180" s="212">
        <f t="shared" si="19"/>
        <v>0</v>
      </c>
      <c r="BL180" s="16" t="s">
        <v>308</v>
      </c>
      <c r="BM180" s="210" t="s">
        <v>724</v>
      </c>
    </row>
    <row r="181" spans="1:65" s="2" customFormat="1" ht="24.15" customHeight="1">
      <c r="A181" s="33"/>
      <c r="B181" s="34"/>
      <c r="C181" s="225" t="s">
        <v>725</v>
      </c>
      <c r="D181" s="225" t="s">
        <v>159</v>
      </c>
      <c r="E181" s="226" t="s">
        <v>726</v>
      </c>
      <c r="F181" s="227" t="s">
        <v>727</v>
      </c>
      <c r="G181" s="228" t="s">
        <v>156</v>
      </c>
      <c r="H181" s="229">
        <v>1</v>
      </c>
      <c r="I181" s="230"/>
      <c r="J181" s="229">
        <f t="shared" si="10"/>
        <v>0</v>
      </c>
      <c r="K181" s="231"/>
      <c r="L181" s="232"/>
      <c r="M181" s="233" t="s">
        <v>1</v>
      </c>
      <c r="N181" s="234" t="s">
        <v>38</v>
      </c>
      <c r="O181" s="74"/>
      <c r="P181" s="208">
        <f t="shared" si="11"/>
        <v>0</v>
      </c>
      <c r="Q181" s="208">
        <v>4.4999999999999999E-4</v>
      </c>
      <c r="R181" s="208">
        <f t="shared" si="12"/>
        <v>4.4999999999999999E-4</v>
      </c>
      <c r="S181" s="208">
        <v>0</v>
      </c>
      <c r="T181" s="209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10" t="s">
        <v>351</v>
      </c>
      <c r="AT181" s="210" t="s">
        <v>159</v>
      </c>
      <c r="AU181" s="210" t="s">
        <v>84</v>
      </c>
      <c r="AY181" s="16" t="s">
        <v>143</v>
      </c>
      <c r="BE181" s="211">
        <f t="shared" si="14"/>
        <v>0</v>
      </c>
      <c r="BF181" s="211">
        <f t="shared" si="15"/>
        <v>0</v>
      </c>
      <c r="BG181" s="211">
        <f t="shared" si="16"/>
        <v>0</v>
      </c>
      <c r="BH181" s="211">
        <f t="shared" si="17"/>
        <v>0</v>
      </c>
      <c r="BI181" s="211">
        <f t="shared" si="18"/>
        <v>0</v>
      </c>
      <c r="BJ181" s="16" t="s">
        <v>84</v>
      </c>
      <c r="BK181" s="212">
        <f t="shared" si="19"/>
        <v>0</v>
      </c>
      <c r="BL181" s="16" t="s">
        <v>308</v>
      </c>
      <c r="BM181" s="210" t="s">
        <v>728</v>
      </c>
    </row>
    <row r="182" spans="1:65" s="2" customFormat="1" ht="33" customHeight="1">
      <c r="A182" s="33"/>
      <c r="B182" s="34"/>
      <c r="C182" s="225" t="s">
        <v>729</v>
      </c>
      <c r="D182" s="225" t="s">
        <v>159</v>
      </c>
      <c r="E182" s="226" t="s">
        <v>730</v>
      </c>
      <c r="F182" s="227" t="s">
        <v>731</v>
      </c>
      <c r="G182" s="228" t="s">
        <v>156</v>
      </c>
      <c r="H182" s="229">
        <v>1</v>
      </c>
      <c r="I182" s="230"/>
      <c r="J182" s="229">
        <f t="shared" si="10"/>
        <v>0</v>
      </c>
      <c r="K182" s="231"/>
      <c r="L182" s="232"/>
      <c r="M182" s="233" t="s">
        <v>1</v>
      </c>
      <c r="N182" s="234" t="s">
        <v>38</v>
      </c>
      <c r="O182" s="74"/>
      <c r="P182" s="208">
        <f t="shared" si="11"/>
        <v>0</v>
      </c>
      <c r="Q182" s="208">
        <v>1.8E-3</v>
      </c>
      <c r="R182" s="208">
        <f t="shared" si="12"/>
        <v>1.8E-3</v>
      </c>
      <c r="S182" s="208">
        <v>0</v>
      </c>
      <c r="T182" s="209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10" t="s">
        <v>351</v>
      </c>
      <c r="AT182" s="210" t="s">
        <v>159</v>
      </c>
      <c r="AU182" s="210" t="s">
        <v>84</v>
      </c>
      <c r="AY182" s="16" t="s">
        <v>143</v>
      </c>
      <c r="BE182" s="211">
        <f t="shared" si="14"/>
        <v>0</v>
      </c>
      <c r="BF182" s="211">
        <f t="shared" si="15"/>
        <v>0</v>
      </c>
      <c r="BG182" s="211">
        <f t="shared" si="16"/>
        <v>0</v>
      </c>
      <c r="BH182" s="211">
        <f t="shared" si="17"/>
        <v>0</v>
      </c>
      <c r="BI182" s="211">
        <f t="shared" si="18"/>
        <v>0</v>
      </c>
      <c r="BJ182" s="16" t="s">
        <v>84</v>
      </c>
      <c r="BK182" s="212">
        <f t="shared" si="19"/>
        <v>0</v>
      </c>
      <c r="BL182" s="16" t="s">
        <v>308</v>
      </c>
      <c r="BM182" s="210" t="s">
        <v>732</v>
      </c>
    </row>
    <row r="183" spans="1:65" s="2" customFormat="1" ht="16.5" customHeight="1">
      <c r="A183" s="33"/>
      <c r="B183" s="34"/>
      <c r="C183" s="199" t="s">
        <v>733</v>
      </c>
      <c r="D183" s="199" t="s">
        <v>146</v>
      </c>
      <c r="E183" s="200" t="s">
        <v>734</v>
      </c>
      <c r="F183" s="201" t="s">
        <v>735</v>
      </c>
      <c r="G183" s="202" t="s">
        <v>700</v>
      </c>
      <c r="H183" s="203">
        <v>5</v>
      </c>
      <c r="I183" s="204"/>
      <c r="J183" s="203">
        <f t="shared" si="10"/>
        <v>0</v>
      </c>
      <c r="K183" s="205"/>
      <c r="L183" s="38"/>
      <c r="M183" s="206" t="s">
        <v>1</v>
      </c>
      <c r="N183" s="207" t="s">
        <v>38</v>
      </c>
      <c r="O183" s="74"/>
      <c r="P183" s="208">
        <f t="shared" si="11"/>
        <v>0</v>
      </c>
      <c r="Q183" s="208">
        <v>8.0000000000000007E-5</v>
      </c>
      <c r="R183" s="208">
        <f t="shared" si="12"/>
        <v>4.0000000000000002E-4</v>
      </c>
      <c r="S183" s="208">
        <v>0</v>
      </c>
      <c r="T183" s="209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10" t="s">
        <v>308</v>
      </c>
      <c r="AT183" s="210" t="s">
        <v>146</v>
      </c>
      <c r="AU183" s="210" t="s">
        <v>84</v>
      </c>
      <c r="AY183" s="16" t="s">
        <v>143</v>
      </c>
      <c r="BE183" s="211">
        <f t="shared" si="14"/>
        <v>0</v>
      </c>
      <c r="BF183" s="211">
        <f t="shared" si="15"/>
        <v>0</v>
      </c>
      <c r="BG183" s="211">
        <f t="shared" si="16"/>
        <v>0</v>
      </c>
      <c r="BH183" s="211">
        <f t="shared" si="17"/>
        <v>0</v>
      </c>
      <c r="BI183" s="211">
        <f t="shared" si="18"/>
        <v>0</v>
      </c>
      <c r="BJ183" s="16" t="s">
        <v>84</v>
      </c>
      <c r="BK183" s="212">
        <f t="shared" si="19"/>
        <v>0</v>
      </c>
      <c r="BL183" s="16" t="s">
        <v>308</v>
      </c>
      <c r="BM183" s="210" t="s">
        <v>736</v>
      </c>
    </row>
    <row r="184" spans="1:65" s="12" customFormat="1" ht="25.9" customHeight="1">
      <c r="B184" s="183"/>
      <c r="C184" s="184"/>
      <c r="D184" s="185" t="s">
        <v>71</v>
      </c>
      <c r="E184" s="186" t="s">
        <v>737</v>
      </c>
      <c r="F184" s="186" t="s">
        <v>738</v>
      </c>
      <c r="G184" s="184"/>
      <c r="H184" s="184"/>
      <c r="I184" s="187"/>
      <c r="J184" s="188">
        <f>BK184</f>
        <v>0</v>
      </c>
      <c r="K184" s="184"/>
      <c r="L184" s="189"/>
      <c r="M184" s="190"/>
      <c r="N184" s="191"/>
      <c r="O184" s="191"/>
      <c r="P184" s="192">
        <f>SUM(P185:P186)</f>
        <v>0</v>
      </c>
      <c r="Q184" s="191"/>
      <c r="R184" s="192">
        <f>SUM(R185:R186)</f>
        <v>5.5000000000000003E-4</v>
      </c>
      <c r="S184" s="191"/>
      <c r="T184" s="193">
        <f>SUM(T185:T186)</f>
        <v>0</v>
      </c>
      <c r="AR184" s="194" t="s">
        <v>150</v>
      </c>
      <c r="AT184" s="195" t="s">
        <v>71</v>
      </c>
      <c r="AU184" s="195" t="s">
        <v>72</v>
      </c>
      <c r="AY184" s="194" t="s">
        <v>143</v>
      </c>
      <c r="BK184" s="196">
        <f>SUM(BK185:BK186)</f>
        <v>0</v>
      </c>
    </row>
    <row r="185" spans="1:65" s="2" customFormat="1" ht="24.15" customHeight="1">
      <c r="A185" s="33"/>
      <c r="B185" s="34"/>
      <c r="C185" s="225" t="s">
        <v>739</v>
      </c>
      <c r="D185" s="225" t="s">
        <v>159</v>
      </c>
      <c r="E185" s="226" t="s">
        <v>740</v>
      </c>
      <c r="F185" s="227" t="s">
        <v>741</v>
      </c>
      <c r="G185" s="228" t="s">
        <v>156</v>
      </c>
      <c r="H185" s="229">
        <v>5</v>
      </c>
      <c r="I185" s="230"/>
      <c r="J185" s="229">
        <f>ROUND(I185*H185,3)</f>
        <v>0</v>
      </c>
      <c r="K185" s="231"/>
      <c r="L185" s="232"/>
      <c r="M185" s="233" t="s">
        <v>1</v>
      </c>
      <c r="N185" s="234" t="s">
        <v>38</v>
      </c>
      <c r="O185" s="74"/>
      <c r="P185" s="208">
        <f>O185*H185</f>
        <v>0</v>
      </c>
      <c r="Q185" s="208">
        <v>1.1E-4</v>
      </c>
      <c r="R185" s="208">
        <f>Q185*H185</f>
        <v>5.5000000000000003E-4</v>
      </c>
      <c r="S185" s="208">
        <v>0</v>
      </c>
      <c r="T185" s="209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10" t="s">
        <v>742</v>
      </c>
      <c r="AT185" s="210" t="s">
        <v>159</v>
      </c>
      <c r="AU185" s="210" t="s">
        <v>79</v>
      </c>
      <c r="AY185" s="16" t="s">
        <v>143</v>
      </c>
      <c r="BE185" s="211">
        <f>IF(N185="základná",J185,0)</f>
        <v>0</v>
      </c>
      <c r="BF185" s="211">
        <f>IF(N185="znížená",J185,0)</f>
        <v>0</v>
      </c>
      <c r="BG185" s="211">
        <f>IF(N185="zákl. prenesená",J185,0)</f>
        <v>0</v>
      </c>
      <c r="BH185" s="211">
        <f>IF(N185="zníž. prenesená",J185,0)</f>
        <v>0</v>
      </c>
      <c r="BI185" s="211">
        <f>IF(N185="nulová",J185,0)</f>
        <v>0</v>
      </c>
      <c r="BJ185" s="16" t="s">
        <v>84</v>
      </c>
      <c r="BK185" s="212">
        <f>ROUND(I185*H185,3)</f>
        <v>0</v>
      </c>
      <c r="BL185" s="16" t="s">
        <v>742</v>
      </c>
      <c r="BM185" s="210" t="s">
        <v>743</v>
      </c>
    </row>
    <row r="186" spans="1:65" s="2" customFormat="1" ht="21.75" customHeight="1">
      <c r="A186" s="33"/>
      <c r="B186" s="34"/>
      <c r="C186" s="199" t="s">
        <v>744</v>
      </c>
      <c r="D186" s="199" t="s">
        <v>146</v>
      </c>
      <c r="E186" s="200" t="s">
        <v>745</v>
      </c>
      <c r="F186" s="201" t="s">
        <v>746</v>
      </c>
      <c r="G186" s="202" t="s">
        <v>747</v>
      </c>
      <c r="H186" s="203">
        <v>1</v>
      </c>
      <c r="I186" s="204"/>
      <c r="J186" s="203">
        <f>ROUND(I186*H186,3)</f>
        <v>0</v>
      </c>
      <c r="K186" s="205"/>
      <c r="L186" s="38"/>
      <c r="M186" s="238" t="s">
        <v>1</v>
      </c>
      <c r="N186" s="239" t="s">
        <v>38</v>
      </c>
      <c r="O186" s="240"/>
      <c r="P186" s="241">
        <f>O186*H186</f>
        <v>0</v>
      </c>
      <c r="Q186" s="241">
        <v>0</v>
      </c>
      <c r="R186" s="241">
        <f>Q186*H186</f>
        <v>0</v>
      </c>
      <c r="S186" s="241">
        <v>0</v>
      </c>
      <c r="T186" s="24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10" t="s">
        <v>748</v>
      </c>
      <c r="AT186" s="210" t="s">
        <v>146</v>
      </c>
      <c r="AU186" s="210" t="s">
        <v>79</v>
      </c>
      <c r="AY186" s="16" t="s">
        <v>143</v>
      </c>
      <c r="BE186" s="211">
        <f>IF(N186="základná",J186,0)</f>
        <v>0</v>
      </c>
      <c r="BF186" s="211">
        <f>IF(N186="znížená",J186,0)</f>
        <v>0</v>
      </c>
      <c r="BG186" s="211">
        <f>IF(N186="zákl. prenesená",J186,0)</f>
        <v>0</v>
      </c>
      <c r="BH186" s="211">
        <f>IF(N186="zníž. prenesená",J186,0)</f>
        <v>0</v>
      </c>
      <c r="BI186" s="211">
        <f>IF(N186="nulová",J186,0)</f>
        <v>0</v>
      </c>
      <c r="BJ186" s="16" t="s">
        <v>84</v>
      </c>
      <c r="BK186" s="212">
        <f>ROUND(I186*H186,3)</f>
        <v>0</v>
      </c>
      <c r="BL186" s="16" t="s">
        <v>748</v>
      </c>
      <c r="BM186" s="210" t="s">
        <v>749</v>
      </c>
    </row>
    <row r="187" spans="1:65" s="2" customFormat="1" ht="7" customHeight="1">
      <c r="A187" s="33"/>
      <c r="B187" s="57"/>
      <c r="C187" s="58"/>
      <c r="D187" s="58"/>
      <c r="E187" s="58"/>
      <c r="F187" s="58"/>
      <c r="G187" s="58"/>
      <c r="H187" s="58"/>
      <c r="I187" s="58"/>
      <c r="J187" s="58"/>
      <c r="K187" s="58"/>
      <c r="L187" s="38"/>
      <c r="M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</row>
  </sheetData>
  <sheetProtection algorithmName="SHA-512" hashValue="NobAzTqTm5/hewmxfMrGhTbevNvAaI+8nzUEotgjyh4zxSNkitMs62ruOaoCHOqKGen9kj1ZgTGsrWzyswC4Pg==" saltValue="+OGUA6NxnYHtsVgw8GDiPLeCfNUxAytfWxNYFzQUPMd8CEjbAU/7cs9+SuTl6u+I/wTI31Em58yfWteq96C0bg==" spinCount="100000" sheet="1" objects="1" scenarios="1" formatColumns="0" formatRows="0" autoFilter="0"/>
  <autoFilter ref="C131:K186" xr:uid="{00000000-0009-0000-0000-000002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34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6" t="s">
        <v>91</v>
      </c>
    </row>
    <row r="3" spans="1:46" s="1" customFormat="1" ht="7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72</v>
      </c>
    </row>
    <row r="4" spans="1:46" s="1" customFormat="1" ht="25" customHeight="1">
      <c r="B4" s="19"/>
      <c r="D4" s="120" t="s">
        <v>104</v>
      </c>
      <c r="L4" s="19"/>
      <c r="M4" s="121" t="s">
        <v>9</v>
      </c>
      <c r="AT4" s="16" t="s">
        <v>4</v>
      </c>
    </row>
    <row r="5" spans="1:46" s="1" customFormat="1" ht="7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16.5" customHeight="1">
      <c r="B7" s="19"/>
      <c r="E7" s="301" t="str">
        <f>'Rekapitulácia stavby'!K6</f>
        <v>Rekonštrukcia a modernizácia interiérov II. etapa - celkom</v>
      </c>
      <c r="F7" s="302"/>
      <c r="G7" s="302"/>
      <c r="H7" s="302"/>
      <c r="L7" s="19"/>
    </row>
    <row r="8" spans="1:46" s="1" customFormat="1" ht="12" customHeight="1">
      <c r="B8" s="19"/>
      <c r="D8" s="122" t="s">
        <v>105</v>
      </c>
      <c r="L8" s="19"/>
    </row>
    <row r="9" spans="1:46" s="2" customFormat="1" ht="16.5" customHeight="1">
      <c r="A9" s="33"/>
      <c r="B9" s="38"/>
      <c r="C9" s="33"/>
      <c r="D9" s="33"/>
      <c r="E9" s="301" t="s">
        <v>106</v>
      </c>
      <c r="F9" s="303"/>
      <c r="G9" s="303"/>
      <c r="H9" s="303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107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4" t="s">
        <v>750</v>
      </c>
      <c r="F11" s="303"/>
      <c r="G11" s="303"/>
      <c r="H11" s="303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 t="str">
        <f>'Rekapitulácia stavby'!AN8</f>
        <v>14. 4. 2022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22</v>
      </c>
      <c r="E16" s="33"/>
      <c r="F16" s="33"/>
      <c r="G16" s="33"/>
      <c r="H16" s="33"/>
      <c r="I16" s="122" t="s">
        <v>23</v>
      </c>
      <c r="J16" s="113" t="str">
        <f>IF('Rekapitulácia stavby'!AN10="","",'Rekapitulácia stavby'!AN10)</f>
        <v/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tr">
        <f>IF('Rekapitulácia stavby'!E11="","",'Rekapitulácia stavby'!E11)</f>
        <v xml:space="preserve"> </v>
      </c>
      <c r="F17" s="33"/>
      <c r="G17" s="33"/>
      <c r="H17" s="33"/>
      <c r="I17" s="122" t="s">
        <v>24</v>
      </c>
      <c r="J17" s="113" t="str">
        <f>IF('Rekapitulácia stavby'!AN11="","",'Rekapitulácia stavby'!AN11)</f>
        <v/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25</v>
      </c>
      <c r="E19" s="33"/>
      <c r="F19" s="33"/>
      <c r="G19" s="33"/>
      <c r="H19" s="33"/>
      <c r="I19" s="122" t="s">
        <v>23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5" t="str">
        <f>'Rekapitulácia stavby'!E14</f>
        <v>Vyplň údaj</v>
      </c>
      <c r="F20" s="306"/>
      <c r="G20" s="306"/>
      <c r="H20" s="306"/>
      <c r="I20" s="122" t="s">
        <v>24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27</v>
      </c>
      <c r="E22" s="33"/>
      <c r="F22" s="33"/>
      <c r="G22" s="33"/>
      <c r="H22" s="33"/>
      <c r="I22" s="122" t="s">
        <v>23</v>
      </c>
      <c r="J22" s="113" t="str">
        <f>IF('Rekapitulácia stavby'!AN16="","",'Rekapitulácia stavby'!AN16)</f>
        <v/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tr">
        <f>IF('Rekapitulácia stavby'!E17="","",'Rekapitulácia stavby'!E17)</f>
        <v xml:space="preserve"> </v>
      </c>
      <c r="F23" s="33"/>
      <c r="G23" s="33"/>
      <c r="H23" s="33"/>
      <c r="I23" s="122" t="s">
        <v>24</v>
      </c>
      <c r="J23" s="113" t="str">
        <f>IF('Rekapitulácia stavby'!AN17="","",'Rekapitulácia stavby'!AN17)</f>
        <v/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30</v>
      </c>
      <c r="E25" s="33"/>
      <c r="F25" s="33"/>
      <c r="G25" s="33"/>
      <c r="H25" s="33"/>
      <c r="I25" s="122" t="s">
        <v>23</v>
      </c>
      <c r="J25" s="113" t="s">
        <v>1</v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">
        <v>109</v>
      </c>
      <c r="F26" s="33"/>
      <c r="G26" s="33"/>
      <c r="H26" s="33"/>
      <c r="I26" s="122" t="s">
        <v>24</v>
      </c>
      <c r="J26" s="113" t="s">
        <v>1</v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31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4"/>
      <c r="B29" s="125"/>
      <c r="C29" s="124"/>
      <c r="D29" s="124"/>
      <c r="E29" s="307" t="s">
        <v>1</v>
      </c>
      <c r="F29" s="307"/>
      <c r="G29" s="307"/>
      <c r="H29" s="307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7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4" customHeight="1">
      <c r="A32" s="33"/>
      <c r="B32" s="38"/>
      <c r="C32" s="33"/>
      <c r="D32" s="128" t="s">
        <v>32</v>
      </c>
      <c r="E32" s="33"/>
      <c r="F32" s="33"/>
      <c r="G32" s="33"/>
      <c r="H32" s="33"/>
      <c r="I32" s="33"/>
      <c r="J32" s="129">
        <f>ROUND(J123, 2)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8"/>
      <c r="C33" s="33"/>
      <c r="D33" s="127"/>
      <c r="E33" s="127"/>
      <c r="F33" s="127"/>
      <c r="G33" s="127"/>
      <c r="H33" s="127"/>
      <c r="I33" s="127"/>
      <c r="J33" s="127"/>
      <c r="K33" s="127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30" t="s">
        <v>34</v>
      </c>
      <c r="G34" s="33"/>
      <c r="H34" s="33"/>
      <c r="I34" s="130" t="s">
        <v>33</v>
      </c>
      <c r="J34" s="130" t="s">
        <v>35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31" t="s">
        <v>36</v>
      </c>
      <c r="E35" s="132" t="s">
        <v>37</v>
      </c>
      <c r="F35" s="133">
        <f>ROUND((SUM(BE123:BE133)),  2)</f>
        <v>0</v>
      </c>
      <c r="G35" s="134"/>
      <c r="H35" s="134"/>
      <c r="I35" s="135">
        <v>0.2</v>
      </c>
      <c r="J35" s="133">
        <f>ROUND(((SUM(BE123:BE133))*I35),  2)</f>
        <v>0</v>
      </c>
      <c r="K35" s="33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32" t="s">
        <v>38</v>
      </c>
      <c r="F36" s="133">
        <f>ROUND((SUM(BF123:BF133)),  2)</f>
        <v>0</v>
      </c>
      <c r="G36" s="134"/>
      <c r="H36" s="134"/>
      <c r="I36" s="135">
        <v>0.2</v>
      </c>
      <c r="J36" s="133">
        <f>ROUND(((SUM(BF123:BF133))*I36),  2)</f>
        <v>0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22" t="s">
        <v>39</v>
      </c>
      <c r="F37" s="136">
        <f>ROUND((SUM(BG123:BG133)),  2)</f>
        <v>0</v>
      </c>
      <c r="G37" s="33"/>
      <c r="H37" s="33"/>
      <c r="I37" s="137">
        <v>0.2</v>
      </c>
      <c r="J37" s="136">
        <f>0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22" t="s">
        <v>40</v>
      </c>
      <c r="F38" s="136">
        <f>ROUND((SUM(BH123:BH133)),  2)</f>
        <v>0</v>
      </c>
      <c r="G38" s="33"/>
      <c r="H38" s="33"/>
      <c r="I38" s="137">
        <v>0.2</v>
      </c>
      <c r="J38" s="136">
        <f>0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32" t="s">
        <v>41</v>
      </c>
      <c r="F39" s="133">
        <f>ROUND((SUM(BI123:BI133)),  2)</f>
        <v>0</v>
      </c>
      <c r="G39" s="134"/>
      <c r="H39" s="134"/>
      <c r="I39" s="135">
        <v>0</v>
      </c>
      <c r="J39" s="133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4" customHeight="1">
      <c r="A41" s="33"/>
      <c r="B41" s="38"/>
      <c r="C41" s="138"/>
      <c r="D41" s="139" t="s">
        <v>42</v>
      </c>
      <c r="E41" s="140"/>
      <c r="F41" s="140"/>
      <c r="G41" s="141" t="s">
        <v>43</v>
      </c>
      <c r="H41" s="142" t="s">
        <v>44</v>
      </c>
      <c r="I41" s="140"/>
      <c r="J41" s="143">
        <f>SUM(J32:J39)</f>
        <v>0</v>
      </c>
      <c r="K41" s="144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4"/>
      <c r="D50" s="145" t="s">
        <v>45</v>
      </c>
      <c r="E50" s="146"/>
      <c r="F50" s="146"/>
      <c r="G50" s="145" t="s">
        <v>46</v>
      </c>
      <c r="H50" s="146"/>
      <c r="I50" s="146"/>
      <c r="J50" s="146"/>
      <c r="K50" s="146"/>
      <c r="L50" s="54"/>
    </row>
    <row r="51" spans="1:31" ht="10">
      <c r="B51" s="19"/>
      <c r="L51" s="19"/>
    </row>
    <row r="52" spans="1:31" ht="10">
      <c r="B52" s="19"/>
      <c r="L52" s="19"/>
    </row>
    <row r="53" spans="1:31" ht="10">
      <c r="B53" s="19"/>
      <c r="L53" s="19"/>
    </row>
    <row r="54" spans="1:31" ht="10">
      <c r="B54" s="19"/>
      <c r="L54" s="19"/>
    </row>
    <row r="55" spans="1:31" ht="10">
      <c r="B55" s="19"/>
      <c r="L55" s="19"/>
    </row>
    <row r="56" spans="1:31" ht="10">
      <c r="B56" s="19"/>
      <c r="L56" s="19"/>
    </row>
    <row r="57" spans="1:31" ht="10">
      <c r="B57" s="19"/>
      <c r="L57" s="19"/>
    </row>
    <row r="58" spans="1:31" ht="10">
      <c r="B58" s="19"/>
      <c r="L58" s="19"/>
    </row>
    <row r="59" spans="1:31" ht="10">
      <c r="B59" s="19"/>
      <c r="L59" s="19"/>
    </row>
    <row r="60" spans="1:31" ht="10">
      <c r="B60" s="19"/>
      <c r="L60" s="19"/>
    </row>
    <row r="61" spans="1:31" s="2" customFormat="1" ht="12.5">
      <c r="A61" s="33"/>
      <c r="B61" s="38"/>
      <c r="C61" s="33"/>
      <c r="D61" s="147" t="s">
        <v>47</v>
      </c>
      <c r="E61" s="148"/>
      <c r="F61" s="149" t="s">
        <v>48</v>
      </c>
      <c r="G61" s="147" t="s">
        <v>47</v>
      </c>
      <c r="H61" s="148"/>
      <c r="I61" s="148"/>
      <c r="J61" s="150" t="s">
        <v>48</v>
      </c>
      <c r="K61" s="148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">
      <c r="B62" s="19"/>
      <c r="L62" s="19"/>
    </row>
    <row r="63" spans="1:31" ht="10">
      <c r="B63" s="19"/>
      <c r="L63" s="19"/>
    </row>
    <row r="64" spans="1:31" ht="10">
      <c r="B64" s="19"/>
      <c r="L64" s="19"/>
    </row>
    <row r="65" spans="1:31" s="2" customFormat="1" ht="13">
      <c r="A65" s="33"/>
      <c r="B65" s="38"/>
      <c r="C65" s="33"/>
      <c r="D65" s="145" t="s">
        <v>49</v>
      </c>
      <c r="E65" s="151"/>
      <c r="F65" s="151"/>
      <c r="G65" s="145" t="s">
        <v>50</v>
      </c>
      <c r="H65" s="151"/>
      <c r="I65" s="151"/>
      <c r="J65" s="151"/>
      <c r="K65" s="151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">
      <c r="B66" s="19"/>
      <c r="L66" s="19"/>
    </row>
    <row r="67" spans="1:31" ht="10">
      <c r="B67" s="19"/>
      <c r="L67" s="19"/>
    </row>
    <row r="68" spans="1:31" ht="10">
      <c r="B68" s="19"/>
      <c r="L68" s="19"/>
    </row>
    <row r="69" spans="1:31" ht="10">
      <c r="B69" s="19"/>
      <c r="L69" s="19"/>
    </row>
    <row r="70" spans="1:31" ht="10">
      <c r="B70" s="19"/>
      <c r="L70" s="19"/>
    </row>
    <row r="71" spans="1:31" ht="10">
      <c r="B71" s="19"/>
      <c r="L71" s="19"/>
    </row>
    <row r="72" spans="1:31" ht="10">
      <c r="B72" s="19"/>
      <c r="L72" s="19"/>
    </row>
    <row r="73" spans="1:31" ht="10">
      <c r="B73" s="19"/>
      <c r="L73" s="19"/>
    </row>
    <row r="74" spans="1:31" ht="10">
      <c r="B74" s="19"/>
      <c r="L74" s="19"/>
    </row>
    <row r="75" spans="1:31" ht="10">
      <c r="B75" s="19"/>
      <c r="L75" s="19"/>
    </row>
    <row r="76" spans="1:31" s="2" customFormat="1" ht="12.5">
      <c r="A76" s="33"/>
      <c r="B76" s="38"/>
      <c r="C76" s="33"/>
      <c r="D76" s="147" t="s">
        <v>47</v>
      </c>
      <c r="E76" s="148"/>
      <c r="F76" s="149" t="s">
        <v>48</v>
      </c>
      <c r="G76" s="147" t="s">
        <v>47</v>
      </c>
      <c r="H76" s="148"/>
      <c r="I76" s="148"/>
      <c r="J76" s="150" t="s">
        <v>48</v>
      </c>
      <c r="K76" s="148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8" t="str">
        <f>E7</f>
        <v>Rekonštrukcia a modernizácia interiérov II. etapa - celkom</v>
      </c>
      <c r="F85" s="309"/>
      <c r="G85" s="309"/>
      <c r="H85" s="309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105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8" t="s">
        <v>106</v>
      </c>
      <c r="F87" s="310"/>
      <c r="G87" s="310"/>
      <c r="H87" s="310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107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3" t="str">
        <f>E11</f>
        <v>02/2022-3 - 3- ÚK- bufet</v>
      </c>
      <c r="F89" s="310"/>
      <c r="G89" s="310"/>
      <c r="H89" s="310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 xml:space="preserve"> </v>
      </c>
      <c r="G91" s="35"/>
      <c r="H91" s="35"/>
      <c r="I91" s="28" t="s">
        <v>20</v>
      </c>
      <c r="J91" s="69" t="str">
        <f>IF(J14="","",J14)</f>
        <v>14. 4. 2022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5"/>
      <c r="E93" s="35"/>
      <c r="F93" s="26" t="str">
        <f>E17</f>
        <v xml:space="preserve"> </v>
      </c>
      <c r="G93" s="35"/>
      <c r="H93" s="35"/>
      <c r="I93" s="28" t="s">
        <v>27</v>
      </c>
      <c r="J93" s="31" t="str">
        <f>E23</f>
        <v xml:space="preserve"> 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25</v>
      </c>
      <c r="D94" s="35"/>
      <c r="E94" s="35"/>
      <c r="F94" s="26" t="str">
        <f>IF(E20="","",E20)</f>
        <v>Vyplň údaj</v>
      </c>
      <c r="G94" s="35"/>
      <c r="H94" s="35"/>
      <c r="I94" s="28" t="s">
        <v>30</v>
      </c>
      <c r="J94" s="31" t="str">
        <f>E26</f>
        <v>Ing. Marian Jánošík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6" t="s">
        <v>111</v>
      </c>
      <c r="D96" s="157"/>
      <c r="E96" s="157"/>
      <c r="F96" s="157"/>
      <c r="G96" s="157"/>
      <c r="H96" s="157"/>
      <c r="I96" s="157"/>
      <c r="J96" s="158" t="s">
        <v>112</v>
      </c>
      <c r="K96" s="157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59" t="s">
        <v>113</v>
      </c>
      <c r="D98" s="35"/>
      <c r="E98" s="35"/>
      <c r="F98" s="35"/>
      <c r="G98" s="35"/>
      <c r="H98" s="35"/>
      <c r="I98" s="35"/>
      <c r="J98" s="87">
        <f>J123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5" customHeight="1">
      <c r="B99" s="160"/>
      <c r="C99" s="161"/>
      <c r="D99" s="162" t="s">
        <v>123</v>
      </c>
      <c r="E99" s="163"/>
      <c r="F99" s="163"/>
      <c r="G99" s="163"/>
      <c r="H99" s="163"/>
      <c r="I99" s="163"/>
      <c r="J99" s="164">
        <f>J124</f>
        <v>0</v>
      </c>
      <c r="K99" s="161"/>
      <c r="L99" s="165"/>
    </row>
    <row r="100" spans="1:47" s="10" customFormat="1" ht="19.899999999999999" customHeight="1">
      <c r="B100" s="166"/>
      <c r="C100" s="107"/>
      <c r="D100" s="167" t="s">
        <v>129</v>
      </c>
      <c r="E100" s="168"/>
      <c r="F100" s="168"/>
      <c r="G100" s="168"/>
      <c r="H100" s="168"/>
      <c r="I100" s="168"/>
      <c r="J100" s="169">
        <f>J125</f>
        <v>0</v>
      </c>
      <c r="K100" s="107"/>
      <c r="L100" s="170"/>
    </row>
    <row r="101" spans="1:47" s="9" customFormat="1" ht="25" customHeight="1">
      <c r="B101" s="160"/>
      <c r="C101" s="161"/>
      <c r="D101" s="162" t="s">
        <v>587</v>
      </c>
      <c r="E101" s="163"/>
      <c r="F101" s="163"/>
      <c r="G101" s="163"/>
      <c r="H101" s="163"/>
      <c r="I101" s="163"/>
      <c r="J101" s="164">
        <f>J132</f>
        <v>0</v>
      </c>
      <c r="K101" s="161"/>
      <c r="L101" s="165"/>
    </row>
    <row r="102" spans="1:47" s="2" customFormat="1" ht="21.7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4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54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130</v>
      </c>
      <c r="D108" s="35"/>
      <c r="E108" s="35"/>
      <c r="F108" s="35"/>
      <c r="G108" s="35"/>
      <c r="H108" s="35"/>
      <c r="I108" s="35"/>
      <c r="J108" s="35"/>
      <c r="K108" s="35"/>
      <c r="L108" s="54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54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14</v>
      </c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5"/>
      <c r="D111" s="35"/>
      <c r="E111" s="308" t="str">
        <f>E7</f>
        <v>Rekonštrukcia a modernizácia interiérov II. etapa - celkom</v>
      </c>
      <c r="F111" s="309"/>
      <c r="G111" s="309"/>
      <c r="H111" s="309"/>
      <c r="I111" s="35"/>
      <c r="J111" s="35"/>
      <c r="K111" s="35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0"/>
      <c r="C112" s="28" t="s">
        <v>105</v>
      </c>
      <c r="D112" s="21"/>
      <c r="E112" s="21"/>
      <c r="F112" s="21"/>
      <c r="G112" s="21"/>
      <c r="H112" s="21"/>
      <c r="I112" s="21"/>
      <c r="J112" s="21"/>
      <c r="K112" s="21"/>
      <c r="L112" s="19"/>
    </row>
    <row r="113" spans="1:65" s="2" customFormat="1" ht="16.5" customHeight="1">
      <c r="A113" s="33"/>
      <c r="B113" s="34"/>
      <c r="C113" s="35"/>
      <c r="D113" s="35"/>
      <c r="E113" s="308" t="s">
        <v>106</v>
      </c>
      <c r="F113" s="310"/>
      <c r="G113" s="310"/>
      <c r="H113" s="310"/>
      <c r="I113" s="35"/>
      <c r="J113" s="35"/>
      <c r="K113" s="35"/>
      <c r="L113" s="54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107</v>
      </c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5"/>
      <c r="D115" s="35"/>
      <c r="E115" s="253" t="str">
        <f>E11</f>
        <v>02/2022-3 - 3- ÚK- bufet</v>
      </c>
      <c r="F115" s="310"/>
      <c r="G115" s="310"/>
      <c r="H115" s="310"/>
      <c r="I115" s="35"/>
      <c r="J115" s="35"/>
      <c r="K115" s="35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5"/>
      <c r="E117" s="35"/>
      <c r="F117" s="26" t="str">
        <f>F14</f>
        <v xml:space="preserve"> </v>
      </c>
      <c r="G117" s="35"/>
      <c r="H117" s="35"/>
      <c r="I117" s="28" t="s">
        <v>20</v>
      </c>
      <c r="J117" s="69" t="str">
        <f>IF(J14="","",J14)</f>
        <v>14. 4. 2022</v>
      </c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22</v>
      </c>
      <c r="D119" s="35"/>
      <c r="E119" s="35"/>
      <c r="F119" s="26" t="str">
        <f>E17</f>
        <v xml:space="preserve"> </v>
      </c>
      <c r="G119" s="35"/>
      <c r="H119" s="35"/>
      <c r="I119" s="28" t="s">
        <v>27</v>
      </c>
      <c r="J119" s="31" t="str">
        <f>E23</f>
        <v xml:space="preserve"> </v>
      </c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25</v>
      </c>
      <c r="D120" s="35"/>
      <c r="E120" s="35"/>
      <c r="F120" s="26" t="str">
        <f>IF(E20="","",E20)</f>
        <v>Vyplň údaj</v>
      </c>
      <c r="G120" s="35"/>
      <c r="H120" s="35"/>
      <c r="I120" s="28" t="s">
        <v>30</v>
      </c>
      <c r="J120" s="31" t="str">
        <f>E26</f>
        <v>Ing. Marian Jánošík</v>
      </c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71"/>
      <c r="B122" s="172"/>
      <c r="C122" s="173" t="s">
        <v>131</v>
      </c>
      <c r="D122" s="174" t="s">
        <v>57</v>
      </c>
      <c r="E122" s="174" t="s">
        <v>53</v>
      </c>
      <c r="F122" s="174" t="s">
        <v>54</v>
      </c>
      <c r="G122" s="174" t="s">
        <v>132</v>
      </c>
      <c r="H122" s="174" t="s">
        <v>133</v>
      </c>
      <c r="I122" s="174" t="s">
        <v>134</v>
      </c>
      <c r="J122" s="175" t="s">
        <v>112</v>
      </c>
      <c r="K122" s="176" t="s">
        <v>135</v>
      </c>
      <c r="L122" s="177"/>
      <c r="M122" s="78" t="s">
        <v>1</v>
      </c>
      <c r="N122" s="79" t="s">
        <v>36</v>
      </c>
      <c r="O122" s="79" t="s">
        <v>136</v>
      </c>
      <c r="P122" s="79" t="s">
        <v>137</v>
      </c>
      <c r="Q122" s="79" t="s">
        <v>138</v>
      </c>
      <c r="R122" s="79" t="s">
        <v>139</v>
      </c>
      <c r="S122" s="79" t="s">
        <v>140</v>
      </c>
      <c r="T122" s="80" t="s">
        <v>141</v>
      </c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</row>
    <row r="123" spans="1:65" s="2" customFormat="1" ht="22.75" customHeight="1">
      <c r="A123" s="33"/>
      <c r="B123" s="34"/>
      <c r="C123" s="85" t="s">
        <v>113</v>
      </c>
      <c r="D123" s="35"/>
      <c r="E123" s="35"/>
      <c r="F123" s="35"/>
      <c r="G123" s="35"/>
      <c r="H123" s="35"/>
      <c r="I123" s="35"/>
      <c r="J123" s="178">
        <f>BK123</f>
        <v>0</v>
      </c>
      <c r="K123" s="35"/>
      <c r="L123" s="38"/>
      <c r="M123" s="81"/>
      <c r="N123" s="179"/>
      <c r="O123" s="82"/>
      <c r="P123" s="180">
        <f>P124+P132</f>
        <v>0</v>
      </c>
      <c r="Q123" s="82"/>
      <c r="R123" s="180">
        <f>R124+R132</f>
        <v>1.2664E-2</v>
      </c>
      <c r="S123" s="82"/>
      <c r="T123" s="181">
        <f>T124+T132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6" t="s">
        <v>71</v>
      </c>
      <c r="AU123" s="16" t="s">
        <v>114</v>
      </c>
      <c r="BK123" s="182">
        <f>BK124+BK132</f>
        <v>0</v>
      </c>
    </row>
    <row r="124" spans="1:65" s="12" customFormat="1" ht="25.9" customHeight="1">
      <c r="B124" s="183"/>
      <c r="C124" s="184"/>
      <c r="D124" s="185" t="s">
        <v>71</v>
      </c>
      <c r="E124" s="186" t="s">
        <v>414</v>
      </c>
      <c r="F124" s="186" t="s">
        <v>415</v>
      </c>
      <c r="G124" s="184"/>
      <c r="H124" s="184"/>
      <c r="I124" s="187"/>
      <c r="J124" s="188">
        <f>BK124</f>
        <v>0</v>
      </c>
      <c r="K124" s="184"/>
      <c r="L124" s="189"/>
      <c r="M124" s="190"/>
      <c r="N124" s="191"/>
      <c r="O124" s="191"/>
      <c r="P124" s="192">
        <f>P125</f>
        <v>0</v>
      </c>
      <c r="Q124" s="191"/>
      <c r="R124" s="192">
        <f>R125</f>
        <v>1.2664E-2</v>
      </c>
      <c r="S124" s="191"/>
      <c r="T124" s="193">
        <f>T125</f>
        <v>0</v>
      </c>
      <c r="AR124" s="194" t="s">
        <v>84</v>
      </c>
      <c r="AT124" s="195" t="s">
        <v>71</v>
      </c>
      <c r="AU124" s="195" t="s">
        <v>72</v>
      </c>
      <c r="AY124" s="194" t="s">
        <v>143</v>
      </c>
      <c r="BK124" s="196">
        <f>BK125</f>
        <v>0</v>
      </c>
    </row>
    <row r="125" spans="1:65" s="12" customFormat="1" ht="22.75" customHeight="1">
      <c r="B125" s="183"/>
      <c r="C125" s="184"/>
      <c r="D125" s="185" t="s">
        <v>71</v>
      </c>
      <c r="E125" s="197" t="s">
        <v>549</v>
      </c>
      <c r="F125" s="197" t="s">
        <v>550</v>
      </c>
      <c r="G125" s="184"/>
      <c r="H125" s="184"/>
      <c r="I125" s="187"/>
      <c r="J125" s="198">
        <f>BK125</f>
        <v>0</v>
      </c>
      <c r="K125" s="184"/>
      <c r="L125" s="189"/>
      <c r="M125" s="190"/>
      <c r="N125" s="191"/>
      <c r="O125" s="191"/>
      <c r="P125" s="192">
        <f>SUM(P126:P131)</f>
        <v>0</v>
      </c>
      <c r="Q125" s="191"/>
      <c r="R125" s="192">
        <f>SUM(R126:R131)</f>
        <v>1.2664E-2</v>
      </c>
      <c r="S125" s="191"/>
      <c r="T125" s="193">
        <f>SUM(T126:T131)</f>
        <v>0</v>
      </c>
      <c r="AR125" s="194" t="s">
        <v>84</v>
      </c>
      <c r="AT125" s="195" t="s">
        <v>71</v>
      </c>
      <c r="AU125" s="195" t="s">
        <v>79</v>
      </c>
      <c r="AY125" s="194" t="s">
        <v>143</v>
      </c>
      <c r="BK125" s="196">
        <f>SUM(BK126:BK131)</f>
        <v>0</v>
      </c>
    </row>
    <row r="126" spans="1:65" s="2" customFormat="1" ht="37.75" customHeight="1">
      <c r="A126" s="33"/>
      <c r="B126" s="34"/>
      <c r="C126" s="199" t="s">
        <v>261</v>
      </c>
      <c r="D126" s="199" t="s">
        <v>146</v>
      </c>
      <c r="E126" s="200" t="s">
        <v>751</v>
      </c>
      <c r="F126" s="201" t="s">
        <v>752</v>
      </c>
      <c r="G126" s="202" t="s">
        <v>149</v>
      </c>
      <c r="H126" s="203">
        <v>22.24</v>
      </c>
      <c r="I126" s="204"/>
      <c r="J126" s="203">
        <f>ROUND(I126*H126,3)</f>
        <v>0</v>
      </c>
      <c r="K126" s="205"/>
      <c r="L126" s="38"/>
      <c r="M126" s="206" t="s">
        <v>1</v>
      </c>
      <c r="N126" s="207" t="s">
        <v>38</v>
      </c>
      <c r="O126" s="74"/>
      <c r="P126" s="208">
        <f>O126*H126</f>
        <v>0</v>
      </c>
      <c r="Q126" s="208">
        <v>5.5000000000000003E-4</v>
      </c>
      <c r="R126" s="208">
        <f>Q126*H126</f>
        <v>1.2232E-2</v>
      </c>
      <c r="S126" s="208">
        <v>0</v>
      </c>
      <c r="T126" s="209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210" t="s">
        <v>308</v>
      </c>
      <c r="AT126" s="210" t="s">
        <v>146</v>
      </c>
      <c r="AU126" s="210" t="s">
        <v>84</v>
      </c>
      <c r="AY126" s="16" t="s">
        <v>143</v>
      </c>
      <c r="BE126" s="211">
        <f>IF(N126="základná",J126,0)</f>
        <v>0</v>
      </c>
      <c r="BF126" s="211">
        <f>IF(N126="znížená",J126,0)</f>
        <v>0</v>
      </c>
      <c r="BG126" s="211">
        <f>IF(N126="zákl. prenesená",J126,0)</f>
        <v>0</v>
      </c>
      <c r="BH126" s="211">
        <f>IF(N126="zníž. prenesená",J126,0)</f>
        <v>0</v>
      </c>
      <c r="BI126" s="211">
        <f>IF(N126="nulová",J126,0)</f>
        <v>0</v>
      </c>
      <c r="BJ126" s="16" t="s">
        <v>84</v>
      </c>
      <c r="BK126" s="212">
        <f>ROUND(I126*H126,3)</f>
        <v>0</v>
      </c>
      <c r="BL126" s="16" t="s">
        <v>308</v>
      </c>
      <c r="BM126" s="210" t="s">
        <v>753</v>
      </c>
    </row>
    <row r="127" spans="1:65" s="13" customFormat="1" ht="10">
      <c r="B127" s="213"/>
      <c r="C127" s="214"/>
      <c r="D127" s="215" t="s">
        <v>152</v>
      </c>
      <c r="E127" s="216" t="s">
        <v>1</v>
      </c>
      <c r="F127" s="217" t="s">
        <v>754</v>
      </c>
      <c r="G127" s="214"/>
      <c r="H127" s="218">
        <v>10.4</v>
      </c>
      <c r="I127" s="219"/>
      <c r="J127" s="214"/>
      <c r="K127" s="214"/>
      <c r="L127" s="220"/>
      <c r="M127" s="221"/>
      <c r="N127" s="222"/>
      <c r="O127" s="222"/>
      <c r="P127" s="222"/>
      <c r="Q127" s="222"/>
      <c r="R127" s="222"/>
      <c r="S127" s="222"/>
      <c r="T127" s="223"/>
      <c r="AT127" s="224" t="s">
        <v>152</v>
      </c>
      <c r="AU127" s="224" t="s">
        <v>84</v>
      </c>
      <c r="AV127" s="13" t="s">
        <v>84</v>
      </c>
      <c r="AW127" s="13" t="s">
        <v>28</v>
      </c>
      <c r="AX127" s="13" t="s">
        <v>72</v>
      </c>
      <c r="AY127" s="224" t="s">
        <v>143</v>
      </c>
    </row>
    <row r="128" spans="1:65" s="13" customFormat="1" ht="10">
      <c r="B128" s="213"/>
      <c r="C128" s="214"/>
      <c r="D128" s="215" t="s">
        <v>152</v>
      </c>
      <c r="E128" s="216" t="s">
        <v>1</v>
      </c>
      <c r="F128" s="217" t="s">
        <v>755</v>
      </c>
      <c r="G128" s="214"/>
      <c r="H128" s="218">
        <v>10.4</v>
      </c>
      <c r="I128" s="219"/>
      <c r="J128" s="214"/>
      <c r="K128" s="214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152</v>
      </c>
      <c r="AU128" s="224" t="s">
        <v>84</v>
      </c>
      <c r="AV128" s="13" t="s">
        <v>84</v>
      </c>
      <c r="AW128" s="13" t="s">
        <v>28</v>
      </c>
      <c r="AX128" s="13" t="s">
        <v>72</v>
      </c>
      <c r="AY128" s="224" t="s">
        <v>143</v>
      </c>
    </row>
    <row r="129" spans="1:65" s="13" customFormat="1" ht="10">
      <c r="B129" s="213"/>
      <c r="C129" s="214"/>
      <c r="D129" s="215" t="s">
        <v>152</v>
      </c>
      <c r="E129" s="216" t="s">
        <v>1</v>
      </c>
      <c r="F129" s="217" t="s">
        <v>756</v>
      </c>
      <c r="G129" s="214"/>
      <c r="H129" s="218">
        <v>1.44</v>
      </c>
      <c r="I129" s="219"/>
      <c r="J129" s="214"/>
      <c r="K129" s="214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152</v>
      </c>
      <c r="AU129" s="224" t="s">
        <v>84</v>
      </c>
      <c r="AV129" s="13" t="s">
        <v>84</v>
      </c>
      <c r="AW129" s="13" t="s">
        <v>28</v>
      </c>
      <c r="AX129" s="13" t="s">
        <v>72</v>
      </c>
      <c r="AY129" s="224" t="s">
        <v>143</v>
      </c>
    </row>
    <row r="130" spans="1:65" s="2" customFormat="1" ht="33" customHeight="1">
      <c r="A130" s="33"/>
      <c r="B130" s="34"/>
      <c r="C130" s="199" t="s">
        <v>270</v>
      </c>
      <c r="D130" s="199" t="s">
        <v>146</v>
      </c>
      <c r="E130" s="200" t="s">
        <v>757</v>
      </c>
      <c r="F130" s="201" t="s">
        <v>758</v>
      </c>
      <c r="G130" s="202" t="s">
        <v>207</v>
      </c>
      <c r="H130" s="203">
        <v>4.8</v>
      </c>
      <c r="I130" s="204"/>
      <c r="J130" s="203">
        <f>ROUND(I130*H130,3)</f>
        <v>0</v>
      </c>
      <c r="K130" s="205"/>
      <c r="L130" s="38"/>
      <c r="M130" s="206" t="s">
        <v>1</v>
      </c>
      <c r="N130" s="207" t="s">
        <v>38</v>
      </c>
      <c r="O130" s="74"/>
      <c r="P130" s="208">
        <f>O130*H130</f>
        <v>0</v>
      </c>
      <c r="Q130" s="208">
        <v>9.0000000000000006E-5</v>
      </c>
      <c r="R130" s="208">
        <f>Q130*H130</f>
        <v>4.3200000000000004E-4</v>
      </c>
      <c r="S130" s="208">
        <v>0</v>
      </c>
      <c r="T130" s="209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10" t="s">
        <v>308</v>
      </c>
      <c r="AT130" s="210" t="s">
        <v>146</v>
      </c>
      <c r="AU130" s="210" t="s">
        <v>84</v>
      </c>
      <c r="AY130" s="16" t="s">
        <v>143</v>
      </c>
      <c r="BE130" s="211">
        <f>IF(N130="základná",J130,0)</f>
        <v>0</v>
      </c>
      <c r="BF130" s="211">
        <f>IF(N130="znížená",J130,0)</f>
        <v>0</v>
      </c>
      <c r="BG130" s="211">
        <f>IF(N130="zákl. prenesená",J130,0)</f>
        <v>0</v>
      </c>
      <c r="BH130" s="211">
        <f>IF(N130="zníž. prenesená",J130,0)</f>
        <v>0</v>
      </c>
      <c r="BI130" s="211">
        <f>IF(N130="nulová",J130,0)</f>
        <v>0</v>
      </c>
      <c r="BJ130" s="16" t="s">
        <v>84</v>
      </c>
      <c r="BK130" s="212">
        <f>ROUND(I130*H130,3)</f>
        <v>0</v>
      </c>
      <c r="BL130" s="16" t="s">
        <v>308</v>
      </c>
      <c r="BM130" s="210" t="s">
        <v>759</v>
      </c>
    </row>
    <row r="131" spans="1:65" s="13" customFormat="1" ht="10">
      <c r="B131" s="213"/>
      <c r="C131" s="214"/>
      <c r="D131" s="215" t="s">
        <v>152</v>
      </c>
      <c r="E131" s="216" t="s">
        <v>1</v>
      </c>
      <c r="F131" s="217" t="s">
        <v>760</v>
      </c>
      <c r="G131" s="214"/>
      <c r="H131" s="218">
        <v>4.8</v>
      </c>
      <c r="I131" s="219"/>
      <c r="J131" s="214"/>
      <c r="K131" s="214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152</v>
      </c>
      <c r="AU131" s="224" t="s">
        <v>84</v>
      </c>
      <c r="AV131" s="13" t="s">
        <v>84</v>
      </c>
      <c r="AW131" s="13" t="s">
        <v>28</v>
      </c>
      <c r="AX131" s="13" t="s">
        <v>72</v>
      </c>
      <c r="AY131" s="224" t="s">
        <v>143</v>
      </c>
    </row>
    <row r="132" spans="1:65" s="12" customFormat="1" ht="25.9" customHeight="1">
      <c r="B132" s="183"/>
      <c r="C132" s="184"/>
      <c r="D132" s="185" t="s">
        <v>71</v>
      </c>
      <c r="E132" s="186" t="s">
        <v>737</v>
      </c>
      <c r="F132" s="186" t="s">
        <v>738</v>
      </c>
      <c r="G132" s="184"/>
      <c r="H132" s="184"/>
      <c r="I132" s="187"/>
      <c r="J132" s="188">
        <f>BK132</f>
        <v>0</v>
      </c>
      <c r="K132" s="184"/>
      <c r="L132" s="189"/>
      <c r="M132" s="190"/>
      <c r="N132" s="191"/>
      <c r="O132" s="191"/>
      <c r="P132" s="192">
        <f>P133</f>
        <v>0</v>
      </c>
      <c r="Q132" s="191"/>
      <c r="R132" s="192">
        <f>R133</f>
        <v>0</v>
      </c>
      <c r="S132" s="191"/>
      <c r="T132" s="193">
        <f>T133</f>
        <v>0</v>
      </c>
      <c r="AR132" s="194" t="s">
        <v>150</v>
      </c>
      <c r="AT132" s="195" t="s">
        <v>71</v>
      </c>
      <c r="AU132" s="195" t="s">
        <v>72</v>
      </c>
      <c r="AY132" s="194" t="s">
        <v>143</v>
      </c>
      <c r="BK132" s="196">
        <f>BK133</f>
        <v>0</v>
      </c>
    </row>
    <row r="133" spans="1:65" s="2" customFormat="1" ht="21.75" customHeight="1">
      <c r="A133" s="33"/>
      <c r="B133" s="34"/>
      <c r="C133" s="199" t="s">
        <v>493</v>
      </c>
      <c r="D133" s="199" t="s">
        <v>146</v>
      </c>
      <c r="E133" s="200" t="s">
        <v>745</v>
      </c>
      <c r="F133" s="201" t="s">
        <v>746</v>
      </c>
      <c r="G133" s="202" t="s">
        <v>747</v>
      </c>
      <c r="H133" s="203">
        <v>1</v>
      </c>
      <c r="I133" s="204"/>
      <c r="J133" s="203">
        <f>ROUND(I133*H133,3)</f>
        <v>0</v>
      </c>
      <c r="K133" s="205"/>
      <c r="L133" s="38"/>
      <c r="M133" s="238" t="s">
        <v>1</v>
      </c>
      <c r="N133" s="239" t="s">
        <v>38</v>
      </c>
      <c r="O133" s="240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10" t="s">
        <v>748</v>
      </c>
      <c r="AT133" s="210" t="s">
        <v>146</v>
      </c>
      <c r="AU133" s="210" t="s">
        <v>79</v>
      </c>
      <c r="AY133" s="16" t="s">
        <v>143</v>
      </c>
      <c r="BE133" s="211">
        <f>IF(N133="základná",J133,0)</f>
        <v>0</v>
      </c>
      <c r="BF133" s="211">
        <f>IF(N133="znížená",J133,0)</f>
        <v>0</v>
      </c>
      <c r="BG133" s="211">
        <f>IF(N133="zákl. prenesená",J133,0)</f>
        <v>0</v>
      </c>
      <c r="BH133" s="211">
        <f>IF(N133="zníž. prenesená",J133,0)</f>
        <v>0</v>
      </c>
      <c r="BI133" s="211">
        <f>IF(N133="nulová",J133,0)</f>
        <v>0</v>
      </c>
      <c r="BJ133" s="16" t="s">
        <v>84</v>
      </c>
      <c r="BK133" s="212">
        <f>ROUND(I133*H133,3)</f>
        <v>0</v>
      </c>
      <c r="BL133" s="16" t="s">
        <v>748</v>
      </c>
      <c r="BM133" s="210" t="s">
        <v>761</v>
      </c>
    </row>
    <row r="134" spans="1:65" s="2" customFormat="1" ht="7" customHeight="1">
      <c r="A134" s="33"/>
      <c r="B134" s="57"/>
      <c r="C134" s="58"/>
      <c r="D134" s="58"/>
      <c r="E134" s="58"/>
      <c r="F134" s="58"/>
      <c r="G134" s="58"/>
      <c r="H134" s="58"/>
      <c r="I134" s="58"/>
      <c r="J134" s="58"/>
      <c r="K134" s="58"/>
      <c r="L134" s="38"/>
      <c r="M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</sheetData>
  <sheetProtection algorithmName="SHA-512" hashValue="qLtA4rUX20ngHNKLhW2qz+pOAWgGJbrtDqLPq3YHqQgfC9BJCpFusZRSXCttg+Ao4zDxc1/l9PamgMwJO6JHyg==" saltValue="KGxbnpVnNX/YEe2eBuRKWae4E8ao1OqchWOvCkizTvadjiFsODV3tmfo1B/P7oc/0AXGG6n+xnA/0McCc/8dXQ==" spinCount="100000" sheet="1" objects="1" scenarios="1" formatColumns="0" formatRows="0" autoFilter="0"/>
  <autoFilter ref="C122:K133" xr:uid="{00000000-0009-0000-0000-000003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21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6" t="s">
        <v>94</v>
      </c>
    </row>
    <row r="3" spans="1:46" s="1" customFormat="1" ht="7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72</v>
      </c>
    </row>
    <row r="4" spans="1:46" s="1" customFormat="1" ht="25" customHeight="1">
      <c r="B4" s="19"/>
      <c r="D4" s="120" t="s">
        <v>104</v>
      </c>
      <c r="L4" s="19"/>
      <c r="M4" s="121" t="s">
        <v>9</v>
      </c>
      <c r="AT4" s="16" t="s">
        <v>4</v>
      </c>
    </row>
    <row r="5" spans="1:46" s="1" customFormat="1" ht="7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16.5" customHeight="1">
      <c r="B7" s="19"/>
      <c r="E7" s="301" t="str">
        <f>'Rekapitulácia stavby'!K6</f>
        <v>Rekonštrukcia a modernizácia interiérov II. etapa - celkom</v>
      </c>
      <c r="F7" s="302"/>
      <c r="G7" s="302"/>
      <c r="H7" s="302"/>
      <c r="L7" s="19"/>
    </row>
    <row r="8" spans="1:46" s="1" customFormat="1" ht="12" customHeight="1">
      <c r="B8" s="19"/>
      <c r="D8" s="122" t="s">
        <v>105</v>
      </c>
      <c r="L8" s="19"/>
    </row>
    <row r="9" spans="1:46" s="2" customFormat="1" ht="16.5" customHeight="1">
      <c r="A9" s="33"/>
      <c r="B9" s="38"/>
      <c r="C9" s="33"/>
      <c r="D9" s="33"/>
      <c r="E9" s="301" t="s">
        <v>106</v>
      </c>
      <c r="F9" s="303"/>
      <c r="G9" s="303"/>
      <c r="H9" s="303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107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4" t="s">
        <v>762</v>
      </c>
      <c r="F11" s="303"/>
      <c r="G11" s="303"/>
      <c r="H11" s="303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 t="str">
        <f>'Rekapitulácia stavby'!AN8</f>
        <v>14. 4. 2022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22</v>
      </c>
      <c r="E16" s="33"/>
      <c r="F16" s="33"/>
      <c r="G16" s="33"/>
      <c r="H16" s="33"/>
      <c r="I16" s="122" t="s">
        <v>23</v>
      </c>
      <c r="J16" s="113" t="str">
        <f>IF('Rekapitulácia stavby'!AN10="","",'Rekapitulácia stavby'!AN10)</f>
        <v/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tr">
        <f>IF('Rekapitulácia stavby'!E11="","",'Rekapitulácia stavby'!E11)</f>
        <v xml:space="preserve"> </v>
      </c>
      <c r="F17" s="33"/>
      <c r="G17" s="33"/>
      <c r="H17" s="33"/>
      <c r="I17" s="122" t="s">
        <v>24</v>
      </c>
      <c r="J17" s="113" t="str">
        <f>IF('Rekapitulácia stavby'!AN11="","",'Rekapitulácia stavby'!AN11)</f>
        <v/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25</v>
      </c>
      <c r="E19" s="33"/>
      <c r="F19" s="33"/>
      <c r="G19" s="33"/>
      <c r="H19" s="33"/>
      <c r="I19" s="122" t="s">
        <v>23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5" t="str">
        <f>'Rekapitulácia stavby'!E14</f>
        <v>Vyplň údaj</v>
      </c>
      <c r="F20" s="306"/>
      <c r="G20" s="306"/>
      <c r="H20" s="306"/>
      <c r="I20" s="122" t="s">
        <v>24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27</v>
      </c>
      <c r="E22" s="33"/>
      <c r="F22" s="33"/>
      <c r="G22" s="33"/>
      <c r="H22" s="33"/>
      <c r="I22" s="122" t="s">
        <v>23</v>
      </c>
      <c r="J22" s="113" t="str">
        <f>IF('Rekapitulácia stavby'!AN16="","",'Rekapitulácia stavby'!AN16)</f>
        <v/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tr">
        <f>IF('Rekapitulácia stavby'!E17="","",'Rekapitulácia stavby'!E17)</f>
        <v xml:space="preserve"> </v>
      </c>
      <c r="F23" s="33"/>
      <c r="G23" s="33"/>
      <c r="H23" s="33"/>
      <c r="I23" s="122" t="s">
        <v>24</v>
      </c>
      <c r="J23" s="113" t="str">
        <f>IF('Rekapitulácia stavby'!AN17="","",'Rekapitulácia stavby'!AN17)</f>
        <v/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30</v>
      </c>
      <c r="E25" s="33"/>
      <c r="F25" s="33"/>
      <c r="G25" s="33"/>
      <c r="H25" s="33"/>
      <c r="I25" s="122" t="s">
        <v>23</v>
      </c>
      <c r="J25" s="113" t="s">
        <v>1</v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">
        <v>109</v>
      </c>
      <c r="F26" s="33"/>
      <c r="G26" s="33"/>
      <c r="H26" s="33"/>
      <c r="I26" s="122" t="s">
        <v>24</v>
      </c>
      <c r="J26" s="113" t="s">
        <v>1</v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31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4"/>
      <c r="B29" s="125"/>
      <c r="C29" s="124"/>
      <c r="D29" s="124"/>
      <c r="E29" s="307" t="s">
        <v>1</v>
      </c>
      <c r="F29" s="307"/>
      <c r="G29" s="307"/>
      <c r="H29" s="307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7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4" customHeight="1">
      <c r="A32" s="33"/>
      <c r="B32" s="38"/>
      <c r="C32" s="33"/>
      <c r="D32" s="128" t="s">
        <v>32</v>
      </c>
      <c r="E32" s="33"/>
      <c r="F32" s="33"/>
      <c r="G32" s="33"/>
      <c r="H32" s="33"/>
      <c r="I32" s="33"/>
      <c r="J32" s="129">
        <f>ROUND(J125, 2)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8"/>
      <c r="C33" s="33"/>
      <c r="D33" s="127"/>
      <c r="E33" s="127"/>
      <c r="F33" s="127"/>
      <c r="G33" s="127"/>
      <c r="H33" s="127"/>
      <c r="I33" s="127"/>
      <c r="J33" s="127"/>
      <c r="K33" s="127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30" t="s">
        <v>34</v>
      </c>
      <c r="G34" s="33"/>
      <c r="H34" s="33"/>
      <c r="I34" s="130" t="s">
        <v>33</v>
      </c>
      <c r="J34" s="130" t="s">
        <v>35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31" t="s">
        <v>36</v>
      </c>
      <c r="E35" s="132" t="s">
        <v>37</v>
      </c>
      <c r="F35" s="133">
        <f>ROUND((SUM(BE125:BE220)),  2)</f>
        <v>0</v>
      </c>
      <c r="G35" s="134"/>
      <c r="H35" s="134"/>
      <c r="I35" s="135">
        <v>0.2</v>
      </c>
      <c r="J35" s="133">
        <f>ROUND(((SUM(BE125:BE220))*I35),  2)</f>
        <v>0</v>
      </c>
      <c r="K35" s="33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32" t="s">
        <v>38</v>
      </c>
      <c r="F36" s="133">
        <f>ROUND((SUM(BF125:BF220)),  2)</f>
        <v>0</v>
      </c>
      <c r="G36" s="134"/>
      <c r="H36" s="134"/>
      <c r="I36" s="135">
        <v>0.2</v>
      </c>
      <c r="J36" s="133">
        <f>ROUND(((SUM(BF125:BF220))*I36),  2)</f>
        <v>0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22" t="s">
        <v>39</v>
      </c>
      <c r="F37" s="136">
        <f>ROUND((SUM(BG125:BG220)),  2)</f>
        <v>0</v>
      </c>
      <c r="G37" s="33"/>
      <c r="H37" s="33"/>
      <c r="I37" s="137">
        <v>0.2</v>
      </c>
      <c r="J37" s="136">
        <f>0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22" t="s">
        <v>40</v>
      </c>
      <c r="F38" s="136">
        <f>ROUND((SUM(BH125:BH220)),  2)</f>
        <v>0</v>
      </c>
      <c r="G38" s="33"/>
      <c r="H38" s="33"/>
      <c r="I38" s="137">
        <v>0.2</v>
      </c>
      <c r="J38" s="136">
        <f>0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32" t="s">
        <v>41</v>
      </c>
      <c r="F39" s="133">
        <f>ROUND((SUM(BI125:BI220)),  2)</f>
        <v>0</v>
      </c>
      <c r="G39" s="134"/>
      <c r="H39" s="134"/>
      <c r="I39" s="135">
        <v>0</v>
      </c>
      <c r="J39" s="133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4" customHeight="1">
      <c r="A41" s="33"/>
      <c r="B41" s="38"/>
      <c r="C41" s="138"/>
      <c r="D41" s="139" t="s">
        <v>42</v>
      </c>
      <c r="E41" s="140"/>
      <c r="F41" s="140"/>
      <c r="G41" s="141" t="s">
        <v>43</v>
      </c>
      <c r="H41" s="142" t="s">
        <v>44</v>
      </c>
      <c r="I41" s="140"/>
      <c r="J41" s="143">
        <f>SUM(J32:J39)</f>
        <v>0</v>
      </c>
      <c r="K41" s="144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4"/>
      <c r="D50" s="145" t="s">
        <v>45</v>
      </c>
      <c r="E50" s="146"/>
      <c r="F50" s="146"/>
      <c r="G50" s="145" t="s">
        <v>46</v>
      </c>
      <c r="H50" s="146"/>
      <c r="I50" s="146"/>
      <c r="J50" s="146"/>
      <c r="K50" s="146"/>
      <c r="L50" s="54"/>
    </row>
    <row r="51" spans="1:31" ht="10">
      <c r="B51" s="19"/>
      <c r="L51" s="19"/>
    </row>
    <row r="52" spans="1:31" ht="10">
      <c r="B52" s="19"/>
      <c r="L52" s="19"/>
    </row>
    <row r="53" spans="1:31" ht="10">
      <c r="B53" s="19"/>
      <c r="L53" s="19"/>
    </row>
    <row r="54" spans="1:31" ht="10">
      <c r="B54" s="19"/>
      <c r="L54" s="19"/>
    </row>
    <row r="55" spans="1:31" ht="10">
      <c r="B55" s="19"/>
      <c r="L55" s="19"/>
    </row>
    <row r="56" spans="1:31" ht="10">
      <c r="B56" s="19"/>
      <c r="L56" s="19"/>
    </row>
    <row r="57" spans="1:31" ht="10">
      <c r="B57" s="19"/>
      <c r="L57" s="19"/>
    </row>
    <row r="58" spans="1:31" ht="10">
      <c r="B58" s="19"/>
      <c r="L58" s="19"/>
    </row>
    <row r="59" spans="1:31" ht="10">
      <c r="B59" s="19"/>
      <c r="L59" s="19"/>
    </row>
    <row r="60" spans="1:31" ht="10">
      <c r="B60" s="19"/>
      <c r="L60" s="19"/>
    </row>
    <row r="61" spans="1:31" s="2" customFormat="1" ht="12.5">
      <c r="A61" s="33"/>
      <c r="B61" s="38"/>
      <c r="C61" s="33"/>
      <c r="D61" s="147" t="s">
        <v>47</v>
      </c>
      <c r="E61" s="148"/>
      <c r="F61" s="149" t="s">
        <v>48</v>
      </c>
      <c r="G61" s="147" t="s">
        <v>47</v>
      </c>
      <c r="H61" s="148"/>
      <c r="I61" s="148"/>
      <c r="J61" s="150" t="s">
        <v>48</v>
      </c>
      <c r="K61" s="148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">
      <c r="B62" s="19"/>
      <c r="L62" s="19"/>
    </row>
    <row r="63" spans="1:31" ht="10">
      <c r="B63" s="19"/>
      <c r="L63" s="19"/>
    </row>
    <row r="64" spans="1:31" ht="10">
      <c r="B64" s="19"/>
      <c r="L64" s="19"/>
    </row>
    <row r="65" spans="1:31" s="2" customFormat="1" ht="13">
      <c r="A65" s="33"/>
      <c r="B65" s="38"/>
      <c r="C65" s="33"/>
      <c r="D65" s="145" t="s">
        <v>49</v>
      </c>
      <c r="E65" s="151"/>
      <c r="F65" s="151"/>
      <c r="G65" s="145" t="s">
        <v>50</v>
      </c>
      <c r="H65" s="151"/>
      <c r="I65" s="151"/>
      <c r="J65" s="151"/>
      <c r="K65" s="151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">
      <c r="B66" s="19"/>
      <c r="L66" s="19"/>
    </row>
    <row r="67" spans="1:31" ht="10">
      <c r="B67" s="19"/>
      <c r="L67" s="19"/>
    </row>
    <row r="68" spans="1:31" ht="10">
      <c r="B68" s="19"/>
      <c r="L68" s="19"/>
    </row>
    <row r="69" spans="1:31" ht="10">
      <c r="B69" s="19"/>
      <c r="L69" s="19"/>
    </row>
    <row r="70" spans="1:31" ht="10">
      <c r="B70" s="19"/>
      <c r="L70" s="19"/>
    </row>
    <row r="71" spans="1:31" ht="10">
      <c r="B71" s="19"/>
      <c r="L71" s="19"/>
    </row>
    <row r="72" spans="1:31" ht="10">
      <c r="B72" s="19"/>
      <c r="L72" s="19"/>
    </row>
    <row r="73" spans="1:31" ht="10">
      <c r="B73" s="19"/>
      <c r="L73" s="19"/>
    </row>
    <row r="74" spans="1:31" ht="10">
      <c r="B74" s="19"/>
      <c r="L74" s="19"/>
    </row>
    <row r="75" spans="1:31" ht="10">
      <c r="B75" s="19"/>
      <c r="L75" s="19"/>
    </row>
    <row r="76" spans="1:31" s="2" customFormat="1" ht="12.5">
      <c r="A76" s="33"/>
      <c r="B76" s="38"/>
      <c r="C76" s="33"/>
      <c r="D76" s="147" t="s">
        <v>47</v>
      </c>
      <c r="E76" s="148"/>
      <c r="F76" s="149" t="s">
        <v>48</v>
      </c>
      <c r="G76" s="147" t="s">
        <v>47</v>
      </c>
      <c r="H76" s="148"/>
      <c r="I76" s="148"/>
      <c r="J76" s="150" t="s">
        <v>48</v>
      </c>
      <c r="K76" s="148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8" t="str">
        <f>E7</f>
        <v>Rekonštrukcia a modernizácia interiérov II. etapa - celkom</v>
      </c>
      <c r="F85" s="309"/>
      <c r="G85" s="309"/>
      <c r="H85" s="309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105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8" t="s">
        <v>106</v>
      </c>
      <c r="F87" s="310"/>
      <c r="G87" s="310"/>
      <c r="H87" s="310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107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3" t="str">
        <f>E11</f>
        <v>02/2022-4 - 4-Elektroinštalácia- bufet</v>
      </c>
      <c r="F89" s="310"/>
      <c r="G89" s="310"/>
      <c r="H89" s="310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 xml:space="preserve"> </v>
      </c>
      <c r="G91" s="35"/>
      <c r="H91" s="35"/>
      <c r="I91" s="28" t="s">
        <v>20</v>
      </c>
      <c r="J91" s="69" t="str">
        <f>IF(J14="","",J14)</f>
        <v>14. 4. 2022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5"/>
      <c r="E93" s="35"/>
      <c r="F93" s="26" t="str">
        <f>E17</f>
        <v xml:space="preserve"> </v>
      </c>
      <c r="G93" s="35"/>
      <c r="H93" s="35"/>
      <c r="I93" s="28" t="s">
        <v>27</v>
      </c>
      <c r="J93" s="31" t="str">
        <f>E23</f>
        <v xml:space="preserve"> 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25</v>
      </c>
      <c r="D94" s="35"/>
      <c r="E94" s="35"/>
      <c r="F94" s="26" t="str">
        <f>IF(E20="","",E20)</f>
        <v>Vyplň údaj</v>
      </c>
      <c r="G94" s="35"/>
      <c r="H94" s="35"/>
      <c r="I94" s="28" t="s">
        <v>30</v>
      </c>
      <c r="J94" s="31" t="str">
        <f>E26</f>
        <v>Ing. Marian Jánošík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6" t="s">
        <v>111</v>
      </c>
      <c r="D96" s="157"/>
      <c r="E96" s="157"/>
      <c r="F96" s="157"/>
      <c r="G96" s="157"/>
      <c r="H96" s="157"/>
      <c r="I96" s="157"/>
      <c r="J96" s="158" t="s">
        <v>112</v>
      </c>
      <c r="K96" s="157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59" t="s">
        <v>113</v>
      </c>
      <c r="D98" s="35"/>
      <c r="E98" s="35"/>
      <c r="F98" s="35"/>
      <c r="G98" s="35"/>
      <c r="H98" s="35"/>
      <c r="I98" s="35"/>
      <c r="J98" s="87">
        <f>J125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5" customHeight="1">
      <c r="B99" s="160"/>
      <c r="C99" s="161"/>
      <c r="D99" s="162" t="s">
        <v>763</v>
      </c>
      <c r="E99" s="163"/>
      <c r="F99" s="163"/>
      <c r="G99" s="163"/>
      <c r="H99" s="163"/>
      <c r="I99" s="163"/>
      <c r="J99" s="164">
        <f>J126</f>
        <v>0</v>
      </c>
      <c r="K99" s="161"/>
      <c r="L99" s="165"/>
    </row>
    <row r="100" spans="1:47" s="10" customFormat="1" ht="19.899999999999999" customHeight="1">
      <c r="B100" s="166"/>
      <c r="C100" s="107"/>
      <c r="D100" s="167" t="s">
        <v>764</v>
      </c>
      <c r="E100" s="168"/>
      <c r="F100" s="168"/>
      <c r="G100" s="168"/>
      <c r="H100" s="168"/>
      <c r="I100" s="168"/>
      <c r="J100" s="169">
        <f>J127</f>
        <v>0</v>
      </c>
      <c r="K100" s="107"/>
      <c r="L100" s="170"/>
    </row>
    <row r="101" spans="1:47" s="10" customFormat="1" ht="19.899999999999999" customHeight="1">
      <c r="B101" s="166"/>
      <c r="C101" s="107"/>
      <c r="D101" s="167" t="s">
        <v>765</v>
      </c>
      <c r="E101" s="168"/>
      <c r="F101" s="168"/>
      <c r="G101" s="168"/>
      <c r="H101" s="168"/>
      <c r="I101" s="168"/>
      <c r="J101" s="169">
        <f>J214</f>
        <v>0</v>
      </c>
      <c r="K101" s="107"/>
      <c r="L101" s="170"/>
    </row>
    <row r="102" spans="1:47" s="10" customFormat="1" ht="19.899999999999999" customHeight="1">
      <c r="B102" s="166"/>
      <c r="C102" s="107"/>
      <c r="D102" s="167" t="s">
        <v>766</v>
      </c>
      <c r="E102" s="168"/>
      <c r="F102" s="168"/>
      <c r="G102" s="168"/>
      <c r="H102" s="168"/>
      <c r="I102" s="168"/>
      <c r="J102" s="169">
        <f>J217</f>
        <v>0</v>
      </c>
      <c r="K102" s="107"/>
      <c r="L102" s="170"/>
    </row>
    <row r="103" spans="1:47" s="9" customFormat="1" ht="25" customHeight="1">
      <c r="B103" s="160"/>
      <c r="C103" s="161"/>
      <c r="D103" s="162" t="s">
        <v>767</v>
      </c>
      <c r="E103" s="163"/>
      <c r="F103" s="163"/>
      <c r="G103" s="163"/>
      <c r="H103" s="163"/>
      <c r="I103" s="163"/>
      <c r="J103" s="164">
        <f>J219</f>
        <v>0</v>
      </c>
      <c r="K103" s="161"/>
      <c r="L103" s="165"/>
    </row>
    <row r="104" spans="1:47" s="2" customFormat="1" ht="21.75" customHeight="1">
      <c r="A104" s="33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54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7" customHeight="1">
      <c r="A105" s="33"/>
      <c r="B105" s="57"/>
      <c r="C105" s="58"/>
      <c r="D105" s="58"/>
      <c r="E105" s="58"/>
      <c r="F105" s="58"/>
      <c r="G105" s="58"/>
      <c r="H105" s="58"/>
      <c r="I105" s="58"/>
      <c r="J105" s="58"/>
      <c r="K105" s="58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7" customHeight="1">
      <c r="A109" s="33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4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5" customHeight="1">
      <c r="A110" s="33"/>
      <c r="B110" s="34"/>
      <c r="C110" s="22" t="s">
        <v>130</v>
      </c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7" customHeigh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14</v>
      </c>
      <c r="D112" s="35"/>
      <c r="E112" s="35"/>
      <c r="F112" s="35"/>
      <c r="G112" s="35"/>
      <c r="H112" s="35"/>
      <c r="I112" s="35"/>
      <c r="J112" s="35"/>
      <c r="K112" s="35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5"/>
      <c r="D113" s="35"/>
      <c r="E113" s="308" t="str">
        <f>E7</f>
        <v>Rekonštrukcia a modernizácia interiérov II. etapa - celkom</v>
      </c>
      <c r="F113" s="309"/>
      <c r="G113" s="309"/>
      <c r="H113" s="309"/>
      <c r="I113" s="35"/>
      <c r="J113" s="35"/>
      <c r="K113" s="35"/>
      <c r="L113" s="54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0"/>
      <c r="C114" s="28" t="s">
        <v>105</v>
      </c>
      <c r="D114" s="21"/>
      <c r="E114" s="21"/>
      <c r="F114" s="21"/>
      <c r="G114" s="21"/>
      <c r="H114" s="21"/>
      <c r="I114" s="21"/>
      <c r="J114" s="21"/>
      <c r="K114" s="21"/>
      <c r="L114" s="19"/>
    </row>
    <row r="115" spans="1:65" s="2" customFormat="1" ht="16.5" customHeight="1">
      <c r="A115" s="33"/>
      <c r="B115" s="34"/>
      <c r="C115" s="35"/>
      <c r="D115" s="35"/>
      <c r="E115" s="308" t="s">
        <v>106</v>
      </c>
      <c r="F115" s="310"/>
      <c r="G115" s="310"/>
      <c r="H115" s="310"/>
      <c r="I115" s="35"/>
      <c r="J115" s="35"/>
      <c r="K115" s="35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107</v>
      </c>
      <c r="D116" s="35"/>
      <c r="E116" s="35"/>
      <c r="F116" s="35"/>
      <c r="G116" s="35"/>
      <c r="H116" s="35"/>
      <c r="I116" s="35"/>
      <c r="J116" s="35"/>
      <c r="K116" s="35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5"/>
      <c r="D117" s="35"/>
      <c r="E117" s="253" t="str">
        <f>E11</f>
        <v>02/2022-4 - 4-Elektroinštalácia- bufet</v>
      </c>
      <c r="F117" s="310"/>
      <c r="G117" s="310"/>
      <c r="H117" s="310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5"/>
      <c r="E119" s="35"/>
      <c r="F119" s="26" t="str">
        <f>F14</f>
        <v xml:space="preserve"> </v>
      </c>
      <c r="G119" s="35"/>
      <c r="H119" s="35"/>
      <c r="I119" s="28" t="s">
        <v>20</v>
      </c>
      <c r="J119" s="69" t="str">
        <f>IF(J14="","",J14)</f>
        <v>14. 4. 2022</v>
      </c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22</v>
      </c>
      <c r="D121" s="35"/>
      <c r="E121" s="35"/>
      <c r="F121" s="26" t="str">
        <f>E17</f>
        <v xml:space="preserve"> </v>
      </c>
      <c r="G121" s="35"/>
      <c r="H121" s="35"/>
      <c r="I121" s="28" t="s">
        <v>27</v>
      </c>
      <c r="J121" s="31" t="str">
        <f>E23</f>
        <v xml:space="preserve"> </v>
      </c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25</v>
      </c>
      <c r="D122" s="35"/>
      <c r="E122" s="35"/>
      <c r="F122" s="26" t="str">
        <f>IF(E20="","",E20)</f>
        <v>Vyplň údaj</v>
      </c>
      <c r="G122" s="35"/>
      <c r="H122" s="35"/>
      <c r="I122" s="28" t="s">
        <v>30</v>
      </c>
      <c r="J122" s="31" t="str">
        <f>E26</f>
        <v>Ing. Marian Jánošík</v>
      </c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71"/>
      <c r="B124" s="172"/>
      <c r="C124" s="173" t="s">
        <v>131</v>
      </c>
      <c r="D124" s="174" t="s">
        <v>57</v>
      </c>
      <c r="E124" s="174" t="s">
        <v>53</v>
      </c>
      <c r="F124" s="174" t="s">
        <v>54</v>
      </c>
      <c r="G124" s="174" t="s">
        <v>132</v>
      </c>
      <c r="H124" s="174" t="s">
        <v>133</v>
      </c>
      <c r="I124" s="174" t="s">
        <v>134</v>
      </c>
      <c r="J124" s="175" t="s">
        <v>112</v>
      </c>
      <c r="K124" s="176" t="s">
        <v>135</v>
      </c>
      <c r="L124" s="177"/>
      <c r="M124" s="78" t="s">
        <v>1</v>
      </c>
      <c r="N124" s="79" t="s">
        <v>36</v>
      </c>
      <c r="O124" s="79" t="s">
        <v>136</v>
      </c>
      <c r="P124" s="79" t="s">
        <v>137</v>
      </c>
      <c r="Q124" s="79" t="s">
        <v>138</v>
      </c>
      <c r="R124" s="79" t="s">
        <v>139</v>
      </c>
      <c r="S124" s="79" t="s">
        <v>140</v>
      </c>
      <c r="T124" s="80" t="s">
        <v>141</v>
      </c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</row>
    <row r="125" spans="1:65" s="2" customFormat="1" ht="22.75" customHeight="1">
      <c r="A125" s="33"/>
      <c r="B125" s="34"/>
      <c r="C125" s="85" t="s">
        <v>113</v>
      </c>
      <c r="D125" s="35"/>
      <c r="E125" s="35"/>
      <c r="F125" s="35"/>
      <c r="G125" s="35"/>
      <c r="H125" s="35"/>
      <c r="I125" s="35"/>
      <c r="J125" s="178">
        <f>BK125</f>
        <v>0</v>
      </c>
      <c r="K125" s="35"/>
      <c r="L125" s="38"/>
      <c r="M125" s="81"/>
      <c r="N125" s="179"/>
      <c r="O125" s="82"/>
      <c r="P125" s="180">
        <f>P126+P219</f>
        <v>0</v>
      </c>
      <c r="Q125" s="82"/>
      <c r="R125" s="180">
        <f>R126+R219</f>
        <v>0.21998000000000001</v>
      </c>
      <c r="S125" s="82"/>
      <c r="T125" s="181">
        <f>T126+T219</f>
        <v>1.4E-2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6" t="s">
        <v>71</v>
      </c>
      <c r="AU125" s="16" t="s">
        <v>114</v>
      </c>
      <c r="BK125" s="182">
        <f>BK126+BK219</f>
        <v>0</v>
      </c>
    </row>
    <row r="126" spans="1:65" s="12" customFormat="1" ht="25.9" customHeight="1">
      <c r="B126" s="183"/>
      <c r="C126" s="184"/>
      <c r="D126" s="185" t="s">
        <v>71</v>
      </c>
      <c r="E126" s="186" t="s">
        <v>159</v>
      </c>
      <c r="F126" s="186" t="s">
        <v>768</v>
      </c>
      <c r="G126" s="184"/>
      <c r="H126" s="184"/>
      <c r="I126" s="187"/>
      <c r="J126" s="188">
        <f>BK126</f>
        <v>0</v>
      </c>
      <c r="K126" s="184"/>
      <c r="L126" s="189"/>
      <c r="M126" s="190"/>
      <c r="N126" s="191"/>
      <c r="O126" s="191"/>
      <c r="P126" s="192">
        <f>P127+P214+P217</f>
        <v>0</v>
      </c>
      <c r="Q126" s="191"/>
      <c r="R126" s="192">
        <f>R127+R214+R217</f>
        <v>0.21998000000000001</v>
      </c>
      <c r="S126" s="191"/>
      <c r="T126" s="193">
        <f>T127+T214+T217</f>
        <v>1.4E-2</v>
      </c>
      <c r="AR126" s="194" t="s">
        <v>590</v>
      </c>
      <c r="AT126" s="195" t="s">
        <v>71</v>
      </c>
      <c r="AU126" s="195" t="s">
        <v>72</v>
      </c>
      <c r="AY126" s="194" t="s">
        <v>143</v>
      </c>
      <c r="BK126" s="196">
        <f>BK127+BK214+BK217</f>
        <v>0</v>
      </c>
    </row>
    <row r="127" spans="1:65" s="12" customFormat="1" ht="22.75" customHeight="1">
      <c r="B127" s="183"/>
      <c r="C127" s="184"/>
      <c r="D127" s="185" t="s">
        <v>71</v>
      </c>
      <c r="E127" s="197" t="s">
        <v>769</v>
      </c>
      <c r="F127" s="197" t="s">
        <v>770</v>
      </c>
      <c r="G127" s="184"/>
      <c r="H127" s="184"/>
      <c r="I127" s="187"/>
      <c r="J127" s="198">
        <f>BK127</f>
        <v>0</v>
      </c>
      <c r="K127" s="184"/>
      <c r="L127" s="189"/>
      <c r="M127" s="190"/>
      <c r="N127" s="191"/>
      <c r="O127" s="191"/>
      <c r="P127" s="192">
        <f>SUM(P128:P213)</f>
        <v>0</v>
      </c>
      <c r="Q127" s="191"/>
      <c r="R127" s="192">
        <f>SUM(R128:R213)</f>
        <v>0.21798000000000001</v>
      </c>
      <c r="S127" s="191"/>
      <c r="T127" s="193">
        <f>SUM(T128:T213)</f>
        <v>1.4E-2</v>
      </c>
      <c r="AR127" s="194" t="s">
        <v>590</v>
      </c>
      <c r="AT127" s="195" t="s">
        <v>71</v>
      </c>
      <c r="AU127" s="195" t="s">
        <v>79</v>
      </c>
      <c r="AY127" s="194" t="s">
        <v>143</v>
      </c>
      <c r="BK127" s="196">
        <f>SUM(BK128:BK213)</f>
        <v>0</v>
      </c>
    </row>
    <row r="128" spans="1:65" s="2" customFormat="1" ht="24.15" customHeight="1">
      <c r="A128" s="33"/>
      <c r="B128" s="34"/>
      <c r="C128" s="199" t="s">
        <v>166</v>
      </c>
      <c r="D128" s="199" t="s">
        <v>146</v>
      </c>
      <c r="E128" s="200" t="s">
        <v>771</v>
      </c>
      <c r="F128" s="201" t="s">
        <v>772</v>
      </c>
      <c r="G128" s="202" t="s">
        <v>207</v>
      </c>
      <c r="H128" s="203">
        <v>56</v>
      </c>
      <c r="I128" s="204"/>
      <c r="J128" s="203">
        <f t="shared" ref="J128:J159" si="0">ROUND(I128*H128,3)</f>
        <v>0</v>
      </c>
      <c r="K128" s="205"/>
      <c r="L128" s="38"/>
      <c r="M128" s="206" t="s">
        <v>1</v>
      </c>
      <c r="N128" s="207" t="s">
        <v>38</v>
      </c>
      <c r="O128" s="74"/>
      <c r="P128" s="208">
        <f t="shared" ref="P128:P159" si="1">O128*H128</f>
        <v>0</v>
      </c>
      <c r="Q128" s="208">
        <v>0</v>
      </c>
      <c r="R128" s="208">
        <f t="shared" ref="R128:R159" si="2">Q128*H128</f>
        <v>0</v>
      </c>
      <c r="S128" s="208">
        <v>0</v>
      </c>
      <c r="T128" s="209">
        <f t="shared" ref="T128:T159" si="3"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10" t="s">
        <v>265</v>
      </c>
      <c r="AT128" s="210" t="s">
        <v>146</v>
      </c>
      <c r="AU128" s="210" t="s">
        <v>84</v>
      </c>
      <c r="AY128" s="16" t="s">
        <v>143</v>
      </c>
      <c r="BE128" s="211">
        <f t="shared" ref="BE128:BE159" si="4">IF(N128="základná",J128,0)</f>
        <v>0</v>
      </c>
      <c r="BF128" s="211">
        <f t="shared" ref="BF128:BF159" si="5">IF(N128="znížená",J128,0)</f>
        <v>0</v>
      </c>
      <c r="BG128" s="211">
        <f t="shared" ref="BG128:BG159" si="6">IF(N128="zákl. prenesená",J128,0)</f>
        <v>0</v>
      </c>
      <c r="BH128" s="211">
        <f t="shared" ref="BH128:BH159" si="7">IF(N128="zníž. prenesená",J128,0)</f>
        <v>0</v>
      </c>
      <c r="BI128" s="211">
        <f t="shared" ref="BI128:BI159" si="8">IF(N128="nulová",J128,0)</f>
        <v>0</v>
      </c>
      <c r="BJ128" s="16" t="s">
        <v>84</v>
      </c>
      <c r="BK128" s="212">
        <f t="shared" ref="BK128:BK159" si="9">ROUND(I128*H128,3)</f>
        <v>0</v>
      </c>
      <c r="BL128" s="16" t="s">
        <v>265</v>
      </c>
      <c r="BM128" s="210" t="s">
        <v>773</v>
      </c>
    </row>
    <row r="129" spans="1:65" s="2" customFormat="1" ht="16.5" customHeight="1">
      <c r="A129" s="33"/>
      <c r="B129" s="34"/>
      <c r="C129" s="225" t="s">
        <v>174</v>
      </c>
      <c r="D129" s="225" t="s">
        <v>159</v>
      </c>
      <c r="E129" s="226" t="s">
        <v>774</v>
      </c>
      <c r="F129" s="227" t="s">
        <v>775</v>
      </c>
      <c r="G129" s="228" t="s">
        <v>207</v>
      </c>
      <c r="H129" s="229">
        <v>56</v>
      </c>
      <c r="I129" s="230"/>
      <c r="J129" s="229">
        <f t="shared" si="0"/>
        <v>0</v>
      </c>
      <c r="K129" s="231"/>
      <c r="L129" s="232"/>
      <c r="M129" s="233" t="s">
        <v>1</v>
      </c>
      <c r="N129" s="234" t="s">
        <v>38</v>
      </c>
      <c r="O129" s="74"/>
      <c r="P129" s="208">
        <f t="shared" si="1"/>
        <v>0</v>
      </c>
      <c r="Q129" s="208">
        <v>2.5000000000000001E-4</v>
      </c>
      <c r="R129" s="208">
        <f t="shared" si="2"/>
        <v>1.4E-2</v>
      </c>
      <c r="S129" s="208">
        <v>0</v>
      </c>
      <c r="T129" s="209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10" t="s">
        <v>776</v>
      </c>
      <c r="AT129" s="210" t="s">
        <v>159</v>
      </c>
      <c r="AU129" s="210" t="s">
        <v>84</v>
      </c>
      <c r="AY129" s="16" t="s">
        <v>143</v>
      </c>
      <c r="BE129" s="211">
        <f t="shared" si="4"/>
        <v>0</v>
      </c>
      <c r="BF129" s="211">
        <f t="shared" si="5"/>
        <v>0</v>
      </c>
      <c r="BG129" s="211">
        <f t="shared" si="6"/>
        <v>0</v>
      </c>
      <c r="BH129" s="211">
        <f t="shared" si="7"/>
        <v>0</v>
      </c>
      <c r="BI129" s="211">
        <f t="shared" si="8"/>
        <v>0</v>
      </c>
      <c r="BJ129" s="16" t="s">
        <v>84</v>
      </c>
      <c r="BK129" s="212">
        <f t="shared" si="9"/>
        <v>0</v>
      </c>
      <c r="BL129" s="16" t="s">
        <v>776</v>
      </c>
      <c r="BM129" s="210" t="s">
        <v>777</v>
      </c>
    </row>
    <row r="130" spans="1:65" s="2" customFormat="1" ht="24.15" customHeight="1">
      <c r="A130" s="33"/>
      <c r="B130" s="34"/>
      <c r="C130" s="199" t="s">
        <v>297</v>
      </c>
      <c r="D130" s="199" t="s">
        <v>146</v>
      </c>
      <c r="E130" s="200" t="s">
        <v>778</v>
      </c>
      <c r="F130" s="201" t="s">
        <v>779</v>
      </c>
      <c r="G130" s="202" t="s">
        <v>207</v>
      </c>
      <c r="H130" s="203">
        <v>30</v>
      </c>
      <c r="I130" s="204"/>
      <c r="J130" s="203">
        <f t="shared" si="0"/>
        <v>0</v>
      </c>
      <c r="K130" s="205"/>
      <c r="L130" s="38"/>
      <c r="M130" s="206" t="s">
        <v>1</v>
      </c>
      <c r="N130" s="207" t="s">
        <v>38</v>
      </c>
      <c r="O130" s="74"/>
      <c r="P130" s="208">
        <f t="shared" si="1"/>
        <v>0</v>
      </c>
      <c r="Q130" s="208">
        <v>0</v>
      </c>
      <c r="R130" s="208">
        <f t="shared" si="2"/>
        <v>0</v>
      </c>
      <c r="S130" s="208">
        <v>0</v>
      </c>
      <c r="T130" s="209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10" t="s">
        <v>265</v>
      </c>
      <c r="AT130" s="210" t="s">
        <v>146</v>
      </c>
      <c r="AU130" s="210" t="s">
        <v>84</v>
      </c>
      <c r="AY130" s="16" t="s">
        <v>143</v>
      </c>
      <c r="BE130" s="211">
        <f t="shared" si="4"/>
        <v>0</v>
      </c>
      <c r="BF130" s="211">
        <f t="shared" si="5"/>
        <v>0</v>
      </c>
      <c r="BG130" s="211">
        <f t="shared" si="6"/>
        <v>0</v>
      </c>
      <c r="BH130" s="211">
        <f t="shared" si="7"/>
        <v>0</v>
      </c>
      <c r="BI130" s="211">
        <f t="shared" si="8"/>
        <v>0</v>
      </c>
      <c r="BJ130" s="16" t="s">
        <v>84</v>
      </c>
      <c r="BK130" s="212">
        <f t="shared" si="9"/>
        <v>0</v>
      </c>
      <c r="BL130" s="16" t="s">
        <v>265</v>
      </c>
      <c r="BM130" s="210" t="s">
        <v>780</v>
      </c>
    </row>
    <row r="131" spans="1:65" s="2" customFormat="1" ht="24.15" customHeight="1">
      <c r="A131" s="33"/>
      <c r="B131" s="34"/>
      <c r="C131" s="225" t="s">
        <v>237</v>
      </c>
      <c r="D131" s="225" t="s">
        <v>159</v>
      </c>
      <c r="E131" s="226" t="s">
        <v>781</v>
      </c>
      <c r="F131" s="227" t="s">
        <v>782</v>
      </c>
      <c r="G131" s="228" t="s">
        <v>207</v>
      </c>
      <c r="H131" s="229">
        <v>30</v>
      </c>
      <c r="I131" s="230"/>
      <c r="J131" s="229">
        <f t="shared" si="0"/>
        <v>0</v>
      </c>
      <c r="K131" s="231"/>
      <c r="L131" s="232"/>
      <c r="M131" s="233" t="s">
        <v>1</v>
      </c>
      <c r="N131" s="234" t="s">
        <v>38</v>
      </c>
      <c r="O131" s="74"/>
      <c r="P131" s="208">
        <f t="shared" si="1"/>
        <v>0</v>
      </c>
      <c r="Q131" s="208">
        <v>3.4000000000000002E-4</v>
      </c>
      <c r="R131" s="208">
        <f t="shared" si="2"/>
        <v>1.0200000000000001E-2</v>
      </c>
      <c r="S131" s="208">
        <v>0</v>
      </c>
      <c r="T131" s="209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10" t="s">
        <v>776</v>
      </c>
      <c r="AT131" s="210" t="s">
        <v>159</v>
      </c>
      <c r="AU131" s="210" t="s">
        <v>84</v>
      </c>
      <c r="AY131" s="16" t="s">
        <v>143</v>
      </c>
      <c r="BE131" s="211">
        <f t="shared" si="4"/>
        <v>0</v>
      </c>
      <c r="BF131" s="211">
        <f t="shared" si="5"/>
        <v>0</v>
      </c>
      <c r="BG131" s="211">
        <f t="shared" si="6"/>
        <v>0</v>
      </c>
      <c r="BH131" s="211">
        <f t="shared" si="7"/>
        <v>0</v>
      </c>
      <c r="BI131" s="211">
        <f t="shared" si="8"/>
        <v>0</v>
      </c>
      <c r="BJ131" s="16" t="s">
        <v>84</v>
      </c>
      <c r="BK131" s="212">
        <f t="shared" si="9"/>
        <v>0</v>
      </c>
      <c r="BL131" s="16" t="s">
        <v>776</v>
      </c>
      <c r="BM131" s="210" t="s">
        <v>783</v>
      </c>
    </row>
    <row r="132" spans="1:65" s="2" customFormat="1" ht="24.15" customHeight="1">
      <c r="A132" s="33"/>
      <c r="B132" s="34"/>
      <c r="C132" s="199" t="s">
        <v>784</v>
      </c>
      <c r="D132" s="199" t="s">
        <v>146</v>
      </c>
      <c r="E132" s="200" t="s">
        <v>785</v>
      </c>
      <c r="F132" s="201" t="s">
        <v>786</v>
      </c>
      <c r="G132" s="202" t="s">
        <v>207</v>
      </c>
      <c r="H132" s="203">
        <v>20</v>
      </c>
      <c r="I132" s="204"/>
      <c r="J132" s="203">
        <f t="shared" si="0"/>
        <v>0</v>
      </c>
      <c r="K132" s="205"/>
      <c r="L132" s="38"/>
      <c r="M132" s="206" t="s">
        <v>1</v>
      </c>
      <c r="N132" s="207" t="s">
        <v>38</v>
      </c>
      <c r="O132" s="74"/>
      <c r="P132" s="208">
        <f t="shared" si="1"/>
        <v>0</v>
      </c>
      <c r="Q132" s="208">
        <v>0</v>
      </c>
      <c r="R132" s="208">
        <f t="shared" si="2"/>
        <v>0</v>
      </c>
      <c r="S132" s="208">
        <v>0</v>
      </c>
      <c r="T132" s="209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10" t="s">
        <v>265</v>
      </c>
      <c r="AT132" s="210" t="s">
        <v>146</v>
      </c>
      <c r="AU132" s="210" t="s">
        <v>84</v>
      </c>
      <c r="AY132" s="16" t="s">
        <v>143</v>
      </c>
      <c r="BE132" s="211">
        <f t="shared" si="4"/>
        <v>0</v>
      </c>
      <c r="BF132" s="211">
        <f t="shared" si="5"/>
        <v>0</v>
      </c>
      <c r="BG132" s="211">
        <f t="shared" si="6"/>
        <v>0</v>
      </c>
      <c r="BH132" s="211">
        <f t="shared" si="7"/>
        <v>0</v>
      </c>
      <c r="BI132" s="211">
        <f t="shared" si="8"/>
        <v>0</v>
      </c>
      <c r="BJ132" s="16" t="s">
        <v>84</v>
      </c>
      <c r="BK132" s="212">
        <f t="shared" si="9"/>
        <v>0</v>
      </c>
      <c r="BL132" s="16" t="s">
        <v>265</v>
      </c>
      <c r="BM132" s="210" t="s">
        <v>787</v>
      </c>
    </row>
    <row r="133" spans="1:65" s="2" customFormat="1" ht="16.5" customHeight="1">
      <c r="A133" s="33"/>
      <c r="B133" s="34"/>
      <c r="C133" s="225" t="s">
        <v>145</v>
      </c>
      <c r="D133" s="225" t="s">
        <v>159</v>
      </c>
      <c r="E133" s="226" t="s">
        <v>788</v>
      </c>
      <c r="F133" s="227" t="s">
        <v>789</v>
      </c>
      <c r="G133" s="228" t="s">
        <v>207</v>
      </c>
      <c r="H133" s="229">
        <v>20</v>
      </c>
      <c r="I133" s="230"/>
      <c r="J133" s="229">
        <f t="shared" si="0"/>
        <v>0</v>
      </c>
      <c r="K133" s="231"/>
      <c r="L133" s="232"/>
      <c r="M133" s="233" t="s">
        <v>1</v>
      </c>
      <c r="N133" s="234" t="s">
        <v>38</v>
      </c>
      <c r="O133" s="74"/>
      <c r="P133" s="208">
        <f t="shared" si="1"/>
        <v>0</v>
      </c>
      <c r="Q133" s="208">
        <v>5.6999999999999998E-4</v>
      </c>
      <c r="R133" s="208">
        <f t="shared" si="2"/>
        <v>1.14E-2</v>
      </c>
      <c r="S133" s="208">
        <v>0</v>
      </c>
      <c r="T133" s="209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10" t="s">
        <v>776</v>
      </c>
      <c r="AT133" s="210" t="s">
        <v>159</v>
      </c>
      <c r="AU133" s="210" t="s">
        <v>84</v>
      </c>
      <c r="AY133" s="16" t="s">
        <v>143</v>
      </c>
      <c r="BE133" s="211">
        <f t="shared" si="4"/>
        <v>0</v>
      </c>
      <c r="BF133" s="211">
        <f t="shared" si="5"/>
        <v>0</v>
      </c>
      <c r="BG133" s="211">
        <f t="shared" si="6"/>
        <v>0</v>
      </c>
      <c r="BH133" s="211">
        <f t="shared" si="7"/>
        <v>0</v>
      </c>
      <c r="BI133" s="211">
        <f t="shared" si="8"/>
        <v>0</v>
      </c>
      <c r="BJ133" s="16" t="s">
        <v>84</v>
      </c>
      <c r="BK133" s="212">
        <f t="shared" si="9"/>
        <v>0</v>
      </c>
      <c r="BL133" s="16" t="s">
        <v>776</v>
      </c>
      <c r="BM133" s="210" t="s">
        <v>790</v>
      </c>
    </row>
    <row r="134" spans="1:65" s="2" customFormat="1" ht="21.75" customHeight="1">
      <c r="A134" s="33"/>
      <c r="B134" s="34"/>
      <c r="C134" s="199" t="s">
        <v>253</v>
      </c>
      <c r="D134" s="199" t="s">
        <v>146</v>
      </c>
      <c r="E134" s="200" t="s">
        <v>791</v>
      </c>
      <c r="F134" s="201" t="s">
        <v>792</v>
      </c>
      <c r="G134" s="202" t="s">
        <v>156</v>
      </c>
      <c r="H134" s="203">
        <v>30</v>
      </c>
      <c r="I134" s="204"/>
      <c r="J134" s="203">
        <f t="shared" si="0"/>
        <v>0</v>
      </c>
      <c r="K134" s="205"/>
      <c r="L134" s="38"/>
      <c r="M134" s="206" t="s">
        <v>1</v>
      </c>
      <c r="N134" s="207" t="s">
        <v>38</v>
      </c>
      <c r="O134" s="74"/>
      <c r="P134" s="208">
        <f t="shared" si="1"/>
        <v>0</v>
      </c>
      <c r="Q134" s="208">
        <v>0</v>
      </c>
      <c r="R134" s="208">
        <f t="shared" si="2"/>
        <v>0</v>
      </c>
      <c r="S134" s="208">
        <v>0</v>
      </c>
      <c r="T134" s="209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10" t="s">
        <v>265</v>
      </c>
      <c r="AT134" s="210" t="s">
        <v>146</v>
      </c>
      <c r="AU134" s="210" t="s">
        <v>84</v>
      </c>
      <c r="AY134" s="16" t="s">
        <v>143</v>
      </c>
      <c r="BE134" s="211">
        <f t="shared" si="4"/>
        <v>0</v>
      </c>
      <c r="BF134" s="211">
        <f t="shared" si="5"/>
        <v>0</v>
      </c>
      <c r="BG134" s="211">
        <f t="shared" si="6"/>
        <v>0</v>
      </c>
      <c r="BH134" s="211">
        <f t="shared" si="7"/>
        <v>0</v>
      </c>
      <c r="BI134" s="211">
        <f t="shared" si="8"/>
        <v>0</v>
      </c>
      <c r="BJ134" s="16" t="s">
        <v>84</v>
      </c>
      <c r="BK134" s="212">
        <f t="shared" si="9"/>
        <v>0</v>
      </c>
      <c r="BL134" s="16" t="s">
        <v>265</v>
      </c>
      <c r="BM134" s="210" t="s">
        <v>793</v>
      </c>
    </row>
    <row r="135" spans="1:65" s="2" customFormat="1" ht="16.5" customHeight="1">
      <c r="A135" s="33"/>
      <c r="B135" s="34"/>
      <c r="C135" s="225" t="s">
        <v>376</v>
      </c>
      <c r="D135" s="225" t="s">
        <v>159</v>
      </c>
      <c r="E135" s="226" t="s">
        <v>794</v>
      </c>
      <c r="F135" s="227" t="s">
        <v>795</v>
      </c>
      <c r="G135" s="228" t="s">
        <v>156</v>
      </c>
      <c r="H135" s="229">
        <v>30</v>
      </c>
      <c r="I135" s="230"/>
      <c r="J135" s="229">
        <f t="shared" si="0"/>
        <v>0</v>
      </c>
      <c r="K135" s="231"/>
      <c r="L135" s="232"/>
      <c r="M135" s="233" t="s">
        <v>1</v>
      </c>
      <c r="N135" s="234" t="s">
        <v>38</v>
      </c>
      <c r="O135" s="74"/>
      <c r="P135" s="208">
        <f t="shared" si="1"/>
        <v>0</v>
      </c>
      <c r="Q135" s="208">
        <v>3.0000000000000001E-5</v>
      </c>
      <c r="R135" s="208">
        <f t="shared" si="2"/>
        <v>8.9999999999999998E-4</v>
      </c>
      <c r="S135" s="208">
        <v>0</v>
      </c>
      <c r="T135" s="209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10" t="s">
        <v>776</v>
      </c>
      <c r="AT135" s="210" t="s">
        <v>159</v>
      </c>
      <c r="AU135" s="210" t="s">
        <v>84</v>
      </c>
      <c r="AY135" s="16" t="s">
        <v>143</v>
      </c>
      <c r="BE135" s="211">
        <f t="shared" si="4"/>
        <v>0</v>
      </c>
      <c r="BF135" s="211">
        <f t="shared" si="5"/>
        <v>0</v>
      </c>
      <c r="BG135" s="211">
        <f t="shared" si="6"/>
        <v>0</v>
      </c>
      <c r="BH135" s="211">
        <f t="shared" si="7"/>
        <v>0</v>
      </c>
      <c r="BI135" s="211">
        <f t="shared" si="8"/>
        <v>0</v>
      </c>
      <c r="BJ135" s="16" t="s">
        <v>84</v>
      </c>
      <c r="BK135" s="212">
        <f t="shared" si="9"/>
        <v>0</v>
      </c>
      <c r="BL135" s="16" t="s">
        <v>776</v>
      </c>
      <c r="BM135" s="210" t="s">
        <v>796</v>
      </c>
    </row>
    <row r="136" spans="1:65" s="2" customFormat="1" ht="24.15" customHeight="1">
      <c r="A136" s="33"/>
      <c r="B136" s="34"/>
      <c r="C136" s="199" t="s">
        <v>261</v>
      </c>
      <c r="D136" s="199" t="s">
        <v>146</v>
      </c>
      <c r="E136" s="200" t="s">
        <v>797</v>
      </c>
      <c r="F136" s="201" t="s">
        <v>798</v>
      </c>
      <c r="G136" s="202" t="s">
        <v>156</v>
      </c>
      <c r="H136" s="203">
        <v>15</v>
      </c>
      <c r="I136" s="204"/>
      <c r="J136" s="203">
        <f t="shared" si="0"/>
        <v>0</v>
      </c>
      <c r="K136" s="205"/>
      <c r="L136" s="38"/>
      <c r="M136" s="206" t="s">
        <v>1</v>
      </c>
      <c r="N136" s="207" t="s">
        <v>38</v>
      </c>
      <c r="O136" s="74"/>
      <c r="P136" s="208">
        <f t="shared" si="1"/>
        <v>0</v>
      </c>
      <c r="Q136" s="208">
        <v>0</v>
      </c>
      <c r="R136" s="208">
        <f t="shared" si="2"/>
        <v>0</v>
      </c>
      <c r="S136" s="208">
        <v>0</v>
      </c>
      <c r="T136" s="209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10" t="s">
        <v>265</v>
      </c>
      <c r="AT136" s="210" t="s">
        <v>146</v>
      </c>
      <c r="AU136" s="210" t="s">
        <v>84</v>
      </c>
      <c r="AY136" s="16" t="s">
        <v>143</v>
      </c>
      <c r="BE136" s="211">
        <f t="shared" si="4"/>
        <v>0</v>
      </c>
      <c r="BF136" s="211">
        <f t="shared" si="5"/>
        <v>0</v>
      </c>
      <c r="BG136" s="211">
        <f t="shared" si="6"/>
        <v>0</v>
      </c>
      <c r="BH136" s="211">
        <f t="shared" si="7"/>
        <v>0</v>
      </c>
      <c r="BI136" s="211">
        <f t="shared" si="8"/>
        <v>0</v>
      </c>
      <c r="BJ136" s="16" t="s">
        <v>84</v>
      </c>
      <c r="BK136" s="212">
        <f t="shared" si="9"/>
        <v>0</v>
      </c>
      <c r="BL136" s="16" t="s">
        <v>265</v>
      </c>
      <c r="BM136" s="210" t="s">
        <v>799</v>
      </c>
    </row>
    <row r="137" spans="1:65" s="2" customFormat="1" ht="24.15" customHeight="1">
      <c r="A137" s="33"/>
      <c r="B137" s="34"/>
      <c r="C137" s="225" t="s">
        <v>265</v>
      </c>
      <c r="D137" s="225" t="s">
        <v>159</v>
      </c>
      <c r="E137" s="226" t="s">
        <v>800</v>
      </c>
      <c r="F137" s="227" t="s">
        <v>801</v>
      </c>
      <c r="G137" s="228" t="s">
        <v>156</v>
      </c>
      <c r="H137" s="229">
        <v>15</v>
      </c>
      <c r="I137" s="230"/>
      <c r="J137" s="229">
        <f t="shared" si="0"/>
        <v>0</v>
      </c>
      <c r="K137" s="231"/>
      <c r="L137" s="232"/>
      <c r="M137" s="233" t="s">
        <v>1</v>
      </c>
      <c r="N137" s="234" t="s">
        <v>38</v>
      </c>
      <c r="O137" s="74"/>
      <c r="P137" s="208">
        <f t="shared" si="1"/>
        <v>0</v>
      </c>
      <c r="Q137" s="208">
        <v>1E-4</v>
      </c>
      <c r="R137" s="208">
        <f t="shared" si="2"/>
        <v>1.5E-3</v>
      </c>
      <c r="S137" s="208">
        <v>0</v>
      </c>
      <c r="T137" s="209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10" t="s">
        <v>776</v>
      </c>
      <c r="AT137" s="210" t="s">
        <v>159</v>
      </c>
      <c r="AU137" s="210" t="s">
        <v>84</v>
      </c>
      <c r="AY137" s="16" t="s">
        <v>143</v>
      </c>
      <c r="BE137" s="211">
        <f t="shared" si="4"/>
        <v>0</v>
      </c>
      <c r="BF137" s="211">
        <f t="shared" si="5"/>
        <v>0</v>
      </c>
      <c r="BG137" s="211">
        <f t="shared" si="6"/>
        <v>0</v>
      </c>
      <c r="BH137" s="211">
        <f t="shared" si="7"/>
        <v>0</v>
      </c>
      <c r="BI137" s="211">
        <f t="shared" si="8"/>
        <v>0</v>
      </c>
      <c r="BJ137" s="16" t="s">
        <v>84</v>
      </c>
      <c r="BK137" s="212">
        <f t="shared" si="9"/>
        <v>0</v>
      </c>
      <c r="BL137" s="16" t="s">
        <v>776</v>
      </c>
      <c r="BM137" s="210" t="s">
        <v>802</v>
      </c>
    </row>
    <row r="138" spans="1:65" s="2" customFormat="1" ht="24.15" customHeight="1">
      <c r="A138" s="33"/>
      <c r="B138" s="34"/>
      <c r="C138" s="199" t="s">
        <v>673</v>
      </c>
      <c r="D138" s="199" t="s">
        <v>146</v>
      </c>
      <c r="E138" s="200" t="s">
        <v>803</v>
      </c>
      <c r="F138" s="201" t="s">
        <v>804</v>
      </c>
      <c r="G138" s="202" t="s">
        <v>156</v>
      </c>
      <c r="H138" s="203">
        <v>2</v>
      </c>
      <c r="I138" s="204"/>
      <c r="J138" s="203">
        <f t="shared" si="0"/>
        <v>0</v>
      </c>
      <c r="K138" s="205"/>
      <c r="L138" s="38"/>
      <c r="M138" s="206" t="s">
        <v>1</v>
      </c>
      <c r="N138" s="207" t="s">
        <v>38</v>
      </c>
      <c r="O138" s="74"/>
      <c r="P138" s="208">
        <f t="shared" si="1"/>
        <v>0</v>
      </c>
      <c r="Q138" s="208">
        <v>0</v>
      </c>
      <c r="R138" s="208">
        <f t="shared" si="2"/>
        <v>0</v>
      </c>
      <c r="S138" s="208">
        <v>0</v>
      </c>
      <c r="T138" s="209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10" t="s">
        <v>265</v>
      </c>
      <c r="AT138" s="210" t="s">
        <v>146</v>
      </c>
      <c r="AU138" s="210" t="s">
        <v>84</v>
      </c>
      <c r="AY138" s="16" t="s">
        <v>143</v>
      </c>
      <c r="BE138" s="211">
        <f t="shared" si="4"/>
        <v>0</v>
      </c>
      <c r="BF138" s="211">
        <f t="shared" si="5"/>
        <v>0</v>
      </c>
      <c r="BG138" s="211">
        <f t="shared" si="6"/>
        <v>0</v>
      </c>
      <c r="BH138" s="211">
        <f t="shared" si="7"/>
        <v>0</v>
      </c>
      <c r="BI138" s="211">
        <f t="shared" si="8"/>
        <v>0</v>
      </c>
      <c r="BJ138" s="16" t="s">
        <v>84</v>
      </c>
      <c r="BK138" s="212">
        <f t="shared" si="9"/>
        <v>0</v>
      </c>
      <c r="BL138" s="16" t="s">
        <v>265</v>
      </c>
      <c r="BM138" s="210" t="s">
        <v>805</v>
      </c>
    </row>
    <row r="139" spans="1:65" s="2" customFormat="1" ht="24.15" customHeight="1">
      <c r="A139" s="33"/>
      <c r="B139" s="34"/>
      <c r="C139" s="225" t="s">
        <v>677</v>
      </c>
      <c r="D139" s="225" t="s">
        <v>159</v>
      </c>
      <c r="E139" s="226" t="s">
        <v>806</v>
      </c>
      <c r="F139" s="227" t="s">
        <v>807</v>
      </c>
      <c r="G139" s="228" t="s">
        <v>156</v>
      </c>
      <c r="H139" s="229">
        <v>2</v>
      </c>
      <c r="I139" s="230"/>
      <c r="J139" s="229">
        <f t="shared" si="0"/>
        <v>0</v>
      </c>
      <c r="K139" s="231"/>
      <c r="L139" s="232"/>
      <c r="M139" s="233" t="s">
        <v>1</v>
      </c>
      <c r="N139" s="234" t="s">
        <v>38</v>
      </c>
      <c r="O139" s="74"/>
      <c r="P139" s="208">
        <f t="shared" si="1"/>
        <v>0</v>
      </c>
      <c r="Q139" s="208">
        <v>6.9999999999999994E-5</v>
      </c>
      <c r="R139" s="208">
        <f t="shared" si="2"/>
        <v>1.3999999999999999E-4</v>
      </c>
      <c r="S139" s="208">
        <v>0</v>
      </c>
      <c r="T139" s="209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10" t="s">
        <v>776</v>
      </c>
      <c r="AT139" s="210" t="s">
        <v>159</v>
      </c>
      <c r="AU139" s="210" t="s">
        <v>84</v>
      </c>
      <c r="AY139" s="16" t="s">
        <v>143</v>
      </c>
      <c r="BE139" s="211">
        <f t="shared" si="4"/>
        <v>0</v>
      </c>
      <c r="BF139" s="211">
        <f t="shared" si="5"/>
        <v>0</v>
      </c>
      <c r="BG139" s="211">
        <f t="shared" si="6"/>
        <v>0</v>
      </c>
      <c r="BH139" s="211">
        <f t="shared" si="7"/>
        <v>0</v>
      </c>
      <c r="BI139" s="211">
        <f t="shared" si="8"/>
        <v>0</v>
      </c>
      <c r="BJ139" s="16" t="s">
        <v>84</v>
      </c>
      <c r="BK139" s="212">
        <f t="shared" si="9"/>
        <v>0</v>
      </c>
      <c r="BL139" s="16" t="s">
        <v>776</v>
      </c>
      <c r="BM139" s="210" t="s">
        <v>808</v>
      </c>
    </row>
    <row r="140" spans="1:65" s="2" customFormat="1" ht="24.15" customHeight="1">
      <c r="A140" s="33"/>
      <c r="B140" s="34"/>
      <c r="C140" s="199" t="s">
        <v>493</v>
      </c>
      <c r="D140" s="199" t="s">
        <v>146</v>
      </c>
      <c r="E140" s="200" t="s">
        <v>809</v>
      </c>
      <c r="F140" s="201" t="s">
        <v>810</v>
      </c>
      <c r="G140" s="202" t="s">
        <v>156</v>
      </c>
      <c r="H140" s="203">
        <v>2</v>
      </c>
      <c r="I140" s="204"/>
      <c r="J140" s="203">
        <f t="shared" si="0"/>
        <v>0</v>
      </c>
      <c r="K140" s="205"/>
      <c r="L140" s="38"/>
      <c r="M140" s="206" t="s">
        <v>1</v>
      </c>
      <c r="N140" s="207" t="s">
        <v>38</v>
      </c>
      <c r="O140" s="74"/>
      <c r="P140" s="208">
        <f t="shared" si="1"/>
        <v>0</v>
      </c>
      <c r="Q140" s="208">
        <v>0</v>
      </c>
      <c r="R140" s="208">
        <f t="shared" si="2"/>
        <v>0</v>
      </c>
      <c r="S140" s="208">
        <v>0</v>
      </c>
      <c r="T140" s="209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10" t="s">
        <v>265</v>
      </c>
      <c r="AT140" s="210" t="s">
        <v>146</v>
      </c>
      <c r="AU140" s="210" t="s">
        <v>84</v>
      </c>
      <c r="AY140" s="16" t="s">
        <v>143</v>
      </c>
      <c r="BE140" s="211">
        <f t="shared" si="4"/>
        <v>0</v>
      </c>
      <c r="BF140" s="211">
        <f t="shared" si="5"/>
        <v>0</v>
      </c>
      <c r="BG140" s="211">
        <f t="shared" si="6"/>
        <v>0</v>
      </c>
      <c r="BH140" s="211">
        <f t="shared" si="7"/>
        <v>0</v>
      </c>
      <c r="BI140" s="211">
        <f t="shared" si="8"/>
        <v>0</v>
      </c>
      <c r="BJ140" s="16" t="s">
        <v>84</v>
      </c>
      <c r="BK140" s="212">
        <f t="shared" si="9"/>
        <v>0</v>
      </c>
      <c r="BL140" s="16" t="s">
        <v>265</v>
      </c>
      <c r="BM140" s="210" t="s">
        <v>811</v>
      </c>
    </row>
    <row r="141" spans="1:65" s="2" customFormat="1" ht="24.15" customHeight="1">
      <c r="A141" s="33"/>
      <c r="B141" s="34"/>
      <c r="C141" s="225" t="s">
        <v>702</v>
      </c>
      <c r="D141" s="225" t="s">
        <v>159</v>
      </c>
      <c r="E141" s="226" t="s">
        <v>812</v>
      </c>
      <c r="F141" s="227" t="s">
        <v>813</v>
      </c>
      <c r="G141" s="228" t="s">
        <v>156</v>
      </c>
      <c r="H141" s="229">
        <v>2</v>
      </c>
      <c r="I141" s="230"/>
      <c r="J141" s="229">
        <f t="shared" si="0"/>
        <v>0</v>
      </c>
      <c r="K141" s="231"/>
      <c r="L141" s="232"/>
      <c r="M141" s="233" t="s">
        <v>1</v>
      </c>
      <c r="N141" s="234" t="s">
        <v>38</v>
      </c>
      <c r="O141" s="74"/>
      <c r="P141" s="208">
        <f t="shared" si="1"/>
        <v>0</v>
      </c>
      <c r="Q141" s="208">
        <v>6.9999999999999994E-5</v>
      </c>
      <c r="R141" s="208">
        <f t="shared" si="2"/>
        <v>1.3999999999999999E-4</v>
      </c>
      <c r="S141" s="208">
        <v>0</v>
      </c>
      <c r="T141" s="209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0" t="s">
        <v>776</v>
      </c>
      <c r="AT141" s="210" t="s">
        <v>159</v>
      </c>
      <c r="AU141" s="210" t="s">
        <v>84</v>
      </c>
      <c r="AY141" s="16" t="s">
        <v>143</v>
      </c>
      <c r="BE141" s="211">
        <f t="shared" si="4"/>
        <v>0</v>
      </c>
      <c r="BF141" s="211">
        <f t="shared" si="5"/>
        <v>0</v>
      </c>
      <c r="BG141" s="211">
        <f t="shared" si="6"/>
        <v>0</v>
      </c>
      <c r="BH141" s="211">
        <f t="shared" si="7"/>
        <v>0</v>
      </c>
      <c r="BI141" s="211">
        <f t="shared" si="8"/>
        <v>0</v>
      </c>
      <c r="BJ141" s="16" t="s">
        <v>84</v>
      </c>
      <c r="BK141" s="212">
        <f t="shared" si="9"/>
        <v>0</v>
      </c>
      <c r="BL141" s="16" t="s">
        <v>776</v>
      </c>
      <c r="BM141" s="210" t="s">
        <v>814</v>
      </c>
    </row>
    <row r="142" spans="1:65" s="2" customFormat="1" ht="24.15" customHeight="1">
      <c r="A142" s="33"/>
      <c r="B142" s="34"/>
      <c r="C142" s="199" t="s">
        <v>497</v>
      </c>
      <c r="D142" s="199" t="s">
        <v>146</v>
      </c>
      <c r="E142" s="200" t="s">
        <v>815</v>
      </c>
      <c r="F142" s="201" t="s">
        <v>816</v>
      </c>
      <c r="G142" s="202" t="s">
        <v>156</v>
      </c>
      <c r="H142" s="203">
        <v>2</v>
      </c>
      <c r="I142" s="204"/>
      <c r="J142" s="203">
        <f t="shared" si="0"/>
        <v>0</v>
      </c>
      <c r="K142" s="205"/>
      <c r="L142" s="38"/>
      <c r="M142" s="206" t="s">
        <v>1</v>
      </c>
      <c r="N142" s="207" t="s">
        <v>38</v>
      </c>
      <c r="O142" s="74"/>
      <c r="P142" s="208">
        <f t="shared" si="1"/>
        <v>0</v>
      </c>
      <c r="Q142" s="208">
        <v>0</v>
      </c>
      <c r="R142" s="208">
        <f t="shared" si="2"/>
        <v>0</v>
      </c>
      <c r="S142" s="208">
        <v>0</v>
      </c>
      <c r="T142" s="209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10" t="s">
        <v>265</v>
      </c>
      <c r="AT142" s="210" t="s">
        <v>146</v>
      </c>
      <c r="AU142" s="210" t="s">
        <v>84</v>
      </c>
      <c r="AY142" s="16" t="s">
        <v>143</v>
      </c>
      <c r="BE142" s="211">
        <f t="shared" si="4"/>
        <v>0</v>
      </c>
      <c r="BF142" s="211">
        <f t="shared" si="5"/>
        <v>0</v>
      </c>
      <c r="BG142" s="211">
        <f t="shared" si="6"/>
        <v>0</v>
      </c>
      <c r="BH142" s="211">
        <f t="shared" si="7"/>
        <v>0</v>
      </c>
      <c r="BI142" s="211">
        <f t="shared" si="8"/>
        <v>0</v>
      </c>
      <c r="BJ142" s="16" t="s">
        <v>84</v>
      </c>
      <c r="BK142" s="212">
        <f t="shared" si="9"/>
        <v>0</v>
      </c>
      <c r="BL142" s="16" t="s">
        <v>265</v>
      </c>
      <c r="BM142" s="210" t="s">
        <v>817</v>
      </c>
    </row>
    <row r="143" spans="1:65" s="2" customFormat="1" ht="24.15" customHeight="1">
      <c r="A143" s="33"/>
      <c r="B143" s="34"/>
      <c r="C143" s="225" t="s">
        <v>710</v>
      </c>
      <c r="D143" s="225" t="s">
        <v>159</v>
      </c>
      <c r="E143" s="226" t="s">
        <v>818</v>
      </c>
      <c r="F143" s="227" t="s">
        <v>819</v>
      </c>
      <c r="G143" s="228" t="s">
        <v>156</v>
      </c>
      <c r="H143" s="229">
        <v>2</v>
      </c>
      <c r="I143" s="230"/>
      <c r="J143" s="229">
        <f t="shared" si="0"/>
        <v>0</v>
      </c>
      <c r="K143" s="231"/>
      <c r="L143" s="232"/>
      <c r="M143" s="233" t="s">
        <v>1</v>
      </c>
      <c r="N143" s="234" t="s">
        <v>38</v>
      </c>
      <c r="O143" s="74"/>
      <c r="P143" s="208">
        <f t="shared" si="1"/>
        <v>0</v>
      </c>
      <c r="Q143" s="208">
        <v>6.9999999999999994E-5</v>
      </c>
      <c r="R143" s="208">
        <f t="shared" si="2"/>
        <v>1.3999999999999999E-4</v>
      </c>
      <c r="S143" s="208">
        <v>0</v>
      </c>
      <c r="T143" s="209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10" t="s">
        <v>776</v>
      </c>
      <c r="AT143" s="210" t="s">
        <v>159</v>
      </c>
      <c r="AU143" s="210" t="s">
        <v>84</v>
      </c>
      <c r="AY143" s="16" t="s">
        <v>143</v>
      </c>
      <c r="BE143" s="211">
        <f t="shared" si="4"/>
        <v>0</v>
      </c>
      <c r="BF143" s="211">
        <f t="shared" si="5"/>
        <v>0</v>
      </c>
      <c r="BG143" s="211">
        <f t="shared" si="6"/>
        <v>0</v>
      </c>
      <c r="BH143" s="211">
        <f t="shared" si="7"/>
        <v>0</v>
      </c>
      <c r="BI143" s="211">
        <f t="shared" si="8"/>
        <v>0</v>
      </c>
      <c r="BJ143" s="16" t="s">
        <v>84</v>
      </c>
      <c r="BK143" s="212">
        <f t="shared" si="9"/>
        <v>0</v>
      </c>
      <c r="BL143" s="16" t="s">
        <v>776</v>
      </c>
      <c r="BM143" s="210" t="s">
        <v>820</v>
      </c>
    </row>
    <row r="144" spans="1:65" s="2" customFormat="1" ht="16.5" customHeight="1">
      <c r="A144" s="33"/>
      <c r="B144" s="34"/>
      <c r="C144" s="225" t="s">
        <v>718</v>
      </c>
      <c r="D144" s="225" t="s">
        <v>159</v>
      </c>
      <c r="E144" s="226" t="s">
        <v>821</v>
      </c>
      <c r="F144" s="227" t="s">
        <v>822</v>
      </c>
      <c r="G144" s="228" t="s">
        <v>156</v>
      </c>
      <c r="H144" s="229">
        <v>2</v>
      </c>
      <c r="I144" s="230"/>
      <c r="J144" s="229">
        <f t="shared" si="0"/>
        <v>0</v>
      </c>
      <c r="K144" s="231"/>
      <c r="L144" s="232"/>
      <c r="M144" s="233" t="s">
        <v>1</v>
      </c>
      <c r="N144" s="234" t="s">
        <v>38</v>
      </c>
      <c r="O144" s="74"/>
      <c r="P144" s="208">
        <f t="shared" si="1"/>
        <v>0</v>
      </c>
      <c r="Q144" s="208">
        <v>3.0000000000000001E-5</v>
      </c>
      <c r="R144" s="208">
        <f t="shared" si="2"/>
        <v>6.0000000000000002E-5</v>
      </c>
      <c r="S144" s="208">
        <v>0</v>
      </c>
      <c r="T144" s="209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10" t="s">
        <v>776</v>
      </c>
      <c r="AT144" s="210" t="s">
        <v>159</v>
      </c>
      <c r="AU144" s="210" t="s">
        <v>84</v>
      </c>
      <c r="AY144" s="16" t="s">
        <v>143</v>
      </c>
      <c r="BE144" s="211">
        <f t="shared" si="4"/>
        <v>0</v>
      </c>
      <c r="BF144" s="211">
        <f t="shared" si="5"/>
        <v>0</v>
      </c>
      <c r="BG144" s="211">
        <f t="shared" si="6"/>
        <v>0</v>
      </c>
      <c r="BH144" s="211">
        <f t="shared" si="7"/>
        <v>0</v>
      </c>
      <c r="BI144" s="211">
        <f t="shared" si="8"/>
        <v>0</v>
      </c>
      <c r="BJ144" s="16" t="s">
        <v>84</v>
      </c>
      <c r="BK144" s="212">
        <f t="shared" si="9"/>
        <v>0</v>
      </c>
      <c r="BL144" s="16" t="s">
        <v>776</v>
      </c>
      <c r="BM144" s="210" t="s">
        <v>823</v>
      </c>
    </row>
    <row r="145" spans="1:65" s="2" customFormat="1" ht="24.15" customHeight="1">
      <c r="A145" s="33"/>
      <c r="B145" s="34"/>
      <c r="C145" s="199" t="s">
        <v>281</v>
      </c>
      <c r="D145" s="199" t="s">
        <v>146</v>
      </c>
      <c r="E145" s="200" t="s">
        <v>824</v>
      </c>
      <c r="F145" s="201" t="s">
        <v>825</v>
      </c>
      <c r="G145" s="202" t="s">
        <v>156</v>
      </c>
      <c r="H145" s="203">
        <v>1</v>
      </c>
      <c r="I145" s="204"/>
      <c r="J145" s="203">
        <f t="shared" si="0"/>
        <v>0</v>
      </c>
      <c r="K145" s="205"/>
      <c r="L145" s="38"/>
      <c r="M145" s="206" t="s">
        <v>1</v>
      </c>
      <c r="N145" s="207" t="s">
        <v>38</v>
      </c>
      <c r="O145" s="74"/>
      <c r="P145" s="208">
        <f t="shared" si="1"/>
        <v>0</v>
      </c>
      <c r="Q145" s="208">
        <v>0</v>
      </c>
      <c r="R145" s="208">
        <f t="shared" si="2"/>
        <v>0</v>
      </c>
      <c r="S145" s="208">
        <v>0</v>
      </c>
      <c r="T145" s="209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10" t="s">
        <v>265</v>
      </c>
      <c r="AT145" s="210" t="s">
        <v>146</v>
      </c>
      <c r="AU145" s="210" t="s">
        <v>84</v>
      </c>
      <c r="AY145" s="16" t="s">
        <v>143</v>
      </c>
      <c r="BE145" s="211">
        <f t="shared" si="4"/>
        <v>0</v>
      </c>
      <c r="BF145" s="211">
        <f t="shared" si="5"/>
        <v>0</v>
      </c>
      <c r="BG145" s="211">
        <f t="shared" si="6"/>
        <v>0</v>
      </c>
      <c r="BH145" s="211">
        <f t="shared" si="7"/>
        <v>0</v>
      </c>
      <c r="BI145" s="211">
        <f t="shared" si="8"/>
        <v>0</v>
      </c>
      <c r="BJ145" s="16" t="s">
        <v>84</v>
      </c>
      <c r="BK145" s="212">
        <f t="shared" si="9"/>
        <v>0</v>
      </c>
      <c r="BL145" s="16" t="s">
        <v>265</v>
      </c>
      <c r="BM145" s="210" t="s">
        <v>826</v>
      </c>
    </row>
    <row r="146" spans="1:65" s="2" customFormat="1" ht="24.15" customHeight="1">
      <c r="A146" s="33"/>
      <c r="B146" s="34"/>
      <c r="C146" s="225" t="s">
        <v>270</v>
      </c>
      <c r="D146" s="225" t="s">
        <v>159</v>
      </c>
      <c r="E146" s="226" t="s">
        <v>827</v>
      </c>
      <c r="F146" s="227" t="s">
        <v>828</v>
      </c>
      <c r="G146" s="228" t="s">
        <v>156</v>
      </c>
      <c r="H146" s="229">
        <v>1</v>
      </c>
      <c r="I146" s="230"/>
      <c r="J146" s="229">
        <f t="shared" si="0"/>
        <v>0</v>
      </c>
      <c r="K146" s="231"/>
      <c r="L146" s="232"/>
      <c r="M146" s="233" t="s">
        <v>1</v>
      </c>
      <c r="N146" s="234" t="s">
        <v>38</v>
      </c>
      <c r="O146" s="74"/>
      <c r="P146" s="208">
        <f t="shared" si="1"/>
        <v>0</v>
      </c>
      <c r="Q146" s="208">
        <v>2.0000000000000001E-4</v>
      </c>
      <c r="R146" s="208">
        <f t="shared" si="2"/>
        <v>2.0000000000000001E-4</v>
      </c>
      <c r="S146" s="208">
        <v>0</v>
      </c>
      <c r="T146" s="209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10" t="s">
        <v>776</v>
      </c>
      <c r="AT146" s="210" t="s">
        <v>159</v>
      </c>
      <c r="AU146" s="210" t="s">
        <v>84</v>
      </c>
      <c r="AY146" s="16" t="s">
        <v>143</v>
      </c>
      <c r="BE146" s="211">
        <f t="shared" si="4"/>
        <v>0</v>
      </c>
      <c r="BF146" s="211">
        <f t="shared" si="5"/>
        <v>0</v>
      </c>
      <c r="BG146" s="211">
        <f t="shared" si="6"/>
        <v>0</v>
      </c>
      <c r="BH146" s="211">
        <f t="shared" si="7"/>
        <v>0</v>
      </c>
      <c r="BI146" s="211">
        <f t="shared" si="8"/>
        <v>0</v>
      </c>
      <c r="BJ146" s="16" t="s">
        <v>84</v>
      </c>
      <c r="BK146" s="212">
        <f t="shared" si="9"/>
        <v>0</v>
      </c>
      <c r="BL146" s="16" t="s">
        <v>776</v>
      </c>
      <c r="BM146" s="210" t="s">
        <v>829</v>
      </c>
    </row>
    <row r="147" spans="1:65" s="2" customFormat="1" ht="24.15" customHeight="1">
      <c r="A147" s="33"/>
      <c r="B147" s="34"/>
      <c r="C147" s="199" t="s">
        <v>830</v>
      </c>
      <c r="D147" s="199" t="s">
        <v>146</v>
      </c>
      <c r="E147" s="200" t="s">
        <v>831</v>
      </c>
      <c r="F147" s="201" t="s">
        <v>832</v>
      </c>
      <c r="G147" s="202" t="s">
        <v>156</v>
      </c>
      <c r="H147" s="203">
        <v>17</v>
      </c>
      <c r="I147" s="204"/>
      <c r="J147" s="203">
        <f t="shared" si="0"/>
        <v>0</v>
      </c>
      <c r="K147" s="205"/>
      <c r="L147" s="38"/>
      <c r="M147" s="206" t="s">
        <v>1</v>
      </c>
      <c r="N147" s="207" t="s">
        <v>38</v>
      </c>
      <c r="O147" s="74"/>
      <c r="P147" s="208">
        <f t="shared" si="1"/>
        <v>0</v>
      </c>
      <c r="Q147" s="208">
        <v>0</v>
      </c>
      <c r="R147" s="208">
        <f t="shared" si="2"/>
        <v>0</v>
      </c>
      <c r="S147" s="208">
        <v>0</v>
      </c>
      <c r="T147" s="209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10" t="s">
        <v>265</v>
      </c>
      <c r="AT147" s="210" t="s">
        <v>146</v>
      </c>
      <c r="AU147" s="210" t="s">
        <v>84</v>
      </c>
      <c r="AY147" s="16" t="s">
        <v>143</v>
      </c>
      <c r="BE147" s="211">
        <f t="shared" si="4"/>
        <v>0</v>
      </c>
      <c r="BF147" s="211">
        <f t="shared" si="5"/>
        <v>0</v>
      </c>
      <c r="BG147" s="211">
        <f t="shared" si="6"/>
        <v>0</v>
      </c>
      <c r="BH147" s="211">
        <f t="shared" si="7"/>
        <v>0</v>
      </c>
      <c r="BI147" s="211">
        <f t="shared" si="8"/>
        <v>0</v>
      </c>
      <c r="BJ147" s="16" t="s">
        <v>84</v>
      </c>
      <c r="BK147" s="212">
        <f t="shared" si="9"/>
        <v>0</v>
      </c>
      <c r="BL147" s="16" t="s">
        <v>265</v>
      </c>
      <c r="BM147" s="210" t="s">
        <v>833</v>
      </c>
    </row>
    <row r="148" spans="1:65" s="2" customFormat="1" ht="16.5" customHeight="1">
      <c r="A148" s="33"/>
      <c r="B148" s="34"/>
      <c r="C148" s="225" t="s">
        <v>706</v>
      </c>
      <c r="D148" s="225" t="s">
        <v>159</v>
      </c>
      <c r="E148" s="226" t="s">
        <v>834</v>
      </c>
      <c r="F148" s="227" t="s">
        <v>835</v>
      </c>
      <c r="G148" s="228" t="s">
        <v>156</v>
      </c>
      <c r="H148" s="229">
        <v>11</v>
      </c>
      <c r="I148" s="230"/>
      <c r="J148" s="229">
        <f t="shared" si="0"/>
        <v>0</v>
      </c>
      <c r="K148" s="231"/>
      <c r="L148" s="232"/>
      <c r="M148" s="233" t="s">
        <v>1</v>
      </c>
      <c r="N148" s="234" t="s">
        <v>38</v>
      </c>
      <c r="O148" s="74"/>
      <c r="P148" s="208">
        <f t="shared" si="1"/>
        <v>0</v>
      </c>
      <c r="Q148" s="208">
        <v>3.0000000000000001E-5</v>
      </c>
      <c r="R148" s="208">
        <f t="shared" si="2"/>
        <v>3.3E-4</v>
      </c>
      <c r="S148" s="208">
        <v>0</v>
      </c>
      <c r="T148" s="209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0" t="s">
        <v>776</v>
      </c>
      <c r="AT148" s="210" t="s">
        <v>159</v>
      </c>
      <c r="AU148" s="210" t="s">
        <v>84</v>
      </c>
      <c r="AY148" s="16" t="s">
        <v>143</v>
      </c>
      <c r="BE148" s="211">
        <f t="shared" si="4"/>
        <v>0</v>
      </c>
      <c r="BF148" s="211">
        <f t="shared" si="5"/>
        <v>0</v>
      </c>
      <c r="BG148" s="211">
        <f t="shared" si="6"/>
        <v>0</v>
      </c>
      <c r="BH148" s="211">
        <f t="shared" si="7"/>
        <v>0</v>
      </c>
      <c r="BI148" s="211">
        <f t="shared" si="8"/>
        <v>0</v>
      </c>
      <c r="BJ148" s="16" t="s">
        <v>84</v>
      </c>
      <c r="BK148" s="212">
        <f t="shared" si="9"/>
        <v>0</v>
      </c>
      <c r="BL148" s="16" t="s">
        <v>776</v>
      </c>
      <c r="BM148" s="210" t="s">
        <v>836</v>
      </c>
    </row>
    <row r="149" spans="1:65" s="2" customFormat="1" ht="24.15" customHeight="1">
      <c r="A149" s="33"/>
      <c r="B149" s="34"/>
      <c r="C149" s="225" t="s">
        <v>725</v>
      </c>
      <c r="D149" s="225" t="s">
        <v>159</v>
      </c>
      <c r="E149" s="226" t="s">
        <v>837</v>
      </c>
      <c r="F149" s="227" t="s">
        <v>838</v>
      </c>
      <c r="G149" s="228" t="s">
        <v>156</v>
      </c>
      <c r="H149" s="229">
        <v>17</v>
      </c>
      <c r="I149" s="230"/>
      <c r="J149" s="229">
        <f t="shared" si="0"/>
        <v>0</v>
      </c>
      <c r="K149" s="231"/>
      <c r="L149" s="232"/>
      <c r="M149" s="233" t="s">
        <v>1</v>
      </c>
      <c r="N149" s="234" t="s">
        <v>38</v>
      </c>
      <c r="O149" s="74"/>
      <c r="P149" s="208">
        <f t="shared" si="1"/>
        <v>0</v>
      </c>
      <c r="Q149" s="208">
        <v>8.0000000000000007E-5</v>
      </c>
      <c r="R149" s="208">
        <f t="shared" si="2"/>
        <v>1.3600000000000001E-3</v>
      </c>
      <c r="S149" s="208">
        <v>0</v>
      </c>
      <c r="T149" s="209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10" t="s">
        <v>776</v>
      </c>
      <c r="AT149" s="210" t="s">
        <v>159</v>
      </c>
      <c r="AU149" s="210" t="s">
        <v>84</v>
      </c>
      <c r="AY149" s="16" t="s">
        <v>143</v>
      </c>
      <c r="BE149" s="211">
        <f t="shared" si="4"/>
        <v>0</v>
      </c>
      <c r="BF149" s="211">
        <f t="shared" si="5"/>
        <v>0</v>
      </c>
      <c r="BG149" s="211">
        <f t="shared" si="6"/>
        <v>0</v>
      </c>
      <c r="BH149" s="211">
        <f t="shared" si="7"/>
        <v>0</v>
      </c>
      <c r="BI149" s="211">
        <f t="shared" si="8"/>
        <v>0</v>
      </c>
      <c r="BJ149" s="16" t="s">
        <v>84</v>
      </c>
      <c r="BK149" s="212">
        <f t="shared" si="9"/>
        <v>0</v>
      </c>
      <c r="BL149" s="16" t="s">
        <v>776</v>
      </c>
      <c r="BM149" s="210" t="s">
        <v>839</v>
      </c>
    </row>
    <row r="150" spans="1:65" s="2" customFormat="1" ht="24.15" customHeight="1">
      <c r="A150" s="33"/>
      <c r="B150" s="34"/>
      <c r="C150" s="199" t="s">
        <v>729</v>
      </c>
      <c r="D150" s="199" t="s">
        <v>146</v>
      </c>
      <c r="E150" s="200" t="s">
        <v>840</v>
      </c>
      <c r="F150" s="201" t="s">
        <v>841</v>
      </c>
      <c r="G150" s="202" t="s">
        <v>156</v>
      </c>
      <c r="H150" s="203">
        <v>2</v>
      </c>
      <c r="I150" s="204"/>
      <c r="J150" s="203">
        <f t="shared" si="0"/>
        <v>0</v>
      </c>
      <c r="K150" s="205"/>
      <c r="L150" s="38"/>
      <c r="M150" s="206" t="s">
        <v>1</v>
      </c>
      <c r="N150" s="207" t="s">
        <v>38</v>
      </c>
      <c r="O150" s="74"/>
      <c r="P150" s="208">
        <f t="shared" si="1"/>
        <v>0</v>
      </c>
      <c r="Q150" s="208">
        <v>0</v>
      </c>
      <c r="R150" s="208">
        <f t="shared" si="2"/>
        <v>0</v>
      </c>
      <c r="S150" s="208">
        <v>0</v>
      </c>
      <c r="T150" s="209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10" t="s">
        <v>265</v>
      </c>
      <c r="AT150" s="210" t="s">
        <v>146</v>
      </c>
      <c r="AU150" s="210" t="s">
        <v>84</v>
      </c>
      <c r="AY150" s="16" t="s">
        <v>143</v>
      </c>
      <c r="BE150" s="211">
        <f t="shared" si="4"/>
        <v>0</v>
      </c>
      <c r="BF150" s="211">
        <f t="shared" si="5"/>
        <v>0</v>
      </c>
      <c r="BG150" s="211">
        <f t="shared" si="6"/>
        <v>0</v>
      </c>
      <c r="BH150" s="211">
        <f t="shared" si="7"/>
        <v>0</v>
      </c>
      <c r="BI150" s="211">
        <f t="shared" si="8"/>
        <v>0</v>
      </c>
      <c r="BJ150" s="16" t="s">
        <v>84</v>
      </c>
      <c r="BK150" s="212">
        <f t="shared" si="9"/>
        <v>0</v>
      </c>
      <c r="BL150" s="16" t="s">
        <v>265</v>
      </c>
      <c r="BM150" s="210" t="s">
        <v>842</v>
      </c>
    </row>
    <row r="151" spans="1:65" s="2" customFormat="1" ht="24.15" customHeight="1">
      <c r="A151" s="33"/>
      <c r="B151" s="34"/>
      <c r="C151" s="225" t="s">
        <v>739</v>
      </c>
      <c r="D151" s="225" t="s">
        <v>159</v>
      </c>
      <c r="E151" s="226" t="s">
        <v>843</v>
      </c>
      <c r="F151" s="227" t="s">
        <v>844</v>
      </c>
      <c r="G151" s="228" t="s">
        <v>156</v>
      </c>
      <c r="H151" s="229">
        <v>2</v>
      </c>
      <c r="I151" s="230"/>
      <c r="J151" s="229">
        <f t="shared" si="0"/>
        <v>0</v>
      </c>
      <c r="K151" s="231"/>
      <c r="L151" s="232"/>
      <c r="M151" s="233" t="s">
        <v>1</v>
      </c>
      <c r="N151" s="234" t="s">
        <v>38</v>
      </c>
      <c r="O151" s="74"/>
      <c r="P151" s="208">
        <f t="shared" si="1"/>
        <v>0</v>
      </c>
      <c r="Q151" s="208">
        <v>1E-4</v>
      </c>
      <c r="R151" s="208">
        <f t="shared" si="2"/>
        <v>2.0000000000000001E-4</v>
      </c>
      <c r="S151" s="208">
        <v>0</v>
      </c>
      <c r="T151" s="209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10" t="s">
        <v>776</v>
      </c>
      <c r="AT151" s="210" t="s">
        <v>159</v>
      </c>
      <c r="AU151" s="210" t="s">
        <v>84</v>
      </c>
      <c r="AY151" s="16" t="s">
        <v>143</v>
      </c>
      <c r="BE151" s="211">
        <f t="shared" si="4"/>
        <v>0</v>
      </c>
      <c r="BF151" s="211">
        <f t="shared" si="5"/>
        <v>0</v>
      </c>
      <c r="BG151" s="211">
        <f t="shared" si="6"/>
        <v>0</v>
      </c>
      <c r="BH151" s="211">
        <f t="shared" si="7"/>
        <v>0</v>
      </c>
      <c r="BI151" s="211">
        <f t="shared" si="8"/>
        <v>0</v>
      </c>
      <c r="BJ151" s="16" t="s">
        <v>84</v>
      </c>
      <c r="BK151" s="212">
        <f t="shared" si="9"/>
        <v>0</v>
      </c>
      <c r="BL151" s="16" t="s">
        <v>776</v>
      </c>
      <c r="BM151" s="210" t="s">
        <v>845</v>
      </c>
    </row>
    <row r="152" spans="1:65" s="2" customFormat="1" ht="24.15" customHeight="1">
      <c r="A152" s="33"/>
      <c r="B152" s="34"/>
      <c r="C152" s="225" t="s">
        <v>248</v>
      </c>
      <c r="D152" s="225" t="s">
        <v>159</v>
      </c>
      <c r="E152" s="226" t="s">
        <v>846</v>
      </c>
      <c r="F152" s="227" t="s">
        <v>847</v>
      </c>
      <c r="G152" s="228" t="s">
        <v>156</v>
      </c>
      <c r="H152" s="229">
        <v>11</v>
      </c>
      <c r="I152" s="230"/>
      <c r="J152" s="229">
        <f t="shared" si="0"/>
        <v>0</v>
      </c>
      <c r="K152" s="231"/>
      <c r="L152" s="232"/>
      <c r="M152" s="233" t="s">
        <v>1</v>
      </c>
      <c r="N152" s="234" t="s">
        <v>38</v>
      </c>
      <c r="O152" s="74"/>
      <c r="P152" s="208">
        <f t="shared" si="1"/>
        <v>0</v>
      </c>
      <c r="Q152" s="208">
        <v>2.0000000000000002E-5</v>
      </c>
      <c r="R152" s="208">
        <f t="shared" si="2"/>
        <v>2.2000000000000001E-4</v>
      </c>
      <c r="S152" s="208">
        <v>0</v>
      </c>
      <c r="T152" s="209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10" t="s">
        <v>776</v>
      </c>
      <c r="AT152" s="210" t="s">
        <v>159</v>
      </c>
      <c r="AU152" s="210" t="s">
        <v>84</v>
      </c>
      <c r="AY152" s="16" t="s">
        <v>143</v>
      </c>
      <c r="BE152" s="211">
        <f t="shared" si="4"/>
        <v>0</v>
      </c>
      <c r="BF152" s="211">
        <f t="shared" si="5"/>
        <v>0</v>
      </c>
      <c r="BG152" s="211">
        <f t="shared" si="6"/>
        <v>0</v>
      </c>
      <c r="BH152" s="211">
        <f t="shared" si="7"/>
        <v>0</v>
      </c>
      <c r="BI152" s="211">
        <f t="shared" si="8"/>
        <v>0</v>
      </c>
      <c r="BJ152" s="16" t="s">
        <v>84</v>
      </c>
      <c r="BK152" s="212">
        <f t="shared" si="9"/>
        <v>0</v>
      </c>
      <c r="BL152" s="16" t="s">
        <v>776</v>
      </c>
      <c r="BM152" s="210" t="s">
        <v>848</v>
      </c>
    </row>
    <row r="153" spans="1:65" s="2" customFormat="1" ht="16.5" customHeight="1">
      <c r="A153" s="33"/>
      <c r="B153" s="34"/>
      <c r="C153" s="225" t="s">
        <v>286</v>
      </c>
      <c r="D153" s="225" t="s">
        <v>159</v>
      </c>
      <c r="E153" s="226" t="s">
        <v>849</v>
      </c>
      <c r="F153" s="227" t="s">
        <v>850</v>
      </c>
      <c r="G153" s="228" t="s">
        <v>156</v>
      </c>
      <c r="H153" s="229">
        <v>4</v>
      </c>
      <c r="I153" s="230"/>
      <c r="J153" s="229">
        <f t="shared" si="0"/>
        <v>0</v>
      </c>
      <c r="K153" s="231"/>
      <c r="L153" s="232"/>
      <c r="M153" s="233" t="s">
        <v>1</v>
      </c>
      <c r="N153" s="234" t="s">
        <v>38</v>
      </c>
      <c r="O153" s="74"/>
      <c r="P153" s="208">
        <f t="shared" si="1"/>
        <v>0</v>
      </c>
      <c r="Q153" s="208">
        <v>2.0000000000000002E-5</v>
      </c>
      <c r="R153" s="208">
        <f t="shared" si="2"/>
        <v>8.0000000000000007E-5</v>
      </c>
      <c r="S153" s="208">
        <v>0</v>
      </c>
      <c r="T153" s="209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10" t="s">
        <v>776</v>
      </c>
      <c r="AT153" s="210" t="s">
        <v>159</v>
      </c>
      <c r="AU153" s="210" t="s">
        <v>84</v>
      </c>
      <c r="AY153" s="16" t="s">
        <v>143</v>
      </c>
      <c r="BE153" s="211">
        <f t="shared" si="4"/>
        <v>0</v>
      </c>
      <c r="BF153" s="211">
        <f t="shared" si="5"/>
        <v>0</v>
      </c>
      <c r="BG153" s="211">
        <f t="shared" si="6"/>
        <v>0</v>
      </c>
      <c r="BH153" s="211">
        <f t="shared" si="7"/>
        <v>0</v>
      </c>
      <c r="BI153" s="211">
        <f t="shared" si="8"/>
        <v>0</v>
      </c>
      <c r="BJ153" s="16" t="s">
        <v>84</v>
      </c>
      <c r="BK153" s="212">
        <f t="shared" si="9"/>
        <v>0</v>
      </c>
      <c r="BL153" s="16" t="s">
        <v>776</v>
      </c>
      <c r="BM153" s="210" t="s">
        <v>851</v>
      </c>
    </row>
    <row r="154" spans="1:65" s="2" customFormat="1" ht="16.5" customHeight="1">
      <c r="A154" s="33"/>
      <c r="B154" s="34"/>
      <c r="C154" s="225" t="s">
        <v>276</v>
      </c>
      <c r="D154" s="225" t="s">
        <v>159</v>
      </c>
      <c r="E154" s="226" t="s">
        <v>852</v>
      </c>
      <c r="F154" s="227" t="s">
        <v>853</v>
      </c>
      <c r="G154" s="228" t="s">
        <v>156</v>
      </c>
      <c r="H154" s="229">
        <v>2</v>
      </c>
      <c r="I154" s="230"/>
      <c r="J154" s="229">
        <f t="shared" si="0"/>
        <v>0</v>
      </c>
      <c r="K154" s="231"/>
      <c r="L154" s="232"/>
      <c r="M154" s="233" t="s">
        <v>1</v>
      </c>
      <c r="N154" s="234" t="s">
        <v>38</v>
      </c>
      <c r="O154" s="74"/>
      <c r="P154" s="208">
        <f t="shared" si="1"/>
        <v>0</v>
      </c>
      <c r="Q154" s="208">
        <v>3.0000000000000001E-5</v>
      </c>
      <c r="R154" s="208">
        <f t="shared" si="2"/>
        <v>6.0000000000000002E-5</v>
      </c>
      <c r="S154" s="208">
        <v>0</v>
      </c>
      <c r="T154" s="209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0" t="s">
        <v>776</v>
      </c>
      <c r="AT154" s="210" t="s">
        <v>159</v>
      </c>
      <c r="AU154" s="210" t="s">
        <v>84</v>
      </c>
      <c r="AY154" s="16" t="s">
        <v>143</v>
      </c>
      <c r="BE154" s="211">
        <f t="shared" si="4"/>
        <v>0</v>
      </c>
      <c r="BF154" s="211">
        <f t="shared" si="5"/>
        <v>0</v>
      </c>
      <c r="BG154" s="211">
        <f t="shared" si="6"/>
        <v>0</v>
      </c>
      <c r="BH154" s="211">
        <f t="shared" si="7"/>
        <v>0</v>
      </c>
      <c r="BI154" s="211">
        <f t="shared" si="8"/>
        <v>0</v>
      </c>
      <c r="BJ154" s="16" t="s">
        <v>84</v>
      </c>
      <c r="BK154" s="212">
        <f t="shared" si="9"/>
        <v>0</v>
      </c>
      <c r="BL154" s="16" t="s">
        <v>776</v>
      </c>
      <c r="BM154" s="210" t="s">
        <v>854</v>
      </c>
    </row>
    <row r="155" spans="1:65" s="2" customFormat="1" ht="16.5" customHeight="1">
      <c r="A155" s="33"/>
      <c r="B155" s="34"/>
      <c r="C155" s="199" t="s">
        <v>158</v>
      </c>
      <c r="D155" s="199" t="s">
        <v>146</v>
      </c>
      <c r="E155" s="200" t="s">
        <v>855</v>
      </c>
      <c r="F155" s="201" t="s">
        <v>856</v>
      </c>
      <c r="G155" s="202" t="s">
        <v>156</v>
      </c>
      <c r="H155" s="203">
        <v>6</v>
      </c>
      <c r="I155" s="204"/>
      <c r="J155" s="203">
        <f t="shared" si="0"/>
        <v>0</v>
      </c>
      <c r="K155" s="205"/>
      <c r="L155" s="38"/>
      <c r="M155" s="206" t="s">
        <v>1</v>
      </c>
      <c r="N155" s="207" t="s">
        <v>38</v>
      </c>
      <c r="O155" s="74"/>
      <c r="P155" s="208">
        <f t="shared" si="1"/>
        <v>0</v>
      </c>
      <c r="Q155" s="208">
        <v>0</v>
      </c>
      <c r="R155" s="208">
        <f t="shared" si="2"/>
        <v>0</v>
      </c>
      <c r="S155" s="208">
        <v>0</v>
      </c>
      <c r="T155" s="209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10" t="s">
        <v>265</v>
      </c>
      <c r="AT155" s="210" t="s">
        <v>146</v>
      </c>
      <c r="AU155" s="210" t="s">
        <v>84</v>
      </c>
      <c r="AY155" s="16" t="s">
        <v>143</v>
      </c>
      <c r="BE155" s="211">
        <f t="shared" si="4"/>
        <v>0</v>
      </c>
      <c r="BF155" s="211">
        <f t="shared" si="5"/>
        <v>0</v>
      </c>
      <c r="BG155" s="211">
        <f t="shared" si="6"/>
        <v>0</v>
      </c>
      <c r="BH155" s="211">
        <f t="shared" si="7"/>
        <v>0</v>
      </c>
      <c r="BI155" s="211">
        <f t="shared" si="8"/>
        <v>0</v>
      </c>
      <c r="BJ155" s="16" t="s">
        <v>84</v>
      </c>
      <c r="BK155" s="212">
        <f t="shared" si="9"/>
        <v>0</v>
      </c>
      <c r="BL155" s="16" t="s">
        <v>265</v>
      </c>
      <c r="BM155" s="210" t="s">
        <v>857</v>
      </c>
    </row>
    <row r="156" spans="1:65" s="2" customFormat="1" ht="16.5" customHeight="1">
      <c r="A156" s="33"/>
      <c r="B156" s="34"/>
      <c r="C156" s="225" t="s">
        <v>228</v>
      </c>
      <c r="D156" s="225" t="s">
        <v>159</v>
      </c>
      <c r="E156" s="226" t="s">
        <v>858</v>
      </c>
      <c r="F156" s="227" t="s">
        <v>859</v>
      </c>
      <c r="G156" s="228" t="s">
        <v>156</v>
      </c>
      <c r="H156" s="229">
        <v>6</v>
      </c>
      <c r="I156" s="230"/>
      <c r="J156" s="229">
        <f t="shared" si="0"/>
        <v>0</v>
      </c>
      <c r="K156" s="231"/>
      <c r="L156" s="232"/>
      <c r="M156" s="233" t="s">
        <v>1</v>
      </c>
      <c r="N156" s="234" t="s">
        <v>38</v>
      </c>
      <c r="O156" s="74"/>
      <c r="P156" s="208">
        <f t="shared" si="1"/>
        <v>0</v>
      </c>
      <c r="Q156" s="208">
        <v>1.6000000000000001E-4</v>
      </c>
      <c r="R156" s="208">
        <f t="shared" si="2"/>
        <v>9.6000000000000013E-4</v>
      </c>
      <c r="S156" s="208">
        <v>0</v>
      </c>
      <c r="T156" s="209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10" t="s">
        <v>776</v>
      </c>
      <c r="AT156" s="210" t="s">
        <v>159</v>
      </c>
      <c r="AU156" s="210" t="s">
        <v>84</v>
      </c>
      <c r="AY156" s="16" t="s">
        <v>143</v>
      </c>
      <c r="BE156" s="211">
        <f t="shared" si="4"/>
        <v>0</v>
      </c>
      <c r="BF156" s="211">
        <f t="shared" si="5"/>
        <v>0</v>
      </c>
      <c r="BG156" s="211">
        <f t="shared" si="6"/>
        <v>0</v>
      </c>
      <c r="BH156" s="211">
        <f t="shared" si="7"/>
        <v>0</v>
      </c>
      <c r="BI156" s="211">
        <f t="shared" si="8"/>
        <v>0</v>
      </c>
      <c r="BJ156" s="16" t="s">
        <v>84</v>
      </c>
      <c r="BK156" s="212">
        <f t="shared" si="9"/>
        <v>0</v>
      </c>
      <c r="BL156" s="16" t="s">
        <v>776</v>
      </c>
      <c r="BM156" s="210" t="s">
        <v>860</v>
      </c>
    </row>
    <row r="157" spans="1:65" s="2" customFormat="1" ht="16.5" customHeight="1">
      <c r="A157" s="33"/>
      <c r="B157" s="34"/>
      <c r="C157" s="199" t="s">
        <v>344</v>
      </c>
      <c r="D157" s="199" t="s">
        <v>146</v>
      </c>
      <c r="E157" s="200" t="s">
        <v>855</v>
      </c>
      <c r="F157" s="201" t="s">
        <v>856</v>
      </c>
      <c r="G157" s="202" t="s">
        <v>156</v>
      </c>
      <c r="H157" s="203">
        <v>2</v>
      </c>
      <c r="I157" s="204"/>
      <c r="J157" s="203">
        <f t="shared" si="0"/>
        <v>0</v>
      </c>
      <c r="K157" s="205"/>
      <c r="L157" s="38"/>
      <c r="M157" s="206" t="s">
        <v>1</v>
      </c>
      <c r="N157" s="207" t="s">
        <v>38</v>
      </c>
      <c r="O157" s="74"/>
      <c r="P157" s="208">
        <f t="shared" si="1"/>
        <v>0</v>
      </c>
      <c r="Q157" s="208">
        <v>0</v>
      </c>
      <c r="R157" s="208">
        <f t="shared" si="2"/>
        <v>0</v>
      </c>
      <c r="S157" s="208">
        <v>0</v>
      </c>
      <c r="T157" s="209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10" t="s">
        <v>265</v>
      </c>
      <c r="AT157" s="210" t="s">
        <v>146</v>
      </c>
      <c r="AU157" s="210" t="s">
        <v>84</v>
      </c>
      <c r="AY157" s="16" t="s">
        <v>143</v>
      </c>
      <c r="BE157" s="211">
        <f t="shared" si="4"/>
        <v>0</v>
      </c>
      <c r="BF157" s="211">
        <f t="shared" si="5"/>
        <v>0</v>
      </c>
      <c r="BG157" s="211">
        <f t="shared" si="6"/>
        <v>0</v>
      </c>
      <c r="BH157" s="211">
        <f t="shared" si="7"/>
        <v>0</v>
      </c>
      <c r="BI157" s="211">
        <f t="shared" si="8"/>
        <v>0</v>
      </c>
      <c r="BJ157" s="16" t="s">
        <v>84</v>
      </c>
      <c r="BK157" s="212">
        <f t="shared" si="9"/>
        <v>0</v>
      </c>
      <c r="BL157" s="16" t="s">
        <v>265</v>
      </c>
      <c r="BM157" s="210" t="s">
        <v>861</v>
      </c>
    </row>
    <row r="158" spans="1:65" s="2" customFormat="1" ht="16.5" customHeight="1">
      <c r="A158" s="33"/>
      <c r="B158" s="34"/>
      <c r="C158" s="225" t="s">
        <v>348</v>
      </c>
      <c r="D158" s="225" t="s">
        <v>159</v>
      </c>
      <c r="E158" s="226" t="s">
        <v>862</v>
      </c>
      <c r="F158" s="227" t="s">
        <v>863</v>
      </c>
      <c r="G158" s="228" t="s">
        <v>156</v>
      </c>
      <c r="H158" s="229">
        <v>2</v>
      </c>
      <c r="I158" s="230"/>
      <c r="J158" s="229">
        <f t="shared" si="0"/>
        <v>0</v>
      </c>
      <c r="K158" s="231"/>
      <c r="L158" s="232"/>
      <c r="M158" s="233" t="s">
        <v>1</v>
      </c>
      <c r="N158" s="234" t="s">
        <v>38</v>
      </c>
      <c r="O158" s="74"/>
      <c r="P158" s="208">
        <f t="shared" si="1"/>
        <v>0</v>
      </c>
      <c r="Q158" s="208">
        <v>1.6000000000000001E-4</v>
      </c>
      <c r="R158" s="208">
        <f t="shared" si="2"/>
        <v>3.2000000000000003E-4</v>
      </c>
      <c r="S158" s="208">
        <v>0</v>
      </c>
      <c r="T158" s="209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10" t="s">
        <v>776</v>
      </c>
      <c r="AT158" s="210" t="s">
        <v>159</v>
      </c>
      <c r="AU158" s="210" t="s">
        <v>84</v>
      </c>
      <c r="AY158" s="16" t="s">
        <v>143</v>
      </c>
      <c r="BE158" s="211">
        <f t="shared" si="4"/>
        <v>0</v>
      </c>
      <c r="BF158" s="211">
        <f t="shared" si="5"/>
        <v>0</v>
      </c>
      <c r="BG158" s="211">
        <f t="shared" si="6"/>
        <v>0</v>
      </c>
      <c r="BH158" s="211">
        <f t="shared" si="7"/>
        <v>0</v>
      </c>
      <c r="BI158" s="211">
        <f t="shared" si="8"/>
        <v>0</v>
      </c>
      <c r="BJ158" s="16" t="s">
        <v>84</v>
      </c>
      <c r="BK158" s="212">
        <f t="shared" si="9"/>
        <v>0</v>
      </c>
      <c r="BL158" s="16" t="s">
        <v>776</v>
      </c>
      <c r="BM158" s="210" t="s">
        <v>864</v>
      </c>
    </row>
    <row r="159" spans="1:65" s="2" customFormat="1" ht="16.5" customHeight="1">
      <c r="A159" s="33"/>
      <c r="B159" s="34"/>
      <c r="C159" s="199" t="s">
        <v>189</v>
      </c>
      <c r="D159" s="199" t="s">
        <v>146</v>
      </c>
      <c r="E159" s="200" t="s">
        <v>865</v>
      </c>
      <c r="F159" s="201" t="s">
        <v>866</v>
      </c>
      <c r="G159" s="202" t="s">
        <v>156</v>
      </c>
      <c r="H159" s="203">
        <v>1</v>
      </c>
      <c r="I159" s="204"/>
      <c r="J159" s="203">
        <f t="shared" si="0"/>
        <v>0</v>
      </c>
      <c r="K159" s="205"/>
      <c r="L159" s="38"/>
      <c r="M159" s="206" t="s">
        <v>1</v>
      </c>
      <c r="N159" s="207" t="s">
        <v>38</v>
      </c>
      <c r="O159" s="74"/>
      <c r="P159" s="208">
        <f t="shared" si="1"/>
        <v>0</v>
      </c>
      <c r="Q159" s="208">
        <v>0</v>
      </c>
      <c r="R159" s="208">
        <f t="shared" si="2"/>
        <v>0</v>
      </c>
      <c r="S159" s="208">
        <v>0</v>
      </c>
      <c r="T159" s="209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10" t="s">
        <v>265</v>
      </c>
      <c r="AT159" s="210" t="s">
        <v>146</v>
      </c>
      <c r="AU159" s="210" t="s">
        <v>84</v>
      </c>
      <c r="AY159" s="16" t="s">
        <v>143</v>
      </c>
      <c r="BE159" s="211">
        <f t="shared" si="4"/>
        <v>0</v>
      </c>
      <c r="BF159" s="211">
        <f t="shared" si="5"/>
        <v>0</v>
      </c>
      <c r="BG159" s="211">
        <f t="shared" si="6"/>
        <v>0</v>
      </c>
      <c r="BH159" s="211">
        <f t="shared" si="7"/>
        <v>0</v>
      </c>
      <c r="BI159" s="211">
        <f t="shared" si="8"/>
        <v>0</v>
      </c>
      <c r="BJ159" s="16" t="s">
        <v>84</v>
      </c>
      <c r="BK159" s="212">
        <f t="shared" si="9"/>
        <v>0</v>
      </c>
      <c r="BL159" s="16" t="s">
        <v>265</v>
      </c>
      <c r="BM159" s="210" t="s">
        <v>867</v>
      </c>
    </row>
    <row r="160" spans="1:65" s="2" customFormat="1" ht="21.75" customHeight="1">
      <c r="A160" s="33"/>
      <c r="B160" s="34"/>
      <c r="C160" s="225" t="s">
        <v>204</v>
      </c>
      <c r="D160" s="225" t="s">
        <v>159</v>
      </c>
      <c r="E160" s="226" t="s">
        <v>868</v>
      </c>
      <c r="F160" s="227" t="s">
        <v>869</v>
      </c>
      <c r="G160" s="228" t="s">
        <v>156</v>
      </c>
      <c r="H160" s="229">
        <v>1</v>
      </c>
      <c r="I160" s="230"/>
      <c r="J160" s="229">
        <f t="shared" ref="J160:J191" si="10">ROUND(I160*H160,3)</f>
        <v>0</v>
      </c>
      <c r="K160" s="231"/>
      <c r="L160" s="232"/>
      <c r="M160" s="233" t="s">
        <v>1</v>
      </c>
      <c r="N160" s="234" t="s">
        <v>38</v>
      </c>
      <c r="O160" s="74"/>
      <c r="P160" s="208">
        <f t="shared" ref="P160:P191" si="11">O160*H160</f>
        <v>0</v>
      </c>
      <c r="Q160" s="208">
        <v>3.8999999999999999E-4</v>
      </c>
      <c r="R160" s="208">
        <f t="shared" ref="R160:R191" si="12">Q160*H160</f>
        <v>3.8999999999999999E-4</v>
      </c>
      <c r="S160" s="208">
        <v>0</v>
      </c>
      <c r="T160" s="209">
        <f t="shared" ref="T160:T191" si="13"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10" t="s">
        <v>776</v>
      </c>
      <c r="AT160" s="210" t="s">
        <v>159</v>
      </c>
      <c r="AU160" s="210" t="s">
        <v>84</v>
      </c>
      <c r="AY160" s="16" t="s">
        <v>143</v>
      </c>
      <c r="BE160" s="211">
        <f t="shared" ref="BE160:BE189" si="14">IF(N160="základná",J160,0)</f>
        <v>0</v>
      </c>
      <c r="BF160" s="211">
        <f t="shared" ref="BF160:BF189" si="15">IF(N160="znížená",J160,0)</f>
        <v>0</v>
      </c>
      <c r="BG160" s="211">
        <f t="shared" ref="BG160:BG189" si="16">IF(N160="zákl. prenesená",J160,0)</f>
        <v>0</v>
      </c>
      <c r="BH160" s="211">
        <f t="shared" ref="BH160:BH189" si="17">IF(N160="zníž. prenesená",J160,0)</f>
        <v>0</v>
      </c>
      <c r="BI160" s="211">
        <f t="shared" ref="BI160:BI189" si="18">IF(N160="nulová",J160,0)</f>
        <v>0</v>
      </c>
      <c r="BJ160" s="16" t="s">
        <v>84</v>
      </c>
      <c r="BK160" s="212">
        <f t="shared" ref="BK160:BK189" si="19">ROUND(I160*H160,3)</f>
        <v>0</v>
      </c>
      <c r="BL160" s="16" t="s">
        <v>776</v>
      </c>
      <c r="BM160" s="210" t="s">
        <v>870</v>
      </c>
    </row>
    <row r="161" spans="1:65" s="2" customFormat="1" ht="16.5" customHeight="1">
      <c r="A161" s="33"/>
      <c r="B161" s="34"/>
      <c r="C161" s="199" t="s">
        <v>212</v>
      </c>
      <c r="D161" s="199" t="s">
        <v>146</v>
      </c>
      <c r="E161" s="200" t="s">
        <v>865</v>
      </c>
      <c r="F161" s="201" t="s">
        <v>866</v>
      </c>
      <c r="G161" s="202" t="s">
        <v>156</v>
      </c>
      <c r="H161" s="203">
        <v>1</v>
      </c>
      <c r="I161" s="204"/>
      <c r="J161" s="203">
        <f t="shared" si="10"/>
        <v>0</v>
      </c>
      <c r="K161" s="205"/>
      <c r="L161" s="38"/>
      <c r="M161" s="206" t="s">
        <v>1</v>
      </c>
      <c r="N161" s="207" t="s">
        <v>38</v>
      </c>
      <c r="O161" s="74"/>
      <c r="P161" s="208">
        <f t="shared" si="11"/>
        <v>0</v>
      </c>
      <c r="Q161" s="208">
        <v>0</v>
      </c>
      <c r="R161" s="208">
        <f t="shared" si="12"/>
        <v>0</v>
      </c>
      <c r="S161" s="208">
        <v>0</v>
      </c>
      <c r="T161" s="209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10" t="s">
        <v>265</v>
      </c>
      <c r="AT161" s="210" t="s">
        <v>146</v>
      </c>
      <c r="AU161" s="210" t="s">
        <v>84</v>
      </c>
      <c r="AY161" s="16" t="s">
        <v>143</v>
      </c>
      <c r="BE161" s="211">
        <f t="shared" si="14"/>
        <v>0</v>
      </c>
      <c r="BF161" s="211">
        <f t="shared" si="15"/>
        <v>0</v>
      </c>
      <c r="BG161" s="211">
        <f t="shared" si="16"/>
        <v>0</v>
      </c>
      <c r="BH161" s="211">
        <f t="shared" si="17"/>
        <v>0</v>
      </c>
      <c r="BI161" s="211">
        <f t="shared" si="18"/>
        <v>0</v>
      </c>
      <c r="BJ161" s="16" t="s">
        <v>84</v>
      </c>
      <c r="BK161" s="212">
        <f t="shared" si="19"/>
        <v>0</v>
      </c>
      <c r="BL161" s="16" t="s">
        <v>265</v>
      </c>
      <c r="BM161" s="210" t="s">
        <v>871</v>
      </c>
    </row>
    <row r="162" spans="1:65" s="2" customFormat="1" ht="21.75" customHeight="1">
      <c r="A162" s="33"/>
      <c r="B162" s="34"/>
      <c r="C162" s="225" t="s">
        <v>396</v>
      </c>
      <c r="D162" s="225" t="s">
        <v>159</v>
      </c>
      <c r="E162" s="226" t="s">
        <v>872</v>
      </c>
      <c r="F162" s="227" t="s">
        <v>873</v>
      </c>
      <c r="G162" s="228" t="s">
        <v>156</v>
      </c>
      <c r="H162" s="229">
        <v>1</v>
      </c>
      <c r="I162" s="230"/>
      <c r="J162" s="229">
        <f t="shared" si="10"/>
        <v>0</v>
      </c>
      <c r="K162" s="231"/>
      <c r="L162" s="232"/>
      <c r="M162" s="233" t="s">
        <v>1</v>
      </c>
      <c r="N162" s="234" t="s">
        <v>38</v>
      </c>
      <c r="O162" s="74"/>
      <c r="P162" s="208">
        <f t="shared" si="11"/>
        <v>0</v>
      </c>
      <c r="Q162" s="208">
        <v>3.8999999999999999E-4</v>
      </c>
      <c r="R162" s="208">
        <f t="shared" si="12"/>
        <v>3.8999999999999999E-4</v>
      </c>
      <c r="S162" s="208">
        <v>0</v>
      </c>
      <c r="T162" s="209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10" t="s">
        <v>776</v>
      </c>
      <c r="AT162" s="210" t="s">
        <v>159</v>
      </c>
      <c r="AU162" s="210" t="s">
        <v>84</v>
      </c>
      <c r="AY162" s="16" t="s">
        <v>143</v>
      </c>
      <c r="BE162" s="211">
        <f t="shared" si="14"/>
        <v>0</v>
      </c>
      <c r="BF162" s="211">
        <f t="shared" si="15"/>
        <v>0</v>
      </c>
      <c r="BG162" s="211">
        <f t="shared" si="16"/>
        <v>0</v>
      </c>
      <c r="BH162" s="211">
        <f t="shared" si="17"/>
        <v>0</v>
      </c>
      <c r="BI162" s="211">
        <f t="shared" si="18"/>
        <v>0</v>
      </c>
      <c r="BJ162" s="16" t="s">
        <v>84</v>
      </c>
      <c r="BK162" s="212">
        <f t="shared" si="19"/>
        <v>0</v>
      </c>
      <c r="BL162" s="16" t="s">
        <v>776</v>
      </c>
      <c r="BM162" s="210" t="s">
        <v>874</v>
      </c>
    </row>
    <row r="163" spans="1:65" s="2" customFormat="1" ht="16.5" customHeight="1">
      <c r="A163" s="33"/>
      <c r="B163" s="34"/>
      <c r="C163" s="199" t="s">
        <v>875</v>
      </c>
      <c r="D163" s="199" t="s">
        <v>146</v>
      </c>
      <c r="E163" s="200" t="s">
        <v>876</v>
      </c>
      <c r="F163" s="201" t="s">
        <v>877</v>
      </c>
      <c r="G163" s="202" t="s">
        <v>156</v>
      </c>
      <c r="H163" s="203">
        <v>1</v>
      </c>
      <c r="I163" s="204"/>
      <c r="J163" s="203">
        <f t="shared" si="10"/>
        <v>0</v>
      </c>
      <c r="K163" s="205"/>
      <c r="L163" s="38"/>
      <c r="M163" s="206" t="s">
        <v>1</v>
      </c>
      <c r="N163" s="207" t="s">
        <v>38</v>
      </c>
      <c r="O163" s="74"/>
      <c r="P163" s="208">
        <f t="shared" si="11"/>
        <v>0</v>
      </c>
      <c r="Q163" s="208">
        <v>0</v>
      </c>
      <c r="R163" s="208">
        <f t="shared" si="12"/>
        <v>0</v>
      </c>
      <c r="S163" s="208">
        <v>0</v>
      </c>
      <c r="T163" s="209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10" t="s">
        <v>265</v>
      </c>
      <c r="AT163" s="210" t="s">
        <v>146</v>
      </c>
      <c r="AU163" s="210" t="s">
        <v>84</v>
      </c>
      <c r="AY163" s="16" t="s">
        <v>143</v>
      </c>
      <c r="BE163" s="211">
        <f t="shared" si="14"/>
        <v>0</v>
      </c>
      <c r="BF163" s="211">
        <f t="shared" si="15"/>
        <v>0</v>
      </c>
      <c r="BG163" s="211">
        <f t="shared" si="16"/>
        <v>0</v>
      </c>
      <c r="BH163" s="211">
        <f t="shared" si="17"/>
        <v>0</v>
      </c>
      <c r="BI163" s="211">
        <f t="shared" si="18"/>
        <v>0</v>
      </c>
      <c r="BJ163" s="16" t="s">
        <v>84</v>
      </c>
      <c r="BK163" s="212">
        <f t="shared" si="19"/>
        <v>0</v>
      </c>
      <c r="BL163" s="16" t="s">
        <v>265</v>
      </c>
      <c r="BM163" s="210" t="s">
        <v>878</v>
      </c>
    </row>
    <row r="164" spans="1:65" s="2" customFormat="1" ht="21.75" customHeight="1">
      <c r="A164" s="33"/>
      <c r="B164" s="34"/>
      <c r="C164" s="225" t="s">
        <v>365</v>
      </c>
      <c r="D164" s="225" t="s">
        <v>159</v>
      </c>
      <c r="E164" s="226" t="s">
        <v>879</v>
      </c>
      <c r="F164" s="227" t="s">
        <v>880</v>
      </c>
      <c r="G164" s="228" t="s">
        <v>156</v>
      </c>
      <c r="H164" s="229">
        <v>1</v>
      </c>
      <c r="I164" s="230"/>
      <c r="J164" s="229">
        <f t="shared" si="10"/>
        <v>0</v>
      </c>
      <c r="K164" s="231"/>
      <c r="L164" s="232"/>
      <c r="M164" s="233" t="s">
        <v>1</v>
      </c>
      <c r="N164" s="234" t="s">
        <v>38</v>
      </c>
      <c r="O164" s="74"/>
      <c r="P164" s="208">
        <f t="shared" si="11"/>
        <v>0</v>
      </c>
      <c r="Q164" s="208">
        <v>4.4000000000000002E-4</v>
      </c>
      <c r="R164" s="208">
        <f t="shared" si="12"/>
        <v>4.4000000000000002E-4</v>
      </c>
      <c r="S164" s="208">
        <v>0</v>
      </c>
      <c r="T164" s="209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10" t="s">
        <v>776</v>
      </c>
      <c r="AT164" s="210" t="s">
        <v>159</v>
      </c>
      <c r="AU164" s="210" t="s">
        <v>84</v>
      </c>
      <c r="AY164" s="16" t="s">
        <v>143</v>
      </c>
      <c r="BE164" s="211">
        <f t="shared" si="14"/>
        <v>0</v>
      </c>
      <c r="BF164" s="211">
        <f t="shared" si="15"/>
        <v>0</v>
      </c>
      <c r="BG164" s="211">
        <f t="shared" si="16"/>
        <v>0</v>
      </c>
      <c r="BH164" s="211">
        <f t="shared" si="17"/>
        <v>0</v>
      </c>
      <c r="BI164" s="211">
        <f t="shared" si="18"/>
        <v>0</v>
      </c>
      <c r="BJ164" s="16" t="s">
        <v>84</v>
      </c>
      <c r="BK164" s="212">
        <f t="shared" si="19"/>
        <v>0</v>
      </c>
      <c r="BL164" s="16" t="s">
        <v>776</v>
      </c>
      <c r="BM164" s="210" t="s">
        <v>881</v>
      </c>
    </row>
    <row r="165" spans="1:65" s="2" customFormat="1" ht="16.5" customHeight="1">
      <c r="A165" s="33"/>
      <c r="B165" s="34"/>
      <c r="C165" s="199" t="s">
        <v>456</v>
      </c>
      <c r="D165" s="199" t="s">
        <v>146</v>
      </c>
      <c r="E165" s="200" t="s">
        <v>882</v>
      </c>
      <c r="F165" s="201" t="s">
        <v>883</v>
      </c>
      <c r="G165" s="202" t="s">
        <v>156</v>
      </c>
      <c r="H165" s="203">
        <v>1</v>
      </c>
      <c r="I165" s="204"/>
      <c r="J165" s="203">
        <f t="shared" si="10"/>
        <v>0</v>
      </c>
      <c r="K165" s="205"/>
      <c r="L165" s="38"/>
      <c r="M165" s="206" t="s">
        <v>1</v>
      </c>
      <c r="N165" s="207" t="s">
        <v>38</v>
      </c>
      <c r="O165" s="74"/>
      <c r="P165" s="208">
        <f t="shared" si="11"/>
        <v>0</v>
      </c>
      <c r="Q165" s="208">
        <v>0</v>
      </c>
      <c r="R165" s="208">
        <f t="shared" si="12"/>
        <v>0</v>
      </c>
      <c r="S165" s="208">
        <v>0</v>
      </c>
      <c r="T165" s="209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10" t="s">
        <v>265</v>
      </c>
      <c r="AT165" s="210" t="s">
        <v>146</v>
      </c>
      <c r="AU165" s="210" t="s">
        <v>84</v>
      </c>
      <c r="AY165" s="16" t="s">
        <v>143</v>
      </c>
      <c r="BE165" s="211">
        <f t="shared" si="14"/>
        <v>0</v>
      </c>
      <c r="BF165" s="211">
        <f t="shared" si="15"/>
        <v>0</v>
      </c>
      <c r="BG165" s="211">
        <f t="shared" si="16"/>
        <v>0</v>
      </c>
      <c r="BH165" s="211">
        <f t="shared" si="17"/>
        <v>0</v>
      </c>
      <c r="BI165" s="211">
        <f t="shared" si="18"/>
        <v>0</v>
      </c>
      <c r="BJ165" s="16" t="s">
        <v>84</v>
      </c>
      <c r="BK165" s="212">
        <f t="shared" si="19"/>
        <v>0</v>
      </c>
      <c r="BL165" s="16" t="s">
        <v>265</v>
      </c>
      <c r="BM165" s="210" t="s">
        <v>884</v>
      </c>
    </row>
    <row r="166" spans="1:65" s="2" customFormat="1" ht="33" customHeight="1">
      <c r="A166" s="33"/>
      <c r="B166" s="34"/>
      <c r="C166" s="225" t="s">
        <v>464</v>
      </c>
      <c r="D166" s="225" t="s">
        <v>159</v>
      </c>
      <c r="E166" s="226" t="s">
        <v>885</v>
      </c>
      <c r="F166" s="227" t="s">
        <v>886</v>
      </c>
      <c r="G166" s="228" t="s">
        <v>156</v>
      </c>
      <c r="H166" s="229">
        <v>1</v>
      </c>
      <c r="I166" s="230"/>
      <c r="J166" s="229">
        <f t="shared" si="10"/>
        <v>0</v>
      </c>
      <c r="K166" s="231"/>
      <c r="L166" s="232"/>
      <c r="M166" s="233" t="s">
        <v>1</v>
      </c>
      <c r="N166" s="234" t="s">
        <v>38</v>
      </c>
      <c r="O166" s="74"/>
      <c r="P166" s="208">
        <f t="shared" si="11"/>
        <v>0</v>
      </c>
      <c r="Q166" s="208">
        <v>5.5000000000000003E-4</v>
      </c>
      <c r="R166" s="208">
        <f t="shared" si="12"/>
        <v>5.5000000000000003E-4</v>
      </c>
      <c r="S166" s="208">
        <v>0</v>
      </c>
      <c r="T166" s="209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10" t="s">
        <v>776</v>
      </c>
      <c r="AT166" s="210" t="s">
        <v>159</v>
      </c>
      <c r="AU166" s="210" t="s">
        <v>84</v>
      </c>
      <c r="AY166" s="16" t="s">
        <v>143</v>
      </c>
      <c r="BE166" s="211">
        <f t="shared" si="14"/>
        <v>0</v>
      </c>
      <c r="BF166" s="211">
        <f t="shared" si="15"/>
        <v>0</v>
      </c>
      <c r="BG166" s="211">
        <f t="shared" si="16"/>
        <v>0</v>
      </c>
      <c r="BH166" s="211">
        <f t="shared" si="17"/>
        <v>0</v>
      </c>
      <c r="BI166" s="211">
        <f t="shared" si="18"/>
        <v>0</v>
      </c>
      <c r="BJ166" s="16" t="s">
        <v>84</v>
      </c>
      <c r="BK166" s="212">
        <f t="shared" si="19"/>
        <v>0</v>
      </c>
      <c r="BL166" s="16" t="s">
        <v>776</v>
      </c>
      <c r="BM166" s="210" t="s">
        <v>887</v>
      </c>
    </row>
    <row r="167" spans="1:65" s="2" customFormat="1" ht="24.15" customHeight="1">
      <c r="A167" s="33"/>
      <c r="B167" s="34"/>
      <c r="C167" s="199" t="s">
        <v>474</v>
      </c>
      <c r="D167" s="199" t="s">
        <v>146</v>
      </c>
      <c r="E167" s="200" t="s">
        <v>888</v>
      </c>
      <c r="F167" s="201" t="s">
        <v>889</v>
      </c>
      <c r="G167" s="202" t="s">
        <v>156</v>
      </c>
      <c r="H167" s="203">
        <v>2</v>
      </c>
      <c r="I167" s="204"/>
      <c r="J167" s="203">
        <f t="shared" si="10"/>
        <v>0</v>
      </c>
      <c r="K167" s="205"/>
      <c r="L167" s="38"/>
      <c r="M167" s="206" t="s">
        <v>1</v>
      </c>
      <c r="N167" s="207" t="s">
        <v>38</v>
      </c>
      <c r="O167" s="74"/>
      <c r="P167" s="208">
        <f t="shared" si="11"/>
        <v>0</v>
      </c>
      <c r="Q167" s="208">
        <v>0</v>
      </c>
      <c r="R167" s="208">
        <f t="shared" si="12"/>
        <v>0</v>
      </c>
      <c r="S167" s="208">
        <v>0</v>
      </c>
      <c r="T167" s="209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10" t="s">
        <v>265</v>
      </c>
      <c r="AT167" s="210" t="s">
        <v>146</v>
      </c>
      <c r="AU167" s="210" t="s">
        <v>84</v>
      </c>
      <c r="AY167" s="16" t="s">
        <v>143</v>
      </c>
      <c r="BE167" s="211">
        <f t="shared" si="14"/>
        <v>0</v>
      </c>
      <c r="BF167" s="211">
        <f t="shared" si="15"/>
        <v>0</v>
      </c>
      <c r="BG167" s="211">
        <f t="shared" si="16"/>
        <v>0</v>
      </c>
      <c r="BH167" s="211">
        <f t="shared" si="17"/>
        <v>0</v>
      </c>
      <c r="BI167" s="211">
        <f t="shared" si="18"/>
        <v>0</v>
      </c>
      <c r="BJ167" s="16" t="s">
        <v>84</v>
      </c>
      <c r="BK167" s="212">
        <f t="shared" si="19"/>
        <v>0</v>
      </c>
      <c r="BL167" s="16" t="s">
        <v>265</v>
      </c>
      <c r="BM167" s="210" t="s">
        <v>890</v>
      </c>
    </row>
    <row r="168" spans="1:65" s="2" customFormat="1" ht="16.5" customHeight="1">
      <c r="A168" s="33"/>
      <c r="B168" s="34"/>
      <c r="C168" s="225" t="s">
        <v>479</v>
      </c>
      <c r="D168" s="225" t="s">
        <v>159</v>
      </c>
      <c r="E168" s="226" t="s">
        <v>891</v>
      </c>
      <c r="F168" s="227" t="s">
        <v>892</v>
      </c>
      <c r="G168" s="228" t="s">
        <v>156</v>
      </c>
      <c r="H168" s="229">
        <v>2</v>
      </c>
      <c r="I168" s="230"/>
      <c r="J168" s="229">
        <f t="shared" si="10"/>
        <v>0</v>
      </c>
      <c r="K168" s="231"/>
      <c r="L168" s="232"/>
      <c r="M168" s="233" t="s">
        <v>1</v>
      </c>
      <c r="N168" s="234" t="s">
        <v>38</v>
      </c>
      <c r="O168" s="74"/>
      <c r="P168" s="208">
        <f t="shared" si="11"/>
        <v>0</v>
      </c>
      <c r="Q168" s="208">
        <v>6.9999999999999994E-5</v>
      </c>
      <c r="R168" s="208">
        <f t="shared" si="12"/>
        <v>1.3999999999999999E-4</v>
      </c>
      <c r="S168" s="208">
        <v>0</v>
      </c>
      <c r="T168" s="209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10" t="s">
        <v>776</v>
      </c>
      <c r="AT168" s="210" t="s">
        <v>159</v>
      </c>
      <c r="AU168" s="210" t="s">
        <v>84</v>
      </c>
      <c r="AY168" s="16" t="s">
        <v>143</v>
      </c>
      <c r="BE168" s="211">
        <f t="shared" si="14"/>
        <v>0</v>
      </c>
      <c r="BF168" s="211">
        <f t="shared" si="15"/>
        <v>0</v>
      </c>
      <c r="BG168" s="211">
        <f t="shared" si="16"/>
        <v>0</v>
      </c>
      <c r="BH168" s="211">
        <f t="shared" si="17"/>
        <v>0</v>
      </c>
      <c r="BI168" s="211">
        <f t="shared" si="18"/>
        <v>0</v>
      </c>
      <c r="BJ168" s="16" t="s">
        <v>84</v>
      </c>
      <c r="BK168" s="212">
        <f t="shared" si="19"/>
        <v>0</v>
      </c>
      <c r="BL168" s="16" t="s">
        <v>776</v>
      </c>
      <c r="BM168" s="210" t="s">
        <v>893</v>
      </c>
    </row>
    <row r="169" spans="1:65" s="2" customFormat="1" ht="21.75" customHeight="1">
      <c r="A169" s="33"/>
      <c r="B169" s="34"/>
      <c r="C169" s="199" t="s">
        <v>630</v>
      </c>
      <c r="D169" s="199" t="s">
        <v>146</v>
      </c>
      <c r="E169" s="200" t="s">
        <v>894</v>
      </c>
      <c r="F169" s="201" t="s">
        <v>895</v>
      </c>
      <c r="G169" s="202" t="s">
        <v>156</v>
      </c>
      <c r="H169" s="203">
        <v>2</v>
      </c>
      <c r="I169" s="204"/>
      <c r="J169" s="203">
        <f t="shared" si="10"/>
        <v>0</v>
      </c>
      <c r="K169" s="205"/>
      <c r="L169" s="38"/>
      <c r="M169" s="206" t="s">
        <v>1</v>
      </c>
      <c r="N169" s="207" t="s">
        <v>38</v>
      </c>
      <c r="O169" s="74"/>
      <c r="P169" s="208">
        <f t="shared" si="11"/>
        <v>0</v>
      </c>
      <c r="Q169" s="208">
        <v>0</v>
      </c>
      <c r="R169" s="208">
        <f t="shared" si="12"/>
        <v>0</v>
      </c>
      <c r="S169" s="208">
        <v>0</v>
      </c>
      <c r="T169" s="209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10" t="s">
        <v>265</v>
      </c>
      <c r="AT169" s="210" t="s">
        <v>146</v>
      </c>
      <c r="AU169" s="210" t="s">
        <v>84</v>
      </c>
      <c r="AY169" s="16" t="s">
        <v>143</v>
      </c>
      <c r="BE169" s="211">
        <f t="shared" si="14"/>
        <v>0</v>
      </c>
      <c r="BF169" s="211">
        <f t="shared" si="15"/>
        <v>0</v>
      </c>
      <c r="BG169" s="211">
        <f t="shared" si="16"/>
        <v>0</v>
      </c>
      <c r="BH169" s="211">
        <f t="shared" si="17"/>
        <v>0</v>
      </c>
      <c r="BI169" s="211">
        <f t="shared" si="18"/>
        <v>0</v>
      </c>
      <c r="BJ169" s="16" t="s">
        <v>84</v>
      </c>
      <c r="BK169" s="212">
        <f t="shared" si="19"/>
        <v>0</v>
      </c>
      <c r="BL169" s="16" t="s">
        <v>265</v>
      </c>
      <c r="BM169" s="210" t="s">
        <v>896</v>
      </c>
    </row>
    <row r="170" spans="1:65" s="2" customFormat="1" ht="24.15" customHeight="1">
      <c r="A170" s="33"/>
      <c r="B170" s="34"/>
      <c r="C170" s="225" t="s">
        <v>664</v>
      </c>
      <c r="D170" s="225" t="s">
        <v>159</v>
      </c>
      <c r="E170" s="226" t="s">
        <v>897</v>
      </c>
      <c r="F170" s="227" t="s">
        <v>898</v>
      </c>
      <c r="G170" s="228" t="s">
        <v>156</v>
      </c>
      <c r="H170" s="229">
        <v>2</v>
      </c>
      <c r="I170" s="230"/>
      <c r="J170" s="229">
        <f t="shared" si="10"/>
        <v>0</v>
      </c>
      <c r="K170" s="231"/>
      <c r="L170" s="232"/>
      <c r="M170" s="233" t="s">
        <v>1</v>
      </c>
      <c r="N170" s="234" t="s">
        <v>38</v>
      </c>
      <c r="O170" s="74"/>
      <c r="P170" s="208">
        <f t="shared" si="11"/>
        <v>0</v>
      </c>
      <c r="Q170" s="208">
        <v>3.5000000000000001E-3</v>
      </c>
      <c r="R170" s="208">
        <f t="shared" si="12"/>
        <v>7.0000000000000001E-3</v>
      </c>
      <c r="S170" s="208">
        <v>0</v>
      </c>
      <c r="T170" s="209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0" t="s">
        <v>776</v>
      </c>
      <c r="AT170" s="210" t="s">
        <v>159</v>
      </c>
      <c r="AU170" s="210" t="s">
        <v>84</v>
      </c>
      <c r="AY170" s="16" t="s">
        <v>143</v>
      </c>
      <c r="BE170" s="211">
        <f t="shared" si="14"/>
        <v>0</v>
      </c>
      <c r="BF170" s="211">
        <f t="shared" si="15"/>
        <v>0</v>
      </c>
      <c r="BG170" s="211">
        <f t="shared" si="16"/>
        <v>0</v>
      </c>
      <c r="BH170" s="211">
        <f t="shared" si="17"/>
        <v>0</v>
      </c>
      <c r="BI170" s="211">
        <f t="shared" si="18"/>
        <v>0</v>
      </c>
      <c r="BJ170" s="16" t="s">
        <v>84</v>
      </c>
      <c r="BK170" s="212">
        <f t="shared" si="19"/>
        <v>0</v>
      </c>
      <c r="BL170" s="16" t="s">
        <v>776</v>
      </c>
      <c r="BM170" s="210" t="s">
        <v>899</v>
      </c>
    </row>
    <row r="171" spans="1:65" s="2" customFormat="1" ht="21.75" customHeight="1">
      <c r="A171" s="33"/>
      <c r="B171" s="34"/>
      <c r="C171" s="199" t="s">
        <v>744</v>
      </c>
      <c r="D171" s="199" t="s">
        <v>146</v>
      </c>
      <c r="E171" s="200" t="s">
        <v>900</v>
      </c>
      <c r="F171" s="201" t="s">
        <v>901</v>
      </c>
      <c r="G171" s="202" t="s">
        <v>156</v>
      </c>
      <c r="H171" s="203">
        <v>10</v>
      </c>
      <c r="I171" s="204"/>
      <c r="J171" s="203">
        <f t="shared" si="10"/>
        <v>0</v>
      </c>
      <c r="K171" s="205"/>
      <c r="L171" s="38"/>
      <c r="M171" s="206" t="s">
        <v>1</v>
      </c>
      <c r="N171" s="207" t="s">
        <v>38</v>
      </c>
      <c r="O171" s="74"/>
      <c r="P171" s="208">
        <f t="shared" si="11"/>
        <v>0</v>
      </c>
      <c r="Q171" s="208">
        <v>0</v>
      </c>
      <c r="R171" s="208">
        <f t="shared" si="12"/>
        <v>0</v>
      </c>
      <c r="S171" s="208">
        <v>0</v>
      </c>
      <c r="T171" s="209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10" t="s">
        <v>265</v>
      </c>
      <c r="AT171" s="210" t="s">
        <v>146</v>
      </c>
      <c r="AU171" s="210" t="s">
        <v>84</v>
      </c>
      <c r="AY171" s="16" t="s">
        <v>143</v>
      </c>
      <c r="BE171" s="211">
        <f t="shared" si="14"/>
        <v>0</v>
      </c>
      <c r="BF171" s="211">
        <f t="shared" si="15"/>
        <v>0</v>
      </c>
      <c r="BG171" s="211">
        <f t="shared" si="16"/>
        <v>0</v>
      </c>
      <c r="BH171" s="211">
        <f t="shared" si="17"/>
        <v>0</v>
      </c>
      <c r="BI171" s="211">
        <f t="shared" si="18"/>
        <v>0</v>
      </c>
      <c r="BJ171" s="16" t="s">
        <v>84</v>
      </c>
      <c r="BK171" s="212">
        <f t="shared" si="19"/>
        <v>0</v>
      </c>
      <c r="BL171" s="16" t="s">
        <v>265</v>
      </c>
      <c r="BM171" s="210" t="s">
        <v>902</v>
      </c>
    </row>
    <row r="172" spans="1:65" s="2" customFormat="1" ht="24.15" customHeight="1">
      <c r="A172" s="33"/>
      <c r="B172" s="34"/>
      <c r="C172" s="225" t="s">
        <v>489</v>
      </c>
      <c r="D172" s="225" t="s">
        <v>159</v>
      </c>
      <c r="E172" s="226" t="s">
        <v>903</v>
      </c>
      <c r="F172" s="227" t="s">
        <v>904</v>
      </c>
      <c r="G172" s="228" t="s">
        <v>156</v>
      </c>
      <c r="H172" s="229">
        <v>10</v>
      </c>
      <c r="I172" s="230"/>
      <c r="J172" s="229">
        <f t="shared" si="10"/>
        <v>0</v>
      </c>
      <c r="K172" s="231"/>
      <c r="L172" s="232"/>
      <c r="M172" s="233" t="s">
        <v>1</v>
      </c>
      <c r="N172" s="234" t="s">
        <v>38</v>
      </c>
      <c r="O172" s="74"/>
      <c r="P172" s="208">
        <f t="shared" si="11"/>
        <v>0</v>
      </c>
      <c r="Q172" s="208">
        <v>3.5000000000000001E-3</v>
      </c>
      <c r="R172" s="208">
        <f t="shared" si="12"/>
        <v>3.5000000000000003E-2</v>
      </c>
      <c r="S172" s="208">
        <v>0</v>
      </c>
      <c r="T172" s="209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10" t="s">
        <v>776</v>
      </c>
      <c r="AT172" s="210" t="s">
        <v>159</v>
      </c>
      <c r="AU172" s="210" t="s">
        <v>84</v>
      </c>
      <c r="AY172" s="16" t="s">
        <v>143</v>
      </c>
      <c r="BE172" s="211">
        <f t="shared" si="14"/>
        <v>0</v>
      </c>
      <c r="BF172" s="211">
        <f t="shared" si="15"/>
        <v>0</v>
      </c>
      <c r="BG172" s="211">
        <f t="shared" si="16"/>
        <v>0</v>
      </c>
      <c r="BH172" s="211">
        <f t="shared" si="17"/>
        <v>0</v>
      </c>
      <c r="BI172" s="211">
        <f t="shared" si="18"/>
        <v>0</v>
      </c>
      <c r="BJ172" s="16" t="s">
        <v>84</v>
      </c>
      <c r="BK172" s="212">
        <f t="shared" si="19"/>
        <v>0</v>
      </c>
      <c r="BL172" s="16" t="s">
        <v>776</v>
      </c>
      <c r="BM172" s="210" t="s">
        <v>905</v>
      </c>
    </row>
    <row r="173" spans="1:65" s="2" customFormat="1" ht="21.75" customHeight="1">
      <c r="A173" s="33"/>
      <c r="B173" s="34"/>
      <c r="C173" s="199" t="s">
        <v>658</v>
      </c>
      <c r="D173" s="199" t="s">
        <v>146</v>
      </c>
      <c r="E173" s="200" t="s">
        <v>900</v>
      </c>
      <c r="F173" s="201" t="s">
        <v>901</v>
      </c>
      <c r="G173" s="202" t="s">
        <v>156</v>
      </c>
      <c r="H173" s="203">
        <v>2</v>
      </c>
      <c r="I173" s="204"/>
      <c r="J173" s="203">
        <f t="shared" si="10"/>
        <v>0</v>
      </c>
      <c r="K173" s="205"/>
      <c r="L173" s="38"/>
      <c r="M173" s="206" t="s">
        <v>1</v>
      </c>
      <c r="N173" s="207" t="s">
        <v>38</v>
      </c>
      <c r="O173" s="74"/>
      <c r="P173" s="208">
        <f t="shared" si="11"/>
        <v>0</v>
      </c>
      <c r="Q173" s="208">
        <v>0</v>
      </c>
      <c r="R173" s="208">
        <f t="shared" si="12"/>
        <v>0</v>
      </c>
      <c r="S173" s="208">
        <v>0</v>
      </c>
      <c r="T173" s="209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10" t="s">
        <v>265</v>
      </c>
      <c r="AT173" s="210" t="s">
        <v>146</v>
      </c>
      <c r="AU173" s="210" t="s">
        <v>84</v>
      </c>
      <c r="AY173" s="16" t="s">
        <v>143</v>
      </c>
      <c r="BE173" s="211">
        <f t="shared" si="14"/>
        <v>0</v>
      </c>
      <c r="BF173" s="211">
        <f t="shared" si="15"/>
        <v>0</v>
      </c>
      <c r="BG173" s="211">
        <f t="shared" si="16"/>
        <v>0</v>
      </c>
      <c r="BH173" s="211">
        <f t="shared" si="17"/>
        <v>0</v>
      </c>
      <c r="BI173" s="211">
        <f t="shared" si="18"/>
        <v>0</v>
      </c>
      <c r="BJ173" s="16" t="s">
        <v>84</v>
      </c>
      <c r="BK173" s="212">
        <f t="shared" si="19"/>
        <v>0</v>
      </c>
      <c r="BL173" s="16" t="s">
        <v>265</v>
      </c>
      <c r="BM173" s="210" t="s">
        <v>906</v>
      </c>
    </row>
    <row r="174" spans="1:65" s="2" customFormat="1" ht="24.15" customHeight="1">
      <c r="A174" s="33"/>
      <c r="B174" s="34"/>
      <c r="C174" s="225" t="s">
        <v>669</v>
      </c>
      <c r="D174" s="225" t="s">
        <v>159</v>
      </c>
      <c r="E174" s="226" t="s">
        <v>907</v>
      </c>
      <c r="F174" s="227" t="s">
        <v>908</v>
      </c>
      <c r="G174" s="228" t="s">
        <v>156</v>
      </c>
      <c r="H174" s="229">
        <v>2</v>
      </c>
      <c r="I174" s="230"/>
      <c r="J174" s="229">
        <f t="shared" si="10"/>
        <v>0</v>
      </c>
      <c r="K174" s="231"/>
      <c r="L174" s="232"/>
      <c r="M174" s="233" t="s">
        <v>1</v>
      </c>
      <c r="N174" s="234" t="s">
        <v>38</v>
      </c>
      <c r="O174" s="74"/>
      <c r="P174" s="208">
        <f t="shared" si="11"/>
        <v>0</v>
      </c>
      <c r="Q174" s="208">
        <v>3.5000000000000001E-3</v>
      </c>
      <c r="R174" s="208">
        <f t="shared" si="12"/>
        <v>7.0000000000000001E-3</v>
      </c>
      <c r="S174" s="208">
        <v>0</v>
      </c>
      <c r="T174" s="209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10" t="s">
        <v>776</v>
      </c>
      <c r="AT174" s="210" t="s">
        <v>159</v>
      </c>
      <c r="AU174" s="210" t="s">
        <v>84</v>
      </c>
      <c r="AY174" s="16" t="s">
        <v>143</v>
      </c>
      <c r="BE174" s="211">
        <f t="shared" si="14"/>
        <v>0</v>
      </c>
      <c r="BF174" s="211">
        <f t="shared" si="15"/>
        <v>0</v>
      </c>
      <c r="BG174" s="211">
        <f t="shared" si="16"/>
        <v>0</v>
      </c>
      <c r="BH174" s="211">
        <f t="shared" si="17"/>
        <v>0</v>
      </c>
      <c r="BI174" s="211">
        <f t="shared" si="18"/>
        <v>0</v>
      </c>
      <c r="BJ174" s="16" t="s">
        <v>84</v>
      </c>
      <c r="BK174" s="212">
        <f t="shared" si="19"/>
        <v>0</v>
      </c>
      <c r="BL174" s="16" t="s">
        <v>776</v>
      </c>
      <c r="BM174" s="210" t="s">
        <v>909</v>
      </c>
    </row>
    <row r="175" spans="1:65" s="2" customFormat="1" ht="16.5" customHeight="1">
      <c r="A175" s="33"/>
      <c r="B175" s="34"/>
      <c r="C175" s="199" t="s">
        <v>559</v>
      </c>
      <c r="D175" s="199" t="s">
        <v>146</v>
      </c>
      <c r="E175" s="200" t="s">
        <v>910</v>
      </c>
      <c r="F175" s="201" t="s">
        <v>911</v>
      </c>
      <c r="G175" s="202" t="s">
        <v>156</v>
      </c>
      <c r="H175" s="203">
        <v>7</v>
      </c>
      <c r="I175" s="204"/>
      <c r="J175" s="203">
        <f t="shared" si="10"/>
        <v>0</v>
      </c>
      <c r="K175" s="205"/>
      <c r="L175" s="38"/>
      <c r="M175" s="206" t="s">
        <v>1</v>
      </c>
      <c r="N175" s="207" t="s">
        <v>38</v>
      </c>
      <c r="O175" s="74"/>
      <c r="P175" s="208">
        <f t="shared" si="11"/>
        <v>0</v>
      </c>
      <c r="Q175" s="208">
        <v>0</v>
      </c>
      <c r="R175" s="208">
        <f t="shared" si="12"/>
        <v>0</v>
      </c>
      <c r="S175" s="208">
        <v>0</v>
      </c>
      <c r="T175" s="209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10" t="s">
        <v>265</v>
      </c>
      <c r="AT175" s="210" t="s">
        <v>146</v>
      </c>
      <c r="AU175" s="210" t="s">
        <v>84</v>
      </c>
      <c r="AY175" s="16" t="s">
        <v>143</v>
      </c>
      <c r="BE175" s="211">
        <f t="shared" si="14"/>
        <v>0</v>
      </c>
      <c r="BF175" s="211">
        <f t="shared" si="15"/>
        <v>0</v>
      </c>
      <c r="BG175" s="211">
        <f t="shared" si="16"/>
        <v>0</v>
      </c>
      <c r="BH175" s="211">
        <f t="shared" si="17"/>
        <v>0</v>
      </c>
      <c r="BI175" s="211">
        <f t="shared" si="18"/>
        <v>0</v>
      </c>
      <c r="BJ175" s="16" t="s">
        <v>84</v>
      </c>
      <c r="BK175" s="212">
        <f t="shared" si="19"/>
        <v>0</v>
      </c>
      <c r="BL175" s="16" t="s">
        <v>265</v>
      </c>
      <c r="BM175" s="210" t="s">
        <v>912</v>
      </c>
    </row>
    <row r="176" spans="1:65" s="2" customFormat="1" ht="16.5" customHeight="1">
      <c r="A176" s="33"/>
      <c r="B176" s="34"/>
      <c r="C176" s="199" t="s">
        <v>551</v>
      </c>
      <c r="D176" s="199" t="s">
        <v>146</v>
      </c>
      <c r="E176" s="200" t="s">
        <v>910</v>
      </c>
      <c r="F176" s="201" t="s">
        <v>911</v>
      </c>
      <c r="G176" s="202" t="s">
        <v>156</v>
      </c>
      <c r="H176" s="203">
        <v>7</v>
      </c>
      <c r="I176" s="204"/>
      <c r="J176" s="203">
        <f t="shared" si="10"/>
        <v>0</v>
      </c>
      <c r="K176" s="205"/>
      <c r="L176" s="38"/>
      <c r="M176" s="206" t="s">
        <v>1</v>
      </c>
      <c r="N176" s="207" t="s">
        <v>38</v>
      </c>
      <c r="O176" s="74"/>
      <c r="P176" s="208">
        <f t="shared" si="11"/>
        <v>0</v>
      </c>
      <c r="Q176" s="208">
        <v>0</v>
      </c>
      <c r="R176" s="208">
        <f t="shared" si="12"/>
        <v>0</v>
      </c>
      <c r="S176" s="208">
        <v>0</v>
      </c>
      <c r="T176" s="209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10" t="s">
        <v>265</v>
      </c>
      <c r="AT176" s="210" t="s">
        <v>146</v>
      </c>
      <c r="AU176" s="210" t="s">
        <v>84</v>
      </c>
      <c r="AY176" s="16" t="s">
        <v>143</v>
      </c>
      <c r="BE176" s="211">
        <f t="shared" si="14"/>
        <v>0</v>
      </c>
      <c r="BF176" s="211">
        <f t="shared" si="15"/>
        <v>0</v>
      </c>
      <c r="BG176" s="211">
        <f t="shared" si="16"/>
        <v>0</v>
      </c>
      <c r="BH176" s="211">
        <f t="shared" si="17"/>
        <v>0</v>
      </c>
      <c r="BI176" s="211">
        <f t="shared" si="18"/>
        <v>0</v>
      </c>
      <c r="BJ176" s="16" t="s">
        <v>84</v>
      </c>
      <c r="BK176" s="212">
        <f t="shared" si="19"/>
        <v>0</v>
      </c>
      <c r="BL176" s="16" t="s">
        <v>265</v>
      </c>
      <c r="BM176" s="210" t="s">
        <v>913</v>
      </c>
    </row>
    <row r="177" spans="1:65" s="2" customFormat="1" ht="16.5" customHeight="1">
      <c r="A177" s="33"/>
      <c r="B177" s="34"/>
      <c r="C177" s="225" t="s">
        <v>330</v>
      </c>
      <c r="D177" s="225" t="s">
        <v>159</v>
      </c>
      <c r="E177" s="226" t="s">
        <v>914</v>
      </c>
      <c r="F177" s="227" t="s">
        <v>915</v>
      </c>
      <c r="G177" s="228" t="s">
        <v>156</v>
      </c>
      <c r="H177" s="229">
        <v>7</v>
      </c>
      <c r="I177" s="230"/>
      <c r="J177" s="229">
        <f t="shared" si="10"/>
        <v>0</v>
      </c>
      <c r="K177" s="231"/>
      <c r="L177" s="232"/>
      <c r="M177" s="233" t="s">
        <v>1</v>
      </c>
      <c r="N177" s="234" t="s">
        <v>38</v>
      </c>
      <c r="O177" s="74"/>
      <c r="P177" s="208">
        <f t="shared" si="11"/>
        <v>0</v>
      </c>
      <c r="Q177" s="208">
        <v>3.5000000000000001E-3</v>
      </c>
      <c r="R177" s="208">
        <f t="shared" si="12"/>
        <v>2.4500000000000001E-2</v>
      </c>
      <c r="S177" s="208">
        <v>0</v>
      </c>
      <c r="T177" s="209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10" t="s">
        <v>916</v>
      </c>
      <c r="AT177" s="210" t="s">
        <v>159</v>
      </c>
      <c r="AU177" s="210" t="s">
        <v>84</v>
      </c>
      <c r="AY177" s="16" t="s">
        <v>143</v>
      </c>
      <c r="BE177" s="211">
        <f t="shared" si="14"/>
        <v>0</v>
      </c>
      <c r="BF177" s="211">
        <f t="shared" si="15"/>
        <v>0</v>
      </c>
      <c r="BG177" s="211">
        <f t="shared" si="16"/>
        <v>0</v>
      </c>
      <c r="BH177" s="211">
        <f t="shared" si="17"/>
        <v>0</v>
      </c>
      <c r="BI177" s="211">
        <f t="shared" si="18"/>
        <v>0</v>
      </c>
      <c r="BJ177" s="16" t="s">
        <v>84</v>
      </c>
      <c r="BK177" s="212">
        <f t="shared" si="19"/>
        <v>0</v>
      </c>
      <c r="BL177" s="16" t="s">
        <v>265</v>
      </c>
      <c r="BM177" s="210" t="s">
        <v>917</v>
      </c>
    </row>
    <row r="178" spans="1:65" s="2" customFormat="1" ht="21.75" customHeight="1">
      <c r="A178" s="33"/>
      <c r="B178" s="34"/>
      <c r="C178" s="199" t="s">
        <v>638</v>
      </c>
      <c r="D178" s="199" t="s">
        <v>146</v>
      </c>
      <c r="E178" s="200" t="s">
        <v>918</v>
      </c>
      <c r="F178" s="201" t="s">
        <v>919</v>
      </c>
      <c r="G178" s="202" t="s">
        <v>156</v>
      </c>
      <c r="H178" s="203">
        <v>2</v>
      </c>
      <c r="I178" s="204"/>
      <c r="J178" s="203">
        <f t="shared" si="10"/>
        <v>0</v>
      </c>
      <c r="K178" s="205"/>
      <c r="L178" s="38"/>
      <c r="M178" s="206" t="s">
        <v>1</v>
      </c>
      <c r="N178" s="207" t="s">
        <v>38</v>
      </c>
      <c r="O178" s="74"/>
      <c r="P178" s="208">
        <f t="shared" si="11"/>
        <v>0</v>
      </c>
      <c r="Q178" s="208">
        <v>0</v>
      </c>
      <c r="R178" s="208">
        <f t="shared" si="12"/>
        <v>0</v>
      </c>
      <c r="S178" s="208">
        <v>0</v>
      </c>
      <c r="T178" s="209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10" t="s">
        <v>265</v>
      </c>
      <c r="AT178" s="210" t="s">
        <v>146</v>
      </c>
      <c r="AU178" s="210" t="s">
        <v>84</v>
      </c>
      <c r="AY178" s="16" t="s">
        <v>143</v>
      </c>
      <c r="BE178" s="211">
        <f t="shared" si="14"/>
        <v>0</v>
      </c>
      <c r="BF178" s="211">
        <f t="shared" si="15"/>
        <v>0</v>
      </c>
      <c r="BG178" s="211">
        <f t="shared" si="16"/>
        <v>0</v>
      </c>
      <c r="BH178" s="211">
        <f t="shared" si="17"/>
        <v>0</v>
      </c>
      <c r="BI178" s="211">
        <f t="shared" si="18"/>
        <v>0</v>
      </c>
      <c r="BJ178" s="16" t="s">
        <v>84</v>
      </c>
      <c r="BK178" s="212">
        <f t="shared" si="19"/>
        <v>0</v>
      </c>
      <c r="BL178" s="16" t="s">
        <v>265</v>
      </c>
      <c r="BM178" s="210" t="s">
        <v>920</v>
      </c>
    </row>
    <row r="179" spans="1:65" s="2" customFormat="1" ht="24.15" customHeight="1">
      <c r="A179" s="33"/>
      <c r="B179" s="34"/>
      <c r="C179" s="225" t="s">
        <v>642</v>
      </c>
      <c r="D179" s="225" t="s">
        <v>159</v>
      </c>
      <c r="E179" s="226" t="s">
        <v>921</v>
      </c>
      <c r="F179" s="227" t="s">
        <v>922</v>
      </c>
      <c r="G179" s="228" t="s">
        <v>156</v>
      </c>
      <c r="H179" s="229">
        <v>2</v>
      </c>
      <c r="I179" s="230"/>
      <c r="J179" s="229">
        <f t="shared" si="10"/>
        <v>0</v>
      </c>
      <c r="K179" s="231"/>
      <c r="L179" s="232"/>
      <c r="M179" s="233" t="s">
        <v>1</v>
      </c>
      <c r="N179" s="234" t="s">
        <v>38</v>
      </c>
      <c r="O179" s="74"/>
      <c r="P179" s="208">
        <f t="shared" si="11"/>
        <v>0</v>
      </c>
      <c r="Q179" s="208">
        <v>3.5000000000000001E-3</v>
      </c>
      <c r="R179" s="208">
        <f t="shared" si="12"/>
        <v>7.0000000000000001E-3</v>
      </c>
      <c r="S179" s="208">
        <v>0</v>
      </c>
      <c r="T179" s="209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10" t="s">
        <v>776</v>
      </c>
      <c r="AT179" s="210" t="s">
        <v>159</v>
      </c>
      <c r="AU179" s="210" t="s">
        <v>84</v>
      </c>
      <c r="AY179" s="16" t="s">
        <v>143</v>
      </c>
      <c r="BE179" s="211">
        <f t="shared" si="14"/>
        <v>0</v>
      </c>
      <c r="BF179" s="211">
        <f t="shared" si="15"/>
        <v>0</v>
      </c>
      <c r="BG179" s="211">
        <f t="shared" si="16"/>
        <v>0</v>
      </c>
      <c r="BH179" s="211">
        <f t="shared" si="17"/>
        <v>0</v>
      </c>
      <c r="BI179" s="211">
        <f t="shared" si="18"/>
        <v>0</v>
      </c>
      <c r="BJ179" s="16" t="s">
        <v>84</v>
      </c>
      <c r="BK179" s="212">
        <f t="shared" si="19"/>
        <v>0</v>
      </c>
      <c r="BL179" s="16" t="s">
        <v>776</v>
      </c>
      <c r="BM179" s="210" t="s">
        <v>923</v>
      </c>
    </row>
    <row r="180" spans="1:65" s="2" customFormat="1" ht="21.75" customHeight="1">
      <c r="A180" s="33"/>
      <c r="B180" s="34"/>
      <c r="C180" s="199" t="s">
        <v>646</v>
      </c>
      <c r="D180" s="199" t="s">
        <v>146</v>
      </c>
      <c r="E180" s="200" t="s">
        <v>924</v>
      </c>
      <c r="F180" s="201" t="s">
        <v>925</v>
      </c>
      <c r="G180" s="202" t="s">
        <v>207</v>
      </c>
      <c r="H180" s="203">
        <v>10</v>
      </c>
      <c r="I180" s="204"/>
      <c r="J180" s="203">
        <f t="shared" si="10"/>
        <v>0</v>
      </c>
      <c r="K180" s="205"/>
      <c r="L180" s="38"/>
      <c r="M180" s="206" t="s">
        <v>1</v>
      </c>
      <c r="N180" s="207" t="s">
        <v>38</v>
      </c>
      <c r="O180" s="74"/>
      <c r="P180" s="208">
        <f t="shared" si="11"/>
        <v>0</v>
      </c>
      <c r="Q180" s="208">
        <v>0</v>
      </c>
      <c r="R180" s="208">
        <f t="shared" si="12"/>
        <v>0</v>
      </c>
      <c r="S180" s="208">
        <v>0</v>
      </c>
      <c r="T180" s="209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10" t="s">
        <v>265</v>
      </c>
      <c r="AT180" s="210" t="s">
        <v>146</v>
      </c>
      <c r="AU180" s="210" t="s">
        <v>84</v>
      </c>
      <c r="AY180" s="16" t="s">
        <v>143</v>
      </c>
      <c r="BE180" s="211">
        <f t="shared" si="14"/>
        <v>0</v>
      </c>
      <c r="BF180" s="211">
        <f t="shared" si="15"/>
        <v>0</v>
      </c>
      <c r="BG180" s="211">
        <f t="shared" si="16"/>
        <v>0</v>
      </c>
      <c r="BH180" s="211">
        <f t="shared" si="17"/>
        <v>0</v>
      </c>
      <c r="BI180" s="211">
        <f t="shared" si="18"/>
        <v>0</v>
      </c>
      <c r="BJ180" s="16" t="s">
        <v>84</v>
      </c>
      <c r="BK180" s="212">
        <f t="shared" si="19"/>
        <v>0</v>
      </c>
      <c r="BL180" s="16" t="s">
        <v>265</v>
      </c>
      <c r="BM180" s="210" t="s">
        <v>926</v>
      </c>
    </row>
    <row r="181" spans="1:65" s="2" customFormat="1" ht="24.15" customHeight="1">
      <c r="A181" s="33"/>
      <c r="B181" s="34"/>
      <c r="C181" s="225" t="s">
        <v>927</v>
      </c>
      <c r="D181" s="225" t="s">
        <v>159</v>
      </c>
      <c r="E181" s="226" t="s">
        <v>928</v>
      </c>
      <c r="F181" s="227" t="s">
        <v>929</v>
      </c>
      <c r="G181" s="228" t="s">
        <v>207</v>
      </c>
      <c r="H181" s="229">
        <v>10</v>
      </c>
      <c r="I181" s="230"/>
      <c r="J181" s="229">
        <f t="shared" si="10"/>
        <v>0</v>
      </c>
      <c r="K181" s="231"/>
      <c r="L181" s="232"/>
      <c r="M181" s="233" t="s">
        <v>1</v>
      </c>
      <c r="N181" s="234" t="s">
        <v>38</v>
      </c>
      <c r="O181" s="74"/>
      <c r="P181" s="208">
        <f t="shared" si="11"/>
        <v>0</v>
      </c>
      <c r="Q181" s="208">
        <v>2.0000000000000001E-4</v>
      </c>
      <c r="R181" s="208">
        <f t="shared" si="12"/>
        <v>2E-3</v>
      </c>
      <c r="S181" s="208">
        <v>0</v>
      </c>
      <c r="T181" s="209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10" t="s">
        <v>776</v>
      </c>
      <c r="AT181" s="210" t="s">
        <v>159</v>
      </c>
      <c r="AU181" s="210" t="s">
        <v>84</v>
      </c>
      <c r="AY181" s="16" t="s">
        <v>143</v>
      </c>
      <c r="BE181" s="211">
        <f t="shared" si="14"/>
        <v>0</v>
      </c>
      <c r="BF181" s="211">
        <f t="shared" si="15"/>
        <v>0</v>
      </c>
      <c r="BG181" s="211">
        <f t="shared" si="16"/>
        <v>0</v>
      </c>
      <c r="BH181" s="211">
        <f t="shared" si="17"/>
        <v>0</v>
      </c>
      <c r="BI181" s="211">
        <f t="shared" si="18"/>
        <v>0</v>
      </c>
      <c r="BJ181" s="16" t="s">
        <v>84</v>
      </c>
      <c r="BK181" s="212">
        <f t="shared" si="19"/>
        <v>0</v>
      </c>
      <c r="BL181" s="16" t="s">
        <v>776</v>
      </c>
      <c r="BM181" s="210" t="s">
        <v>930</v>
      </c>
    </row>
    <row r="182" spans="1:65" s="2" customFormat="1" ht="21.75" customHeight="1">
      <c r="A182" s="33"/>
      <c r="B182" s="34"/>
      <c r="C182" s="199" t="s">
        <v>7</v>
      </c>
      <c r="D182" s="199" t="s">
        <v>146</v>
      </c>
      <c r="E182" s="200" t="s">
        <v>931</v>
      </c>
      <c r="F182" s="201" t="s">
        <v>932</v>
      </c>
      <c r="G182" s="202" t="s">
        <v>207</v>
      </c>
      <c r="H182" s="203">
        <v>15</v>
      </c>
      <c r="I182" s="204"/>
      <c r="J182" s="203">
        <f t="shared" si="10"/>
        <v>0</v>
      </c>
      <c r="K182" s="205"/>
      <c r="L182" s="38"/>
      <c r="M182" s="206" t="s">
        <v>1</v>
      </c>
      <c r="N182" s="207" t="s">
        <v>38</v>
      </c>
      <c r="O182" s="74"/>
      <c r="P182" s="208">
        <f t="shared" si="11"/>
        <v>0</v>
      </c>
      <c r="Q182" s="208">
        <v>0</v>
      </c>
      <c r="R182" s="208">
        <f t="shared" si="12"/>
        <v>0</v>
      </c>
      <c r="S182" s="208">
        <v>0</v>
      </c>
      <c r="T182" s="209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10" t="s">
        <v>265</v>
      </c>
      <c r="AT182" s="210" t="s">
        <v>146</v>
      </c>
      <c r="AU182" s="210" t="s">
        <v>84</v>
      </c>
      <c r="AY182" s="16" t="s">
        <v>143</v>
      </c>
      <c r="BE182" s="211">
        <f t="shared" si="14"/>
        <v>0</v>
      </c>
      <c r="BF182" s="211">
        <f t="shared" si="15"/>
        <v>0</v>
      </c>
      <c r="BG182" s="211">
        <f t="shared" si="16"/>
        <v>0</v>
      </c>
      <c r="BH182" s="211">
        <f t="shared" si="17"/>
        <v>0</v>
      </c>
      <c r="BI182" s="211">
        <f t="shared" si="18"/>
        <v>0</v>
      </c>
      <c r="BJ182" s="16" t="s">
        <v>84</v>
      </c>
      <c r="BK182" s="212">
        <f t="shared" si="19"/>
        <v>0</v>
      </c>
      <c r="BL182" s="16" t="s">
        <v>265</v>
      </c>
      <c r="BM182" s="210" t="s">
        <v>933</v>
      </c>
    </row>
    <row r="183" spans="1:65" s="2" customFormat="1" ht="24.15" customHeight="1">
      <c r="A183" s="33"/>
      <c r="B183" s="34"/>
      <c r="C183" s="225" t="s">
        <v>687</v>
      </c>
      <c r="D183" s="225" t="s">
        <v>159</v>
      </c>
      <c r="E183" s="226" t="s">
        <v>934</v>
      </c>
      <c r="F183" s="227" t="s">
        <v>935</v>
      </c>
      <c r="G183" s="228" t="s">
        <v>207</v>
      </c>
      <c r="H183" s="229">
        <v>15</v>
      </c>
      <c r="I183" s="230"/>
      <c r="J183" s="229">
        <f t="shared" si="10"/>
        <v>0</v>
      </c>
      <c r="K183" s="231"/>
      <c r="L183" s="232"/>
      <c r="M183" s="233" t="s">
        <v>1</v>
      </c>
      <c r="N183" s="234" t="s">
        <v>38</v>
      </c>
      <c r="O183" s="74"/>
      <c r="P183" s="208">
        <f t="shared" si="11"/>
        <v>0</v>
      </c>
      <c r="Q183" s="208">
        <v>2.4000000000000001E-4</v>
      </c>
      <c r="R183" s="208">
        <f t="shared" si="12"/>
        <v>3.5999999999999999E-3</v>
      </c>
      <c r="S183" s="208">
        <v>0</v>
      </c>
      <c r="T183" s="209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10" t="s">
        <v>916</v>
      </c>
      <c r="AT183" s="210" t="s">
        <v>159</v>
      </c>
      <c r="AU183" s="210" t="s">
        <v>84</v>
      </c>
      <c r="AY183" s="16" t="s">
        <v>143</v>
      </c>
      <c r="BE183" s="211">
        <f t="shared" si="14"/>
        <v>0</v>
      </c>
      <c r="BF183" s="211">
        <f t="shared" si="15"/>
        <v>0</v>
      </c>
      <c r="BG183" s="211">
        <f t="shared" si="16"/>
        <v>0</v>
      </c>
      <c r="BH183" s="211">
        <f t="shared" si="17"/>
        <v>0</v>
      </c>
      <c r="BI183" s="211">
        <f t="shared" si="18"/>
        <v>0</v>
      </c>
      <c r="BJ183" s="16" t="s">
        <v>84</v>
      </c>
      <c r="BK183" s="212">
        <f t="shared" si="19"/>
        <v>0</v>
      </c>
      <c r="BL183" s="16" t="s">
        <v>265</v>
      </c>
      <c r="BM183" s="210" t="s">
        <v>936</v>
      </c>
    </row>
    <row r="184" spans="1:65" s="2" customFormat="1" ht="21.75" customHeight="1">
      <c r="A184" s="33"/>
      <c r="B184" s="34"/>
      <c r="C184" s="199" t="s">
        <v>937</v>
      </c>
      <c r="D184" s="199" t="s">
        <v>146</v>
      </c>
      <c r="E184" s="200" t="s">
        <v>938</v>
      </c>
      <c r="F184" s="201" t="s">
        <v>939</v>
      </c>
      <c r="G184" s="202" t="s">
        <v>207</v>
      </c>
      <c r="H184" s="203">
        <v>5</v>
      </c>
      <c r="I184" s="204"/>
      <c r="J184" s="203">
        <f t="shared" si="10"/>
        <v>0</v>
      </c>
      <c r="K184" s="205"/>
      <c r="L184" s="38"/>
      <c r="M184" s="206" t="s">
        <v>1</v>
      </c>
      <c r="N184" s="207" t="s">
        <v>38</v>
      </c>
      <c r="O184" s="74"/>
      <c r="P184" s="208">
        <f t="shared" si="11"/>
        <v>0</v>
      </c>
      <c r="Q184" s="208">
        <v>0</v>
      </c>
      <c r="R184" s="208">
        <f t="shared" si="12"/>
        <v>0</v>
      </c>
      <c r="S184" s="208">
        <v>0</v>
      </c>
      <c r="T184" s="209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10" t="s">
        <v>265</v>
      </c>
      <c r="AT184" s="210" t="s">
        <v>146</v>
      </c>
      <c r="AU184" s="210" t="s">
        <v>84</v>
      </c>
      <c r="AY184" s="16" t="s">
        <v>143</v>
      </c>
      <c r="BE184" s="211">
        <f t="shared" si="14"/>
        <v>0</v>
      </c>
      <c r="BF184" s="211">
        <f t="shared" si="15"/>
        <v>0</v>
      </c>
      <c r="BG184" s="211">
        <f t="shared" si="16"/>
        <v>0</v>
      </c>
      <c r="BH184" s="211">
        <f t="shared" si="17"/>
        <v>0</v>
      </c>
      <c r="BI184" s="211">
        <f t="shared" si="18"/>
        <v>0</v>
      </c>
      <c r="BJ184" s="16" t="s">
        <v>84</v>
      </c>
      <c r="BK184" s="212">
        <f t="shared" si="19"/>
        <v>0</v>
      </c>
      <c r="BL184" s="16" t="s">
        <v>265</v>
      </c>
      <c r="BM184" s="210" t="s">
        <v>940</v>
      </c>
    </row>
    <row r="185" spans="1:65" s="2" customFormat="1" ht="24.15" customHeight="1">
      <c r="A185" s="33"/>
      <c r="B185" s="34"/>
      <c r="C185" s="225" t="s">
        <v>941</v>
      </c>
      <c r="D185" s="225" t="s">
        <v>159</v>
      </c>
      <c r="E185" s="226" t="s">
        <v>942</v>
      </c>
      <c r="F185" s="227" t="s">
        <v>943</v>
      </c>
      <c r="G185" s="228" t="s">
        <v>207</v>
      </c>
      <c r="H185" s="229">
        <v>5</v>
      </c>
      <c r="I185" s="230"/>
      <c r="J185" s="229">
        <f t="shared" si="10"/>
        <v>0</v>
      </c>
      <c r="K185" s="231"/>
      <c r="L185" s="232"/>
      <c r="M185" s="233" t="s">
        <v>1</v>
      </c>
      <c r="N185" s="234" t="s">
        <v>38</v>
      </c>
      <c r="O185" s="74"/>
      <c r="P185" s="208">
        <f t="shared" si="11"/>
        <v>0</v>
      </c>
      <c r="Q185" s="208">
        <v>4.4999999999999999E-4</v>
      </c>
      <c r="R185" s="208">
        <f t="shared" si="12"/>
        <v>2.2499999999999998E-3</v>
      </c>
      <c r="S185" s="208">
        <v>0</v>
      </c>
      <c r="T185" s="209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10" t="s">
        <v>916</v>
      </c>
      <c r="AT185" s="210" t="s">
        <v>159</v>
      </c>
      <c r="AU185" s="210" t="s">
        <v>84</v>
      </c>
      <c r="AY185" s="16" t="s">
        <v>143</v>
      </c>
      <c r="BE185" s="211">
        <f t="shared" si="14"/>
        <v>0</v>
      </c>
      <c r="BF185" s="211">
        <f t="shared" si="15"/>
        <v>0</v>
      </c>
      <c r="BG185" s="211">
        <f t="shared" si="16"/>
        <v>0</v>
      </c>
      <c r="BH185" s="211">
        <f t="shared" si="17"/>
        <v>0</v>
      </c>
      <c r="BI185" s="211">
        <f t="shared" si="18"/>
        <v>0</v>
      </c>
      <c r="BJ185" s="16" t="s">
        <v>84</v>
      </c>
      <c r="BK185" s="212">
        <f t="shared" si="19"/>
        <v>0</v>
      </c>
      <c r="BL185" s="16" t="s">
        <v>265</v>
      </c>
      <c r="BM185" s="210" t="s">
        <v>944</v>
      </c>
    </row>
    <row r="186" spans="1:65" s="2" customFormat="1" ht="21.75" customHeight="1">
      <c r="A186" s="33"/>
      <c r="B186" s="34"/>
      <c r="C186" s="199" t="s">
        <v>945</v>
      </c>
      <c r="D186" s="199" t="s">
        <v>146</v>
      </c>
      <c r="E186" s="200" t="s">
        <v>946</v>
      </c>
      <c r="F186" s="201" t="s">
        <v>947</v>
      </c>
      <c r="G186" s="202" t="s">
        <v>207</v>
      </c>
      <c r="H186" s="203">
        <v>40</v>
      </c>
      <c r="I186" s="204"/>
      <c r="J186" s="203">
        <f t="shared" si="10"/>
        <v>0</v>
      </c>
      <c r="K186" s="205"/>
      <c r="L186" s="38"/>
      <c r="M186" s="206" t="s">
        <v>1</v>
      </c>
      <c r="N186" s="207" t="s">
        <v>38</v>
      </c>
      <c r="O186" s="74"/>
      <c r="P186" s="208">
        <f t="shared" si="11"/>
        <v>0</v>
      </c>
      <c r="Q186" s="208">
        <v>0</v>
      </c>
      <c r="R186" s="208">
        <f t="shared" si="12"/>
        <v>0</v>
      </c>
      <c r="S186" s="208">
        <v>0</v>
      </c>
      <c r="T186" s="209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10" t="s">
        <v>265</v>
      </c>
      <c r="AT186" s="210" t="s">
        <v>146</v>
      </c>
      <c r="AU186" s="210" t="s">
        <v>84</v>
      </c>
      <c r="AY186" s="16" t="s">
        <v>143</v>
      </c>
      <c r="BE186" s="211">
        <f t="shared" si="14"/>
        <v>0</v>
      </c>
      <c r="BF186" s="211">
        <f t="shared" si="15"/>
        <v>0</v>
      </c>
      <c r="BG186" s="211">
        <f t="shared" si="16"/>
        <v>0</v>
      </c>
      <c r="BH186" s="211">
        <f t="shared" si="17"/>
        <v>0</v>
      </c>
      <c r="BI186" s="211">
        <f t="shared" si="18"/>
        <v>0</v>
      </c>
      <c r="BJ186" s="16" t="s">
        <v>84</v>
      </c>
      <c r="BK186" s="212">
        <f t="shared" si="19"/>
        <v>0</v>
      </c>
      <c r="BL186" s="16" t="s">
        <v>265</v>
      </c>
      <c r="BM186" s="210" t="s">
        <v>948</v>
      </c>
    </row>
    <row r="187" spans="1:65" s="2" customFormat="1" ht="16.5" customHeight="1">
      <c r="A187" s="33"/>
      <c r="B187" s="34"/>
      <c r="C187" s="225" t="s">
        <v>949</v>
      </c>
      <c r="D187" s="225" t="s">
        <v>159</v>
      </c>
      <c r="E187" s="226" t="s">
        <v>950</v>
      </c>
      <c r="F187" s="227" t="s">
        <v>951</v>
      </c>
      <c r="G187" s="228" t="s">
        <v>207</v>
      </c>
      <c r="H187" s="229">
        <v>40</v>
      </c>
      <c r="I187" s="230"/>
      <c r="J187" s="229">
        <f t="shared" si="10"/>
        <v>0</v>
      </c>
      <c r="K187" s="231"/>
      <c r="L187" s="232"/>
      <c r="M187" s="233" t="s">
        <v>1</v>
      </c>
      <c r="N187" s="234" t="s">
        <v>38</v>
      </c>
      <c r="O187" s="74"/>
      <c r="P187" s="208">
        <f t="shared" si="11"/>
        <v>0</v>
      </c>
      <c r="Q187" s="208">
        <v>5.5999999999999995E-4</v>
      </c>
      <c r="R187" s="208">
        <f t="shared" si="12"/>
        <v>2.2399999999999996E-2</v>
      </c>
      <c r="S187" s="208">
        <v>0</v>
      </c>
      <c r="T187" s="209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10" t="s">
        <v>776</v>
      </c>
      <c r="AT187" s="210" t="s">
        <v>159</v>
      </c>
      <c r="AU187" s="210" t="s">
        <v>84</v>
      </c>
      <c r="AY187" s="16" t="s">
        <v>143</v>
      </c>
      <c r="BE187" s="211">
        <f t="shared" si="14"/>
        <v>0</v>
      </c>
      <c r="BF187" s="211">
        <f t="shared" si="15"/>
        <v>0</v>
      </c>
      <c r="BG187" s="211">
        <f t="shared" si="16"/>
        <v>0</v>
      </c>
      <c r="BH187" s="211">
        <f t="shared" si="17"/>
        <v>0</v>
      </c>
      <c r="BI187" s="211">
        <f t="shared" si="18"/>
        <v>0</v>
      </c>
      <c r="BJ187" s="16" t="s">
        <v>84</v>
      </c>
      <c r="BK187" s="212">
        <f t="shared" si="19"/>
        <v>0</v>
      </c>
      <c r="BL187" s="16" t="s">
        <v>776</v>
      </c>
      <c r="BM187" s="210" t="s">
        <v>952</v>
      </c>
    </row>
    <row r="188" spans="1:65" s="2" customFormat="1" ht="24.15" customHeight="1">
      <c r="A188" s="33"/>
      <c r="B188" s="34"/>
      <c r="C188" s="199" t="s">
        <v>84</v>
      </c>
      <c r="D188" s="199" t="s">
        <v>146</v>
      </c>
      <c r="E188" s="200" t="s">
        <v>953</v>
      </c>
      <c r="F188" s="201" t="s">
        <v>954</v>
      </c>
      <c r="G188" s="202" t="s">
        <v>207</v>
      </c>
      <c r="H188" s="203">
        <v>10</v>
      </c>
      <c r="I188" s="204"/>
      <c r="J188" s="203">
        <f t="shared" si="10"/>
        <v>0</v>
      </c>
      <c r="K188" s="205"/>
      <c r="L188" s="38"/>
      <c r="M188" s="206" t="s">
        <v>1</v>
      </c>
      <c r="N188" s="207" t="s">
        <v>38</v>
      </c>
      <c r="O188" s="74"/>
      <c r="P188" s="208">
        <f t="shared" si="11"/>
        <v>0</v>
      </c>
      <c r="Q188" s="208">
        <v>0</v>
      </c>
      <c r="R188" s="208">
        <f t="shared" si="12"/>
        <v>0</v>
      </c>
      <c r="S188" s="208">
        <v>0</v>
      </c>
      <c r="T188" s="209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10" t="s">
        <v>265</v>
      </c>
      <c r="AT188" s="210" t="s">
        <v>146</v>
      </c>
      <c r="AU188" s="210" t="s">
        <v>84</v>
      </c>
      <c r="AY188" s="16" t="s">
        <v>143</v>
      </c>
      <c r="BE188" s="211">
        <f t="shared" si="14"/>
        <v>0</v>
      </c>
      <c r="BF188" s="211">
        <f t="shared" si="15"/>
        <v>0</v>
      </c>
      <c r="BG188" s="211">
        <f t="shared" si="16"/>
        <v>0</v>
      </c>
      <c r="BH188" s="211">
        <f t="shared" si="17"/>
        <v>0</v>
      </c>
      <c r="BI188" s="211">
        <f t="shared" si="18"/>
        <v>0</v>
      </c>
      <c r="BJ188" s="16" t="s">
        <v>84</v>
      </c>
      <c r="BK188" s="212">
        <f t="shared" si="19"/>
        <v>0</v>
      </c>
      <c r="BL188" s="16" t="s">
        <v>265</v>
      </c>
      <c r="BM188" s="210" t="s">
        <v>955</v>
      </c>
    </row>
    <row r="189" spans="1:65" s="2" customFormat="1" ht="16.5" customHeight="1">
      <c r="A189" s="33"/>
      <c r="B189" s="34"/>
      <c r="C189" s="225" t="s">
        <v>150</v>
      </c>
      <c r="D189" s="225" t="s">
        <v>159</v>
      </c>
      <c r="E189" s="226" t="s">
        <v>956</v>
      </c>
      <c r="F189" s="227" t="s">
        <v>957</v>
      </c>
      <c r="G189" s="228" t="s">
        <v>207</v>
      </c>
      <c r="H189" s="229">
        <v>10</v>
      </c>
      <c r="I189" s="230"/>
      <c r="J189" s="229">
        <f t="shared" si="10"/>
        <v>0</v>
      </c>
      <c r="K189" s="231"/>
      <c r="L189" s="232"/>
      <c r="M189" s="233" t="s">
        <v>1</v>
      </c>
      <c r="N189" s="234" t="s">
        <v>38</v>
      </c>
      <c r="O189" s="74"/>
      <c r="P189" s="208">
        <f t="shared" si="11"/>
        <v>0</v>
      </c>
      <c r="Q189" s="208">
        <v>1.3999999999999999E-4</v>
      </c>
      <c r="R189" s="208">
        <f t="shared" si="12"/>
        <v>1.3999999999999998E-3</v>
      </c>
      <c r="S189" s="208">
        <v>0</v>
      </c>
      <c r="T189" s="209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10" t="s">
        <v>776</v>
      </c>
      <c r="AT189" s="210" t="s">
        <v>159</v>
      </c>
      <c r="AU189" s="210" t="s">
        <v>84</v>
      </c>
      <c r="AY189" s="16" t="s">
        <v>143</v>
      </c>
      <c r="BE189" s="211">
        <f t="shared" si="14"/>
        <v>0</v>
      </c>
      <c r="BF189" s="211">
        <f t="shared" si="15"/>
        <v>0</v>
      </c>
      <c r="BG189" s="211">
        <f t="shared" si="16"/>
        <v>0</v>
      </c>
      <c r="BH189" s="211">
        <f t="shared" si="17"/>
        <v>0</v>
      </c>
      <c r="BI189" s="211">
        <f t="shared" si="18"/>
        <v>0</v>
      </c>
      <c r="BJ189" s="16" t="s">
        <v>84</v>
      </c>
      <c r="BK189" s="212">
        <f t="shared" si="19"/>
        <v>0</v>
      </c>
      <c r="BL189" s="16" t="s">
        <v>776</v>
      </c>
      <c r="BM189" s="210" t="s">
        <v>958</v>
      </c>
    </row>
    <row r="190" spans="1:65" s="13" customFormat="1" ht="10">
      <c r="B190" s="213"/>
      <c r="C190" s="214"/>
      <c r="D190" s="215" t="s">
        <v>152</v>
      </c>
      <c r="E190" s="216" t="s">
        <v>1</v>
      </c>
      <c r="F190" s="217" t="s">
        <v>620</v>
      </c>
      <c r="G190" s="214"/>
      <c r="H190" s="218">
        <v>10</v>
      </c>
      <c r="I190" s="219"/>
      <c r="J190" s="214"/>
      <c r="K190" s="214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152</v>
      </c>
      <c r="AU190" s="224" t="s">
        <v>84</v>
      </c>
      <c r="AV190" s="13" t="s">
        <v>84</v>
      </c>
      <c r="AW190" s="13" t="s">
        <v>28</v>
      </c>
      <c r="AX190" s="13" t="s">
        <v>72</v>
      </c>
      <c r="AY190" s="224" t="s">
        <v>143</v>
      </c>
    </row>
    <row r="191" spans="1:65" s="2" customFormat="1" ht="24.15" customHeight="1">
      <c r="A191" s="33"/>
      <c r="B191" s="34"/>
      <c r="C191" s="199" t="s">
        <v>590</v>
      </c>
      <c r="D191" s="199" t="s">
        <v>146</v>
      </c>
      <c r="E191" s="200" t="s">
        <v>959</v>
      </c>
      <c r="F191" s="201" t="s">
        <v>954</v>
      </c>
      <c r="G191" s="202" t="s">
        <v>207</v>
      </c>
      <c r="H191" s="203">
        <v>5</v>
      </c>
      <c r="I191" s="204"/>
      <c r="J191" s="203">
        <f>ROUND(I191*H191,3)</f>
        <v>0</v>
      </c>
      <c r="K191" s="205"/>
      <c r="L191" s="38"/>
      <c r="M191" s="206" t="s">
        <v>1</v>
      </c>
      <c r="N191" s="207" t="s">
        <v>38</v>
      </c>
      <c r="O191" s="74"/>
      <c r="P191" s="208">
        <f>O191*H191</f>
        <v>0</v>
      </c>
      <c r="Q191" s="208">
        <v>0</v>
      </c>
      <c r="R191" s="208">
        <f>Q191*H191</f>
        <v>0</v>
      </c>
      <c r="S191" s="208">
        <v>0</v>
      </c>
      <c r="T191" s="209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10" t="s">
        <v>265</v>
      </c>
      <c r="AT191" s="210" t="s">
        <v>146</v>
      </c>
      <c r="AU191" s="210" t="s">
        <v>84</v>
      </c>
      <c r="AY191" s="16" t="s">
        <v>143</v>
      </c>
      <c r="BE191" s="211">
        <f>IF(N191="základná",J191,0)</f>
        <v>0</v>
      </c>
      <c r="BF191" s="211">
        <f>IF(N191="znížená",J191,0)</f>
        <v>0</v>
      </c>
      <c r="BG191" s="211">
        <f>IF(N191="zákl. prenesená",J191,0)</f>
        <v>0</v>
      </c>
      <c r="BH191" s="211">
        <f>IF(N191="zníž. prenesená",J191,0)</f>
        <v>0</v>
      </c>
      <c r="BI191" s="211">
        <f>IF(N191="nulová",J191,0)</f>
        <v>0</v>
      </c>
      <c r="BJ191" s="16" t="s">
        <v>84</v>
      </c>
      <c r="BK191" s="212">
        <f>ROUND(I191*H191,3)</f>
        <v>0</v>
      </c>
      <c r="BL191" s="16" t="s">
        <v>265</v>
      </c>
      <c r="BM191" s="210" t="s">
        <v>960</v>
      </c>
    </row>
    <row r="192" spans="1:65" s="13" customFormat="1" ht="10">
      <c r="B192" s="213"/>
      <c r="C192" s="214"/>
      <c r="D192" s="215" t="s">
        <v>152</v>
      </c>
      <c r="E192" s="216" t="s">
        <v>1</v>
      </c>
      <c r="F192" s="217" t="s">
        <v>961</v>
      </c>
      <c r="G192" s="214"/>
      <c r="H192" s="218">
        <v>5</v>
      </c>
      <c r="I192" s="219"/>
      <c r="J192" s="214"/>
      <c r="K192" s="214"/>
      <c r="L192" s="220"/>
      <c r="M192" s="221"/>
      <c r="N192" s="222"/>
      <c r="O192" s="222"/>
      <c r="P192" s="222"/>
      <c r="Q192" s="222"/>
      <c r="R192" s="222"/>
      <c r="S192" s="222"/>
      <c r="T192" s="223"/>
      <c r="AT192" s="224" t="s">
        <v>152</v>
      </c>
      <c r="AU192" s="224" t="s">
        <v>84</v>
      </c>
      <c r="AV192" s="13" t="s">
        <v>84</v>
      </c>
      <c r="AW192" s="13" t="s">
        <v>28</v>
      </c>
      <c r="AX192" s="13" t="s">
        <v>72</v>
      </c>
      <c r="AY192" s="224" t="s">
        <v>143</v>
      </c>
    </row>
    <row r="193" spans="1:65" s="2" customFormat="1" ht="16.5" customHeight="1">
      <c r="A193" s="33"/>
      <c r="B193" s="34"/>
      <c r="C193" s="225" t="s">
        <v>961</v>
      </c>
      <c r="D193" s="225" t="s">
        <v>159</v>
      </c>
      <c r="E193" s="226" t="s">
        <v>962</v>
      </c>
      <c r="F193" s="227" t="s">
        <v>963</v>
      </c>
      <c r="G193" s="228" t="s">
        <v>207</v>
      </c>
      <c r="H193" s="229">
        <v>5</v>
      </c>
      <c r="I193" s="230"/>
      <c r="J193" s="229">
        <f>ROUND(I193*H193,3)</f>
        <v>0</v>
      </c>
      <c r="K193" s="231"/>
      <c r="L193" s="232"/>
      <c r="M193" s="233" t="s">
        <v>1</v>
      </c>
      <c r="N193" s="234" t="s">
        <v>38</v>
      </c>
      <c r="O193" s="74"/>
      <c r="P193" s="208">
        <f>O193*H193</f>
        <v>0</v>
      </c>
      <c r="Q193" s="208">
        <v>8.0000000000000007E-5</v>
      </c>
      <c r="R193" s="208">
        <f>Q193*H193</f>
        <v>4.0000000000000002E-4</v>
      </c>
      <c r="S193" s="208">
        <v>0</v>
      </c>
      <c r="T193" s="209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10" t="s">
        <v>776</v>
      </c>
      <c r="AT193" s="210" t="s">
        <v>159</v>
      </c>
      <c r="AU193" s="210" t="s">
        <v>84</v>
      </c>
      <c r="AY193" s="16" t="s">
        <v>143</v>
      </c>
      <c r="BE193" s="211">
        <f>IF(N193="základná",J193,0)</f>
        <v>0</v>
      </c>
      <c r="BF193" s="211">
        <f>IF(N193="znížená",J193,0)</f>
        <v>0</v>
      </c>
      <c r="BG193" s="211">
        <f>IF(N193="zákl. prenesená",J193,0)</f>
        <v>0</v>
      </c>
      <c r="BH193" s="211">
        <f>IF(N193="zníž. prenesená",J193,0)</f>
        <v>0</v>
      </c>
      <c r="BI193" s="211">
        <f>IF(N193="nulová",J193,0)</f>
        <v>0</v>
      </c>
      <c r="BJ193" s="16" t="s">
        <v>84</v>
      </c>
      <c r="BK193" s="212">
        <f>ROUND(I193*H193,3)</f>
        <v>0</v>
      </c>
      <c r="BL193" s="16" t="s">
        <v>776</v>
      </c>
      <c r="BM193" s="210" t="s">
        <v>964</v>
      </c>
    </row>
    <row r="194" spans="1:65" s="2" customFormat="1" ht="24.15" customHeight="1">
      <c r="A194" s="33"/>
      <c r="B194" s="34"/>
      <c r="C194" s="199" t="s">
        <v>308</v>
      </c>
      <c r="D194" s="199" t="s">
        <v>146</v>
      </c>
      <c r="E194" s="200" t="s">
        <v>959</v>
      </c>
      <c r="F194" s="201" t="s">
        <v>954</v>
      </c>
      <c r="G194" s="202" t="s">
        <v>207</v>
      </c>
      <c r="H194" s="203">
        <v>30</v>
      </c>
      <c r="I194" s="204"/>
      <c r="J194" s="203">
        <f>ROUND(I194*H194,3)</f>
        <v>0</v>
      </c>
      <c r="K194" s="205"/>
      <c r="L194" s="38"/>
      <c r="M194" s="206" t="s">
        <v>1</v>
      </c>
      <c r="N194" s="207" t="s">
        <v>38</v>
      </c>
      <c r="O194" s="74"/>
      <c r="P194" s="208">
        <f>O194*H194</f>
        <v>0</v>
      </c>
      <c r="Q194" s="208">
        <v>0</v>
      </c>
      <c r="R194" s="208">
        <f>Q194*H194</f>
        <v>0</v>
      </c>
      <c r="S194" s="208">
        <v>0</v>
      </c>
      <c r="T194" s="209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10" t="s">
        <v>265</v>
      </c>
      <c r="AT194" s="210" t="s">
        <v>146</v>
      </c>
      <c r="AU194" s="210" t="s">
        <v>84</v>
      </c>
      <c r="AY194" s="16" t="s">
        <v>143</v>
      </c>
      <c r="BE194" s="211">
        <f>IF(N194="základná",J194,0)</f>
        <v>0</v>
      </c>
      <c r="BF194" s="211">
        <f>IF(N194="znížená",J194,0)</f>
        <v>0</v>
      </c>
      <c r="BG194" s="211">
        <f>IF(N194="zákl. prenesená",J194,0)</f>
        <v>0</v>
      </c>
      <c r="BH194" s="211">
        <f>IF(N194="zníž. prenesená",J194,0)</f>
        <v>0</v>
      </c>
      <c r="BI194" s="211">
        <f>IF(N194="nulová",J194,0)</f>
        <v>0</v>
      </c>
      <c r="BJ194" s="16" t="s">
        <v>84</v>
      </c>
      <c r="BK194" s="212">
        <f>ROUND(I194*H194,3)</f>
        <v>0</v>
      </c>
      <c r="BL194" s="16" t="s">
        <v>265</v>
      </c>
      <c r="BM194" s="210" t="s">
        <v>965</v>
      </c>
    </row>
    <row r="195" spans="1:65" s="2" customFormat="1" ht="24.15" customHeight="1">
      <c r="A195" s="33"/>
      <c r="B195" s="34"/>
      <c r="C195" s="225" t="s">
        <v>654</v>
      </c>
      <c r="D195" s="225" t="s">
        <v>159</v>
      </c>
      <c r="E195" s="226" t="s">
        <v>966</v>
      </c>
      <c r="F195" s="227" t="s">
        <v>967</v>
      </c>
      <c r="G195" s="228" t="s">
        <v>207</v>
      </c>
      <c r="H195" s="229">
        <v>30</v>
      </c>
      <c r="I195" s="230"/>
      <c r="J195" s="229">
        <f>ROUND(I195*H195,3)</f>
        <v>0</v>
      </c>
      <c r="K195" s="231"/>
      <c r="L195" s="232"/>
      <c r="M195" s="233" t="s">
        <v>1</v>
      </c>
      <c r="N195" s="234" t="s">
        <v>38</v>
      </c>
      <c r="O195" s="74"/>
      <c r="P195" s="208">
        <f>O195*H195</f>
        <v>0</v>
      </c>
      <c r="Q195" s="208">
        <v>2.0000000000000001E-4</v>
      </c>
      <c r="R195" s="208">
        <f>Q195*H195</f>
        <v>6.0000000000000001E-3</v>
      </c>
      <c r="S195" s="208">
        <v>0</v>
      </c>
      <c r="T195" s="209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10" t="s">
        <v>776</v>
      </c>
      <c r="AT195" s="210" t="s">
        <v>159</v>
      </c>
      <c r="AU195" s="210" t="s">
        <v>84</v>
      </c>
      <c r="AY195" s="16" t="s">
        <v>143</v>
      </c>
      <c r="BE195" s="211">
        <f>IF(N195="základná",J195,0)</f>
        <v>0</v>
      </c>
      <c r="BF195" s="211">
        <f>IF(N195="znížená",J195,0)</f>
        <v>0</v>
      </c>
      <c r="BG195" s="211">
        <f>IF(N195="zákl. prenesená",J195,0)</f>
        <v>0</v>
      </c>
      <c r="BH195" s="211">
        <f>IF(N195="zníž. prenesená",J195,0)</f>
        <v>0</v>
      </c>
      <c r="BI195" s="211">
        <f>IF(N195="nulová",J195,0)</f>
        <v>0</v>
      </c>
      <c r="BJ195" s="16" t="s">
        <v>84</v>
      </c>
      <c r="BK195" s="212">
        <f>ROUND(I195*H195,3)</f>
        <v>0</v>
      </c>
      <c r="BL195" s="16" t="s">
        <v>776</v>
      </c>
      <c r="BM195" s="210" t="s">
        <v>968</v>
      </c>
    </row>
    <row r="196" spans="1:65" s="2" customFormat="1" ht="24.15" customHeight="1">
      <c r="A196" s="33"/>
      <c r="B196" s="34"/>
      <c r="C196" s="199" t="s">
        <v>164</v>
      </c>
      <c r="D196" s="199" t="s">
        <v>146</v>
      </c>
      <c r="E196" s="200" t="s">
        <v>969</v>
      </c>
      <c r="F196" s="201" t="s">
        <v>970</v>
      </c>
      <c r="G196" s="202" t="s">
        <v>207</v>
      </c>
      <c r="H196" s="203">
        <v>45</v>
      </c>
      <c r="I196" s="204"/>
      <c r="J196" s="203">
        <f>ROUND(I196*H196,3)</f>
        <v>0</v>
      </c>
      <c r="K196" s="205"/>
      <c r="L196" s="38"/>
      <c r="M196" s="206" t="s">
        <v>1</v>
      </c>
      <c r="N196" s="207" t="s">
        <v>38</v>
      </c>
      <c r="O196" s="74"/>
      <c r="P196" s="208">
        <f>O196*H196</f>
        <v>0</v>
      </c>
      <c r="Q196" s="208">
        <v>0</v>
      </c>
      <c r="R196" s="208">
        <f>Q196*H196</f>
        <v>0</v>
      </c>
      <c r="S196" s="208">
        <v>0</v>
      </c>
      <c r="T196" s="209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10" t="s">
        <v>265</v>
      </c>
      <c r="AT196" s="210" t="s">
        <v>146</v>
      </c>
      <c r="AU196" s="210" t="s">
        <v>84</v>
      </c>
      <c r="AY196" s="16" t="s">
        <v>143</v>
      </c>
      <c r="BE196" s="211">
        <f>IF(N196="základná",J196,0)</f>
        <v>0</v>
      </c>
      <c r="BF196" s="211">
        <f>IF(N196="znížená",J196,0)</f>
        <v>0</v>
      </c>
      <c r="BG196" s="211">
        <f>IF(N196="zákl. prenesená",J196,0)</f>
        <v>0</v>
      </c>
      <c r="BH196" s="211">
        <f>IF(N196="zníž. prenesená",J196,0)</f>
        <v>0</v>
      </c>
      <c r="BI196" s="211">
        <f>IF(N196="nulová",J196,0)</f>
        <v>0</v>
      </c>
      <c r="BJ196" s="16" t="s">
        <v>84</v>
      </c>
      <c r="BK196" s="212">
        <f>ROUND(I196*H196,3)</f>
        <v>0</v>
      </c>
      <c r="BL196" s="16" t="s">
        <v>265</v>
      </c>
      <c r="BM196" s="210" t="s">
        <v>971</v>
      </c>
    </row>
    <row r="197" spans="1:65" s="13" customFormat="1" ht="10">
      <c r="B197" s="213"/>
      <c r="C197" s="214"/>
      <c r="D197" s="215" t="s">
        <v>152</v>
      </c>
      <c r="E197" s="216" t="s">
        <v>1</v>
      </c>
      <c r="F197" s="217" t="s">
        <v>677</v>
      </c>
      <c r="G197" s="214"/>
      <c r="H197" s="218">
        <v>45</v>
      </c>
      <c r="I197" s="219"/>
      <c r="J197" s="214"/>
      <c r="K197" s="214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152</v>
      </c>
      <c r="AU197" s="224" t="s">
        <v>84</v>
      </c>
      <c r="AV197" s="13" t="s">
        <v>84</v>
      </c>
      <c r="AW197" s="13" t="s">
        <v>28</v>
      </c>
      <c r="AX197" s="13" t="s">
        <v>72</v>
      </c>
      <c r="AY197" s="224" t="s">
        <v>143</v>
      </c>
    </row>
    <row r="198" spans="1:65" s="2" customFormat="1" ht="24.15" customHeight="1">
      <c r="A198" s="33"/>
      <c r="B198" s="34"/>
      <c r="C198" s="225" t="s">
        <v>179</v>
      </c>
      <c r="D198" s="225" t="s">
        <v>159</v>
      </c>
      <c r="E198" s="226" t="s">
        <v>972</v>
      </c>
      <c r="F198" s="227" t="s">
        <v>973</v>
      </c>
      <c r="G198" s="228" t="s">
        <v>207</v>
      </c>
      <c r="H198" s="229">
        <v>45</v>
      </c>
      <c r="I198" s="230"/>
      <c r="J198" s="229">
        <f t="shared" ref="J198:J213" si="20">ROUND(I198*H198,3)</f>
        <v>0</v>
      </c>
      <c r="K198" s="231"/>
      <c r="L198" s="232"/>
      <c r="M198" s="233" t="s">
        <v>1</v>
      </c>
      <c r="N198" s="234" t="s">
        <v>38</v>
      </c>
      <c r="O198" s="74"/>
      <c r="P198" s="208">
        <f t="shared" ref="P198:P213" si="21">O198*H198</f>
        <v>0</v>
      </c>
      <c r="Q198" s="208">
        <v>1.9000000000000001E-4</v>
      </c>
      <c r="R198" s="208">
        <f t="shared" ref="R198:R213" si="22">Q198*H198</f>
        <v>8.5500000000000003E-3</v>
      </c>
      <c r="S198" s="208">
        <v>0</v>
      </c>
      <c r="T198" s="209">
        <f t="shared" ref="T198:T213" si="23"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210" t="s">
        <v>776</v>
      </c>
      <c r="AT198" s="210" t="s">
        <v>159</v>
      </c>
      <c r="AU198" s="210" t="s">
        <v>84</v>
      </c>
      <c r="AY198" s="16" t="s">
        <v>143</v>
      </c>
      <c r="BE198" s="211">
        <f t="shared" ref="BE198:BE213" si="24">IF(N198="základná",J198,0)</f>
        <v>0</v>
      </c>
      <c r="BF198" s="211">
        <f t="shared" ref="BF198:BF213" si="25">IF(N198="znížená",J198,0)</f>
        <v>0</v>
      </c>
      <c r="BG198" s="211">
        <f t="shared" ref="BG198:BG213" si="26">IF(N198="zákl. prenesená",J198,0)</f>
        <v>0</v>
      </c>
      <c r="BH198" s="211">
        <f t="shared" ref="BH198:BH213" si="27">IF(N198="zníž. prenesená",J198,0)</f>
        <v>0</v>
      </c>
      <c r="BI198" s="211">
        <f t="shared" ref="BI198:BI213" si="28">IF(N198="nulová",J198,0)</f>
        <v>0</v>
      </c>
      <c r="BJ198" s="16" t="s">
        <v>84</v>
      </c>
      <c r="BK198" s="212">
        <f t="shared" ref="BK198:BK213" si="29">ROUND(I198*H198,3)</f>
        <v>0</v>
      </c>
      <c r="BL198" s="16" t="s">
        <v>776</v>
      </c>
      <c r="BM198" s="210" t="s">
        <v>974</v>
      </c>
    </row>
    <row r="199" spans="1:65" s="2" customFormat="1" ht="24.15" customHeight="1">
      <c r="A199" s="33"/>
      <c r="B199" s="34"/>
      <c r="C199" s="199" t="s">
        <v>975</v>
      </c>
      <c r="D199" s="199" t="s">
        <v>146</v>
      </c>
      <c r="E199" s="200" t="s">
        <v>969</v>
      </c>
      <c r="F199" s="201" t="s">
        <v>970</v>
      </c>
      <c r="G199" s="202" t="s">
        <v>207</v>
      </c>
      <c r="H199" s="203">
        <v>55</v>
      </c>
      <c r="I199" s="204"/>
      <c r="J199" s="203">
        <f t="shared" si="20"/>
        <v>0</v>
      </c>
      <c r="K199" s="205"/>
      <c r="L199" s="38"/>
      <c r="M199" s="206" t="s">
        <v>1</v>
      </c>
      <c r="N199" s="207" t="s">
        <v>38</v>
      </c>
      <c r="O199" s="74"/>
      <c r="P199" s="208">
        <f t="shared" si="21"/>
        <v>0</v>
      </c>
      <c r="Q199" s="208">
        <v>0</v>
      </c>
      <c r="R199" s="208">
        <f t="shared" si="22"/>
        <v>0</v>
      </c>
      <c r="S199" s="208">
        <v>0</v>
      </c>
      <c r="T199" s="209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10" t="s">
        <v>265</v>
      </c>
      <c r="AT199" s="210" t="s">
        <v>146</v>
      </c>
      <c r="AU199" s="210" t="s">
        <v>84</v>
      </c>
      <c r="AY199" s="16" t="s">
        <v>143</v>
      </c>
      <c r="BE199" s="211">
        <f t="shared" si="24"/>
        <v>0</v>
      </c>
      <c r="BF199" s="211">
        <f t="shared" si="25"/>
        <v>0</v>
      </c>
      <c r="BG199" s="211">
        <f t="shared" si="26"/>
        <v>0</v>
      </c>
      <c r="BH199" s="211">
        <f t="shared" si="27"/>
        <v>0</v>
      </c>
      <c r="BI199" s="211">
        <f t="shared" si="28"/>
        <v>0</v>
      </c>
      <c r="BJ199" s="16" t="s">
        <v>84</v>
      </c>
      <c r="BK199" s="212">
        <f t="shared" si="29"/>
        <v>0</v>
      </c>
      <c r="BL199" s="16" t="s">
        <v>265</v>
      </c>
      <c r="BM199" s="210" t="s">
        <v>976</v>
      </c>
    </row>
    <row r="200" spans="1:65" s="2" customFormat="1" ht="24.15" customHeight="1">
      <c r="A200" s="33"/>
      <c r="B200" s="34"/>
      <c r="C200" s="225" t="s">
        <v>977</v>
      </c>
      <c r="D200" s="225" t="s">
        <v>159</v>
      </c>
      <c r="E200" s="226" t="s">
        <v>934</v>
      </c>
      <c r="F200" s="227" t="s">
        <v>935</v>
      </c>
      <c r="G200" s="228" t="s">
        <v>207</v>
      </c>
      <c r="H200" s="229">
        <v>55</v>
      </c>
      <c r="I200" s="230"/>
      <c r="J200" s="229">
        <f t="shared" si="20"/>
        <v>0</v>
      </c>
      <c r="K200" s="231"/>
      <c r="L200" s="232"/>
      <c r="M200" s="233" t="s">
        <v>1</v>
      </c>
      <c r="N200" s="234" t="s">
        <v>38</v>
      </c>
      <c r="O200" s="74"/>
      <c r="P200" s="208">
        <f t="shared" si="21"/>
        <v>0</v>
      </c>
      <c r="Q200" s="208">
        <v>2.4000000000000001E-4</v>
      </c>
      <c r="R200" s="208">
        <f t="shared" si="22"/>
        <v>1.32E-2</v>
      </c>
      <c r="S200" s="208">
        <v>0</v>
      </c>
      <c r="T200" s="209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10" t="s">
        <v>916</v>
      </c>
      <c r="AT200" s="210" t="s">
        <v>159</v>
      </c>
      <c r="AU200" s="210" t="s">
        <v>84</v>
      </c>
      <c r="AY200" s="16" t="s">
        <v>143</v>
      </c>
      <c r="BE200" s="211">
        <f t="shared" si="24"/>
        <v>0</v>
      </c>
      <c r="BF200" s="211">
        <f t="shared" si="25"/>
        <v>0</v>
      </c>
      <c r="BG200" s="211">
        <f t="shared" si="26"/>
        <v>0</v>
      </c>
      <c r="BH200" s="211">
        <f t="shared" si="27"/>
        <v>0</v>
      </c>
      <c r="BI200" s="211">
        <f t="shared" si="28"/>
        <v>0</v>
      </c>
      <c r="BJ200" s="16" t="s">
        <v>84</v>
      </c>
      <c r="BK200" s="212">
        <f t="shared" si="29"/>
        <v>0</v>
      </c>
      <c r="BL200" s="16" t="s">
        <v>265</v>
      </c>
      <c r="BM200" s="210" t="s">
        <v>978</v>
      </c>
    </row>
    <row r="201" spans="1:65" s="2" customFormat="1" ht="24.15" customHeight="1">
      <c r="A201" s="33"/>
      <c r="B201" s="34"/>
      <c r="C201" s="199" t="s">
        <v>162</v>
      </c>
      <c r="D201" s="199" t="s">
        <v>146</v>
      </c>
      <c r="E201" s="200" t="s">
        <v>979</v>
      </c>
      <c r="F201" s="201" t="s">
        <v>980</v>
      </c>
      <c r="G201" s="202" t="s">
        <v>207</v>
      </c>
      <c r="H201" s="203">
        <v>15</v>
      </c>
      <c r="I201" s="204"/>
      <c r="J201" s="203">
        <f t="shared" si="20"/>
        <v>0</v>
      </c>
      <c r="K201" s="205"/>
      <c r="L201" s="38"/>
      <c r="M201" s="206" t="s">
        <v>1</v>
      </c>
      <c r="N201" s="207" t="s">
        <v>38</v>
      </c>
      <c r="O201" s="74"/>
      <c r="P201" s="208">
        <f t="shared" si="21"/>
        <v>0</v>
      </c>
      <c r="Q201" s="208">
        <v>0</v>
      </c>
      <c r="R201" s="208">
        <f t="shared" si="22"/>
        <v>0</v>
      </c>
      <c r="S201" s="208">
        <v>0</v>
      </c>
      <c r="T201" s="209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10" t="s">
        <v>265</v>
      </c>
      <c r="AT201" s="210" t="s">
        <v>146</v>
      </c>
      <c r="AU201" s="210" t="s">
        <v>84</v>
      </c>
      <c r="AY201" s="16" t="s">
        <v>143</v>
      </c>
      <c r="BE201" s="211">
        <f t="shared" si="24"/>
        <v>0</v>
      </c>
      <c r="BF201" s="211">
        <f t="shared" si="25"/>
        <v>0</v>
      </c>
      <c r="BG201" s="211">
        <f t="shared" si="26"/>
        <v>0</v>
      </c>
      <c r="BH201" s="211">
        <f t="shared" si="27"/>
        <v>0</v>
      </c>
      <c r="BI201" s="211">
        <f t="shared" si="28"/>
        <v>0</v>
      </c>
      <c r="BJ201" s="16" t="s">
        <v>84</v>
      </c>
      <c r="BK201" s="212">
        <f t="shared" si="29"/>
        <v>0</v>
      </c>
      <c r="BL201" s="16" t="s">
        <v>265</v>
      </c>
      <c r="BM201" s="210" t="s">
        <v>981</v>
      </c>
    </row>
    <row r="202" spans="1:65" s="2" customFormat="1" ht="24.15" customHeight="1">
      <c r="A202" s="33"/>
      <c r="B202" s="34"/>
      <c r="C202" s="225" t="s">
        <v>620</v>
      </c>
      <c r="D202" s="225" t="s">
        <v>159</v>
      </c>
      <c r="E202" s="226" t="s">
        <v>982</v>
      </c>
      <c r="F202" s="227" t="s">
        <v>983</v>
      </c>
      <c r="G202" s="228" t="s">
        <v>207</v>
      </c>
      <c r="H202" s="229">
        <v>15</v>
      </c>
      <c r="I202" s="230"/>
      <c r="J202" s="229">
        <f t="shared" si="20"/>
        <v>0</v>
      </c>
      <c r="K202" s="231"/>
      <c r="L202" s="232"/>
      <c r="M202" s="233" t="s">
        <v>1</v>
      </c>
      <c r="N202" s="234" t="s">
        <v>38</v>
      </c>
      <c r="O202" s="74"/>
      <c r="P202" s="208">
        <f t="shared" si="21"/>
        <v>0</v>
      </c>
      <c r="Q202" s="208">
        <v>3.8000000000000002E-4</v>
      </c>
      <c r="R202" s="208">
        <f t="shared" si="22"/>
        <v>5.7000000000000002E-3</v>
      </c>
      <c r="S202" s="208">
        <v>0</v>
      </c>
      <c r="T202" s="209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210" t="s">
        <v>916</v>
      </c>
      <c r="AT202" s="210" t="s">
        <v>159</v>
      </c>
      <c r="AU202" s="210" t="s">
        <v>84</v>
      </c>
      <c r="AY202" s="16" t="s">
        <v>143</v>
      </c>
      <c r="BE202" s="211">
        <f t="shared" si="24"/>
        <v>0</v>
      </c>
      <c r="BF202" s="211">
        <f t="shared" si="25"/>
        <v>0</v>
      </c>
      <c r="BG202" s="211">
        <f t="shared" si="26"/>
        <v>0</v>
      </c>
      <c r="BH202" s="211">
        <f t="shared" si="27"/>
        <v>0</v>
      </c>
      <c r="BI202" s="211">
        <f t="shared" si="28"/>
        <v>0</v>
      </c>
      <c r="BJ202" s="16" t="s">
        <v>84</v>
      </c>
      <c r="BK202" s="212">
        <f t="shared" si="29"/>
        <v>0</v>
      </c>
      <c r="BL202" s="16" t="s">
        <v>265</v>
      </c>
      <c r="BM202" s="210" t="s">
        <v>984</v>
      </c>
    </row>
    <row r="203" spans="1:65" s="2" customFormat="1" ht="24.15" customHeight="1">
      <c r="A203" s="33"/>
      <c r="B203" s="34"/>
      <c r="C203" s="199" t="s">
        <v>650</v>
      </c>
      <c r="D203" s="199" t="s">
        <v>146</v>
      </c>
      <c r="E203" s="200" t="s">
        <v>959</v>
      </c>
      <c r="F203" s="201" t="s">
        <v>954</v>
      </c>
      <c r="G203" s="202" t="s">
        <v>207</v>
      </c>
      <c r="H203" s="203">
        <v>80</v>
      </c>
      <c r="I203" s="204"/>
      <c r="J203" s="203">
        <f t="shared" si="20"/>
        <v>0</v>
      </c>
      <c r="K203" s="205"/>
      <c r="L203" s="38"/>
      <c r="M203" s="206" t="s">
        <v>1</v>
      </c>
      <c r="N203" s="207" t="s">
        <v>38</v>
      </c>
      <c r="O203" s="74"/>
      <c r="P203" s="208">
        <f t="shared" si="21"/>
        <v>0</v>
      </c>
      <c r="Q203" s="208">
        <v>0</v>
      </c>
      <c r="R203" s="208">
        <f t="shared" si="22"/>
        <v>0</v>
      </c>
      <c r="S203" s="208">
        <v>0</v>
      </c>
      <c r="T203" s="209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10" t="s">
        <v>265</v>
      </c>
      <c r="AT203" s="210" t="s">
        <v>146</v>
      </c>
      <c r="AU203" s="210" t="s">
        <v>84</v>
      </c>
      <c r="AY203" s="16" t="s">
        <v>143</v>
      </c>
      <c r="BE203" s="211">
        <f t="shared" si="24"/>
        <v>0</v>
      </c>
      <c r="BF203" s="211">
        <f t="shared" si="25"/>
        <v>0</v>
      </c>
      <c r="BG203" s="211">
        <f t="shared" si="26"/>
        <v>0</v>
      </c>
      <c r="BH203" s="211">
        <f t="shared" si="27"/>
        <v>0</v>
      </c>
      <c r="BI203" s="211">
        <f t="shared" si="28"/>
        <v>0</v>
      </c>
      <c r="BJ203" s="16" t="s">
        <v>84</v>
      </c>
      <c r="BK203" s="212">
        <f t="shared" si="29"/>
        <v>0</v>
      </c>
      <c r="BL203" s="16" t="s">
        <v>265</v>
      </c>
      <c r="BM203" s="210" t="s">
        <v>985</v>
      </c>
    </row>
    <row r="204" spans="1:65" s="2" customFormat="1" ht="24.15" customHeight="1">
      <c r="A204" s="33"/>
      <c r="B204" s="34"/>
      <c r="C204" s="225" t="s">
        <v>634</v>
      </c>
      <c r="D204" s="225" t="s">
        <v>159</v>
      </c>
      <c r="E204" s="226" t="s">
        <v>928</v>
      </c>
      <c r="F204" s="227" t="s">
        <v>929</v>
      </c>
      <c r="G204" s="228" t="s">
        <v>207</v>
      </c>
      <c r="H204" s="229">
        <v>80</v>
      </c>
      <c r="I204" s="230"/>
      <c r="J204" s="229">
        <f t="shared" si="20"/>
        <v>0</v>
      </c>
      <c r="K204" s="231"/>
      <c r="L204" s="232"/>
      <c r="M204" s="233" t="s">
        <v>1</v>
      </c>
      <c r="N204" s="234" t="s">
        <v>38</v>
      </c>
      <c r="O204" s="74"/>
      <c r="P204" s="208">
        <f t="shared" si="21"/>
        <v>0</v>
      </c>
      <c r="Q204" s="208">
        <v>2.0000000000000001E-4</v>
      </c>
      <c r="R204" s="208">
        <f t="shared" si="22"/>
        <v>1.6E-2</v>
      </c>
      <c r="S204" s="208">
        <v>0</v>
      </c>
      <c r="T204" s="209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10" t="s">
        <v>776</v>
      </c>
      <c r="AT204" s="210" t="s">
        <v>159</v>
      </c>
      <c r="AU204" s="210" t="s">
        <v>84</v>
      </c>
      <c r="AY204" s="16" t="s">
        <v>143</v>
      </c>
      <c r="BE204" s="211">
        <f t="shared" si="24"/>
        <v>0</v>
      </c>
      <c r="BF204" s="211">
        <f t="shared" si="25"/>
        <v>0</v>
      </c>
      <c r="BG204" s="211">
        <f t="shared" si="26"/>
        <v>0</v>
      </c>
      <c r="BH204" s="211">
        <f t="shared" si="27"/>
        <v>0</v>
      </c>
      <c r="BI204" s="211">
        <f t="shared" si="28"/>
        <v>0</v>
      </c>
      <c r="BJ204" s="16" t="s">
        <v>84</v>
      </c>
      <c r="BK204" s="212">
        <f t="shared" si="29"/>
        <v>0</v>
      </c>
      <c r="BL204" s="16" t="s">
        <v>776</v>
      </c>
      <c r="BM204" s="210" t="s">
        <v>986</v>
      </c>
    </row>
    <row r="205" spans="1:65" s="2" customFormat="1" ht="24.15" customHeight="1">
      <c r="A205" s="33"/>
      <c r="B205" s="34"/>
      <c r="C205" s="199" t="s">
        <v>691</v>
      </c>
      <c r="D205" s="199" t="s">
        <v>146</v>
      </c>
      <c r="E205" s="200" t="s">
        <v>979</v>
      </c>
      <c r="F205" s="201" t="s">
        <v>980</v>
      </c>
      <c r="G205" s="202" t="s">
        <v>207</v>
      </c>
      <c r="H205" s="203">
        <v>10</v>
      </c>
      <c r="I205" s="204"/>
      <c r="J205" s="203">
        <f t="shared" si="20"/>
        <v>0</v>
      </c>
      <c r="K205" s="205"/>
      <c r="L205" s="38"/>
      <c r="M205" s="206" t="s">
        <v>1</v>
      </c>
      <c r="N205" s="207" t="s">
        <v>38</v>
      </c>
      <c r="O205" s="74"/>
      <c r="P205" s="208">
        <f t="shared" si="21"/>
        <v>0</v>
      </c>
      <c r="Q205" s="208">
        <v>0</v>
      </c>
      <c r="R205" s="208">
        <f t="shared" si="22"/>
        <v>0</v>
      </c>
      <c r="S205" s="208">
        <v>0</v>
      </c>
      <c r="T205" s="209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10" t="s">
        <v>265</v>
      </c>
      <c r="AT205" s="210" t="s">
        <v>146</v>
      </c>
      <c r="AU205" s="210" t="s">
        <v>84</v>
      </c>
      <c r="AY205" s="16" t="s">
        <v>143</v>
      </c>
      <c r="BE205" s="211">
        <f t="shared" si="24"/>
        <v>0</v>
      </c>
      <c r="BF205" s="211">
        <f t="shared" si="25"/>
        <v>0</v>
      </c>
      <c r="BG205" s="211">
        <f t="shared" si="26"/>
        <v>0</v>
      </c>
      <c r="BH205" s="211">
        <f t="shared" si="27"/>
        <v>0</v>
      </c>
      <c r="BI205" s="211">
        <f t="shared" si="28"/>
        <v>0</v>
      </c>
      <c r="BJ205" s="16" t="s">
        <v>84</v>
      </c>
      <c r="BK205" s="212">
        <f t="shared" si="29"/>
        <v>0</v>
      </c>
      <c r="BL205" s="16" t="s">
        <v>265</v>
      </c>
      <c r="BM205" s="210" t="s">
        <v>987</v>
      </c>
    </row>
    <row r="206" spans="1:65" s="2" customFormat="1" ht="24.15" customHeight="1">
      <c r="A206" s="33"/>
      <c r="B206" s="34"/>
      <c r="C206" s="225" t="s">
        <v>988</v>
      </c>
      <c r="D206" s="225" t="s">
        <v>159</v>
      </c>
      <c r="E206" s="226" t="s">
        <v>942</v>
      </c>
      <c r="F206" s="227" t="s">
        <v>943</v>
      </c>
      <c r="G206" s="228" t="s">
        <v>207</v>
      </c>
      <c r="H206" s="229">
        <v>10</v>
      </c>
      <c r="I206" s="230"/>
      <c r="J206" s="229">
        <f t="shared" si="20"/>
        <v>0</v>
      </c>
      <c r="K206" s="231"/>
      <c r="L206" s="232"/>
      <c r="M206" s="233" t="s">
        <v>1</v>
      </c>
      <c r="N206" s="234" t="s">
        <v>38</v>
      </c>
      <c r="O206" s="74"/>
      <c r="P206" s="208">
        <f t="shared" si="21"/>
        <v>0</v>
      </c>
      <c r="Q206" s="208">
        <v>4.4999999999999999E-4</v>
      </c>
      <c r="R206" s="208">
        <f t="shared" si="22"/>
        <v>4.4999999999999997E-3</v>
      </c>
      <c r="S206" s="208">
        <v>0</v>
      </c>
      <c r="T206" s="209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210" t="s">
        <v>776</v>
      </c>
      <c r="AT206" s="210" t="s">
        <v>159</v>
      </c>
      <c r="AU206" s="210" t="s">
        <v>84</v>
      </c>
      <c r="AY206" s="16" t="s">
        <v>143</v>
      </c>
      <c r="BE206" s="211">
        <f t="shared" si="24"/>
        <v>0</v>
      </c>
      <c r="BF206" s="211">
        <f t="shared" si="25"/>
        <v>0</v>
      </c>
      <c r="BG206" s="211">
        <f t="shared" si="26"/>
        <v>0</v>
      </c>
      <c r="BH206" s="211">
        <f t="shared" si="27"/>
        <v>0</v>
      </c>
      <c r="BI206" s="211">
        <f t="shared" si="28"/>
        <v>0</v>
      </c>
      <c r="BJ206" s="16" t="s">
        <v>84</v>
      </c>
      <c r="BK206" s="212">
        <f t="shared" si="29"/>
        <v>0</v>
      </c>
      <c r="BL206" s="16" t="s">
        <v>776</v>
      </c>
      <c r="BM206" s="210" t="s">
        <v>989</v>
      </c>
    </row>
    <row r="207" spans="1:65" s="2" customFormat="1" ht="24.15" customHeight="1">
      <c r="A207" s="33"/>
      <c r="B207" s="34"/>
      <c r="C207" s="199" t="s">
        <v>990</v>
      </c>
      <c r="D207" s="199" t="s">
        <v>146</v>
      </c>
      <c r="E207" s="200" t="s">
        <v>991</v>
      </c>
      <c r="F207" s="201" t="s">
        <v>992</v>
      </c>
      <c r="G207" s="202" t="s">
        <v>207</v>
      </c>
      <c r="H207" s="203">
        <v>40</v>
      </c>
      <c r="I207" s="204"/>
      <c r="J207" s="203">
        <f t="shared" si="20"/>
        <v>0</v>
      </c>
      <c r="K207" s="205"/>
      <c r="L207" s="38"/>
      <c r="M207" s="206" t="s">
        <v>1</v>
      </c>
      <c r="N207" s="207" t="s">
        <v>38</v>
      </c>
      <c r="O207" s="74"/>
      <c r="P207" s="208">
        <f t="shared" si="21"/>
        <v>0</v>
      </c>
      <c r="Q207" s="208">
        <v>0</v>
      </c>
      <c r="R207" s="208">
        <f t="shared" si="22"/>
        <v>0</v>
      </c>
      <c r="S207" s="208">
        <v>0</v>
      </c>
      <c r="T207" s="209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10" t="s">
        <v>265</v>
      </c>
      <c r="AT207" s="210" t="s">
        <v>146</v>
      </c>
      <c r="AU207" s="210" t="s">
        <v>84</v>
      </c>
      <c r="AY207" s="16" t="s">
        <v>143</v>
      </c>
      <c r="BE207" s="211">
        <f t="shared" si="24"/>
        <v>0</v>
      </c>
      <c r="BF207" s="211">
        <f t="shared" si="25"/>
        <v>0</v>
      </c>
      <c r="BG207" s="211">
        <f t="shared" si="26"/>
        <v>0</v>
      </c>
      <c r="BH207" s="211">
        <f t="shared" si="27"/>
        <v>0</v>
      </c>
      <c r="BI207" s="211">
        <f t="shared" si="28"/>
        <v>0</v>
      </c>
      <c r="BJ207" s="16" t="s">
        <v>84</v>
      </c>
      <c r="BK207" s="212">
        <f t="shared" si="29"/>
        <v>0</v>
      </c>
      <c r="BL207" s="16" t="s">
        <v>265</v>
      </c>
      <c r="BM207" s="210" t="s">
        <v>993</v>
      </c>
    </row>
    <row r="208" spans="1:65" s="2" customFormat="1" ht="16.5" customHeight="1">
      <c r="A208" s="33"/>
      <c r="B208" s="34"/>
      <c r="C208" s="225" t="s">
        <v>697</v>
      </c>
      <c r="D208" s="225" t="s">
        <v>159</v>
      </c>
      <c r="E208" s="226" t="s">
        <v>994</v>
      </c>
      <c r="F208" s="227" t="s">
        <v>995</v>
      </c>
      <c r="G208" s="228" t="s">
        <v>207</v>
      </c>
      <c r="H208" s="229">
        <v>40</v>
      </c>
      <c r="I208" s="230"/>
      <c r="J208" s="229">
        <f t="shared" si="20"/>
        <v>0</v>
      </c>
      <c r="K208" s="231"/>
      <c r="L208" s="232"/>
      <c r="M208" s="233" t="s">
        <v>1</v>
      </c>
      <c r="N208" s="234" t="s">
        <v>38</v>
      </c>
      <c r="O208" s="74"/>
      <c r="P208" s="208">
        <f t="shared" si="21"/>
        <v>0</v>
      </c>
      <c r="Q208" s="208">
        <v>1.1E-4</v>
      </c>
      <c r="R208" s="208">
        <f t="shared" si="22"/>
        <v>4.4000000000000003E-3</v>
      </c>
      <c r="S208" s="208">
        <v>0</v>
      </c>
      <c r="T208" s="209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10" t="s">
        <v>776</v>
      </c>
      <c r="AT208" s="210" t="s">
        <v>159</v>
      </c>
      <c r="AU208" s="210" t="s">
        <v>84</v>
      </c>
      <c r="AY208" s="16" t="s">
        <v>143</v>
      </c>
      <c r="BE208" s="211">
        <f t="shared" si="24"/>
        <v>0</v>
      </c>
      <c r="BF208" s="211">
        <f t="shared" si="25"/>
        <v>0</v>
      </c>
      <c r="BG208" s="211">
        <f t="shared" si="26"/>
        <v>0</v>
      </c>
      <c r="BH208" s="211">
        <f t="shared" si="27"/>
        <v>0</v>
      </c>
      <c r="BI208" s="211">
        <f t="shared" si="28"/>
        <v>0</v>
      </c>
      <c r="BJ208" s="16" t="s">
        <v>84</v>
      </c>
      <c r="BK208" s="212">
        <f t="shared" si="29"/>
        <v>0</v>
      </c>
      <c r="BL208" s="16" t="s">
        <v>776</v>
      </c>
      <c r="BM208" s="210" t="s">
        <v>996</v>
      </c>
    </row>
    <row r="209" spans="1:65" s="2" customFormat="1" ht="24.15" customHeight="1">
      <c r="A209" s="33"/>
      <c r="B209" s="34"/>
      <c r="C209" s="199" t="s">
        <v>360</v>
      </c>
      <c r="D209" s="199" t="s">
        <v>146</v>
      </c>
      <c r="E209" s="200" t="s">
        <v>997</v>
      </c>
      <c r="F209" s="201" t="s">
        <v>998</v>
      </c>
      <c r="G209" s="202" t="s">
        <v>207</v>
      </c>
      <c r="H209" s="203">
        <v>20</v>
      </c>
      <c r="I209" s="204"/>
      <c r="J209" s="203">
        <f t="shared" si="20"/>
        <v>0</v>
      </c>
      <c r="K209" s="205"/>
      <c r="L209" s="38"/>
      <c r="M209" s="206" t="s">
        <v>1</v>
      </c>
      <c r="N209" s="207" t="s">
        <v>38</v>
      </c>
      <c r="O209" s="74"/>
      <c r="P209" s="208">
        <f t="shared" si="21"/>
        <v>0</v>
      </c>
      <c r="Q209" s="208">
        <v>0</v>
      </c>
      <c r="R209" s="208">
        <f t="shared" si="22"/>
        <v>0</v>
      </c>
      <c r="S209" s="208">
        <v>0</v>
      </c>
      <c r="T209" s="209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10" t="s">
        <v>265</v>
      </c>
      <c r="AT209" s="210" t="s">
        <v>146</v>
      </c>
      <c r="AU209" s="210" t="s">
        <v>84</v>
      </c>
      <c r="AY209" s="16" t="s">
        <v>143</v>
      </c>
      <c r="BE209" s="211">
        <f t="shared" si="24"/>
        <v>0</v>
      </c>
      <c r="BF209" s="211">
        <f t="shared" si="25"/>
        <v>0</v>
      </c>
      <c r="BG209" s="211">
        <f t="shared" si="26"/>
        <v>0</v>
      </c>
      <c r="BH209" s="211">
        <f t="shared" si="27"/>
        <v>0</v>
      </c>
      <c r="BI209" s="211">
        <f t="shared" si="28"/>
        <v>0</v>
      </c>
      <c r="BJ209" s="16" t="s">
        <v>84</v>
      </c>
      <c r="BK209" s="212">
        <f t="shared" si="29"/>
        <v>0</v>
      </c>
      <c r="BL209" s="16" t="s">
        <v>265</v>
      </c>
      <c r="BM209" s="210" t="s">
        <v>999</v>
      </c>
    </row>
    <row r="210" spans="1:65" s="2" customFormat="1" ht="16.5" customHeight="1">
      <c r="A210" s="33"/>
      <c r="B210" s="34"/>
      <c r="C210" s="225" t="s">
        <v>733</v>
      </c>
      <c r="D210" s="225" t="s">
        <v>159</v>
      </c>
      <c r="E210" s="226" t="s">
        <v>1000</v>
      </c>
      <c r="F210" s="227" t="s">
        <v>1001</v>
      </c>
      <c r="G210" s="228" t="s">
        <v>207</v>
      </c>
      <c r="H210" s="229">
        <v>20</v>
      </c>
      <c r="I210" s="230"/>
      <c r="J210" s="229">
        <f t="shared" si="20"/>
        <v>0</v>
      </c>
      <c r="K210" s="231"/>
      <c r="L210" s="232"/>
      <c r="M210" s="233" t="s">
        <v>1</v>
      </c>
      <c r="N210" s="234" t="s">
        <v>38</v>
      </c>
      <c r="O210" s="74"/>
      <c r="P210" s="208">
        <f t="shared" si="21"/>
        <v>0</v>
      </c>
      <c r="Q210" s="208">
        <v>5.0000000000000002E-5</v>
      </c>
      <c r="R210" s="208">
        <f t="shared" si="22"/>
        <v>1E-3</v>
      </c>
      <c r="S210" s="208">
        <v>0</v>
      </c>
      <c r="T210" s="209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10" t="s">
        <v>776</v>
      </c>
      <c r="AT210" s="210" t="s">
        <v>159</v>
      </c>
      <c r="AU210" s="210" t="s">
        <v>84</v>
      </c>
      <c r="AY210" s="16" t="s">
        <v>143</v>
      </c>
      <c r="BE210" s="211">
        <f t="shared" si="24"/>
        <v>0</v>
      </c>
      <c r="BF210" s="211">
        <f t="shared" si="25"/>
        <v>0</v>
      </c>
      <c r="BG210" s="211">
        <f t="shared" si="26"/>
        <v>0</v>
      </c>
      <c r="BH210" s="211">
        <f t="shared" si="27"/>
        <v>0</v>
      </c>
      <c r="BI210" s="211">
        <f t="shared" si="28"/>
        <v>0</v>
      </c>
      <c r="BJ210" s="16" t="s">
        <v>84</v>
      </c>
      <c r="BK210" s="212">
        <f t="shared" si="29"/>
        <v>0</v>
      </c>
      <c r="BL210" s="16" t="s">
        <v>776</v>
      </c>
      <c r="BM210" s="210" t="s">
        <v>1002</v>
      </c>
    </row>
    <row r="211" spans="1:65" s="2" customFormat="1" ht="24.15" customHeight="1">
      <c r="A211" s="33"/>
      <c r="B211" s="34"/>
      <c r="C211" s="199" t="s">
        <v>1003</v>
      </c>
      <c r="D211" s="199" t="s">
        <v>146</v>
      </c>
      <c r="E211" s="200" t="s">
        <v>1004</v>
      </c>
      <c r="F211" s="201" t="s">
        <v>1005</v>
      </c>
      <c r="G211" s="202" t="s">
        <v>156</v>
      </c>
      <c r="H211" s="203">
        <v>1</v>
      </c>
      <c r="I211" s="204"/>
      <c r="J211" s="203">
        <f t="shared" si="20"/>
        <v>0</v>
      </c>
      <c r="K211" s="205"/>
      <c r="L211" s="38"/>
      <c r="M211" s="206" t="s">
        <v>1</v>
      </c>
      <c r="N211" s="207" t="s">
        <v>38</v>
      </c>
      <c r="O211" s="74"/>
      <c r="P211" s="208">
        <f t="shared" si="21"/>
        <v>0</v>
      </c>
      <c r="Q211" s="208">
        <v>0</v>
      </c>
      <c r="R211" s="208">
        <f t="shared" si="22"/>
        <v>0</v>
      </c>
      <c r="S211" s="208">
        <v>0</v>
      </c>
      <c r="T211" s="209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10" t="s">
        <v>265</v>
      </c>
      <c r="AT211" s="210" t="s">
        <v>146</v>
      </c>
      <c r="AU211" s="210" t="s">
        <v>84</v>
      </c>
      <c r="AY211" s="16" t="s">
        <v>143</v>
      </c>
      <c r="BE211" s="211">
        <f t="shared" si="24"/>
        <v>0</v>
      </c>
      <c r="BF211" s="211">
        <f t="shared" si="25"/>
        <v>0</v>
      </c>
      <c r="BG211" s="211">
        <f t="shared" si="26"/>
        <v>0</v>
      </c>
      <c r="BH211" s="211">
        <f t="shared" si="27"/>
        <v>0</v>
      </c>
      <c r="BI211" s="211">
        <f t="shared" si="28"/>
        <v>0</v>
      </c>
      <c r="BJ211" s="16" t="s">
        <v>84</v>
      </c>
      <c r="BK211" s="212">
        <f t="shared" si="29"/>
        <v>0</v>
      </c>
      <c r="BL211" s="16" t="s">
        <v>265</v>
      </c>
      <c r="BM211" s="210" t="s">
        <v>1006</v>
      </c>
    </row>
    <row r="212" spans="1:65" s="2" customFormat="1" ht="33" customHeight="1">
      <c r="A212" s="33"/>
      <c r="B212" s="34"/>
      <c r="C212" s="225" t="s">
        <v>184</v>
      </c>
      <c r="D212" s="225" t="s">
        <v>159</v>
      </c>
      <c r="E212" s="226" t="s">
        <v>1007</v>
      </c>
      <c r="F212" s="227" t="s">
        <v>1008</v>
      </c>
      <c r="G212" s="228" t="s">
        <v>156</v>
      </c>
      <c r="H212" s="229">
        <v>1</v>
      </c>
      <c r="I212" s="230"/>
      <c r="J212" s="229">
        <f t="shared" si="20"/>
        <v>0</v>
      </c>
      <c r="K212" s="231"/>
      <c r="L212" s="232"/>
      <c r="M212" s="233" t="s">
        <v>1</v>
      </c>
      <c r="N212" s="234" t="s">
        <v>38</v>
      </c>
      <c r="O212" s="74"/>
      <c r="P212" s="208">
        <f t="shared" si="21"/>
        <v>0</v>
      </c>
      <c r="Q212" s="208">
        <v>1.9599999999999999E-3</v>
      </c>
      <c r="R212" s="208">
        <f t="shared" si="22"/>
        <v>1.9599999999999999E-3</v>
      </c>
      <c r="S212" s="208">
        <v>0</v>
      </c>
      <c r="T212" s="209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10" t="s">
        <v>776</v>
      </c>
      <c r="AT212" s="210" t="s">
        <v>159</v>
      </c>
      <c r="AU212" s="210" t="s">
        <v>84</v>
      </c>
      <c r="AY212" s="16" t="s">
        <v>143</v>
      </c>
      <c r="BE212" s="211">
        <f t="shared" si="24"/>
        <v>0</v>
      </c>
      <c r="BF212" s="211">
        <f t="shared" si="25"/>
        <v>0</v>
      </c>
      <c r="BG212" s="211">
        <f t="shared" si="26"/>
        <v>0</v>
      </c>
      <c r="BH212" s="211">
        <f t="shared" si="27"/>
        <v>0</v>
      </c>
      <c r="BI212" s="211">
        <f t="shared" si="28"/>
        <v>0</v>
      </c>
      <c r="BJ212" s="16" t="s">
        <v>84</v>
      </c>
      <c r="BK212" s="212">
        <f t="shared" si="29"/>
        <v>0</v>
      </c>
      <c r="BL212" s="16" t="s">
        <v>776</v>
      </c>
      <c r="BM212" s="210" t="s">
        <v>1009</v>
      </c>
    </row>
    <row r="213" spans="1:65" s="2" customFormat="1" ht="24.15" customHeight="1">
      <c r="A213" s="33"/>
      <c r="B213" s="34"/>
      <c r="C213" s="199" t="s">
        <v>1010</v>
      </c>
      <c r="D213" s="199" t="s">
        <v>146</v>
      </c>
      <c r="E213" s="200" t="s">
        <v>1011</v>
      </c>
      <c r="F213" s="201" t="s">
        <v>1012</v>
      </c>
      <c r="G213" s="202" t="s">
        <v>156</v>
      </c>
      <c r="H213" s="203">
        <v>7</v>
      </c>
      <c r="I213" s="204"/>
      <c r="J213" s="203">
        <f t="shared" si="20"/>
        <v>0</v>
      </c>
      <c r="K213" s="205"/>
      <c r="L213" s="38"/>
      <c r="M213" s="206" t="s">
        <v>1</v>
      </c>
      <c r="N213" s="207" t="s">
        <v>38</v>
      </c>
      <c r="O213" s="74"/>
      <c r="P213" s="208">
        <f t="shared" si="21"/>
        <v>0</v>
      </c>
      <c r="Q213" s="208">
        <v>0</v>
      </c>
      <c r="R213" s="208">
        <f t="shared" si="22"/>
        <v>0</v>
      </c>
      <c r="S213" s="208">
        <v>2E-3</v>
      </c>
      <c r="T213" s="209">
        <f t="shared" si="23"/>
        <v>1.4E-2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10" t="s">
        <v>265</v>
      </c>
      <c r="AT213" s="210" t="s">
        <v>146</v>
      </c>
      <c r="AU213" s="210" t="s">
        <v>84</v>
      </c>
      <c r="AY213" s="16" t="s">
        <v>143</v>
      </c>
      <c r="BE213" s="211">
        <f t="shared" si="24"/>
        <v>0</v>
      </c>
      <c r="BF213" s="211">
        <f t="shared" si="25"/>
        <v>0</v>
      </c>
      <c r="BG213" s="211">
        <f t="shared" si="26"/>
        <v>0</v>
      </c>
      <c r="BH213" s="211">
        <f t="shared" si="27"/>
        <v>0</v>
      </c>
      <c r="BI213" s="211">
        <f t="shared" si="28"/>
        <v>0</v>
      </c>
      <c r="BJ213" s="16" t="s">
        <v>84</v>
      </c>
      <c r="BK213" s="212">
        <f t="shared" si="29"/>
        <v>0</v>
      </c>
      <c r="BL213" s="16" t="s">
        <v>265</v>
      </c>
      <c r="BM213" s="210" t="s">
        <v>1013</v>
      </c>
    </row>
    <row r="214" spans="1:65" s="12" customFormat="1" ht="22.75" customHeight="1">
      <c r="B214" s="183"/>
      <c r="C214" s="184"/>
      <c r="D214" s="185" t="s">
        <v>71</v>
      </c>
      <c r="E214" s="197" t="s">
        <v>1014</v>
      </c>
      <c r="F214" s="197" t="s">
        <v>1015</v>
      </c>
      <c r="G214" s="184"/>
      <c r="H214" s="184"/>
      <c r="I214" s="187"/>
      <c r="J214" s="198">
        <f>BK214</f>
        <v>0</v>
      </c>
      <c r="K214" s="184"/>
      <c r="L214" s="189"/>
      <c r="M214" s="190"/>
      <c r="N214" s="191"/>
      <c r="O214" s="191"/>
      <c r="P214" s="192">
        <f>SUM(P215:P216)</f>
        <v>0</v>
      </c>
      <c r="Q214" s="191"/>
      <c r="R214" s="192">
        <f>SUM(R215:R216)</f>
        <v>2E-3</v>
      </c>
      <c r="S214" s="191"/>
      <c r="T214" s="193">
        <f>SUM(T215:T216)</f>
        <v>0</v>
      </c>
      <c r="AR214" s="194" t="s">
        <v>590</v>
      </c>
      <c r="AT214" s="195" t="s">
        <v>71</v>
      </c>
      <c r="AU214" s="195" t="s">
        <v>79</v>
      </c>
      <c r="AY214" s="194" t="s">
        <v>143</v>
      </c>
      <c r="BK214" s="196">
        <f>SUM(BK215:BK216)</f>
        <v>0</v>
      </c>
    </row>
    <row r="215" spans="1:65" s="2" customFormat="1" ht="21.75" customHeight="1">
      <c r="A215" s="33"/>
      <c r="B215" s="34"/>
      <c r="C215" s="199" t="s">
        <v>405</v>
      </c>
      <c r="D215" s="199" t="s">
        <v>146</v>
      </c>
      <c r="E215" s="200" t="s">
        <v>1016</v>
      </c>
      <c r="F215" s="201" t="s">
        <v>1017</v>
      </c>
      <c r="G215" s="202" t="s">
        <v>207</v>
      </c>
      <c r="H215" s="203">
        <v>50</v>
      </c>
      <c r="I215" s="204"/>
      <c r="J215" s="203">
        <f>ROUND(I215*H215,3)</f>
        <v>0</v>
      </c>
      <c r="K215" s="205"/>
      <c r="L215" s="38"/>
      <c r="M215" s="206" t="s">
        <v>1</v>
      </c>
      <c r="N215" s="207" t="s">
        <v>38</v>
      </c>
      <c r="O215" s="74"/>
      <c r="P215" s="208">
        <f>O215*H215</f>
        <v>0</v>
      </c>
      <c r="Q215" s="208">
        <v>0</v>
      </c>
      <c r="R215" s="208">
        <f>Q215*H215</f>
        <v>0</v>
      </c>
      <c r="S215" s="208">
        <v>0</v>
      </c>
      <c r="T215" s="209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10" t="s">
        <v>265</v>
      </c>
      <c r="AT215" s="210" t="s">
        <v>146</v>
      </c>
      <c r="AU215" s="210" t="s">
        <v>84</v>
      </c>
      <c r="AY215" s="16" t="s">
        <v>143</v>
      </c>
      <c r="BE215" s="211">
        <f>IF(N215="základná",J215,0)</f>
        <v>0</v>
      </c>
      <c r="BF215" s="211">
        <f>IF(N215="znížená",J215,0)</f>
        <v>0</v>
      </c>
      <c r="BG215" s="211">
        <f>IF(N215="zákl. prenesená",J215,0)</f>
        <v>0</v>
      </c>
      <c r="BH215" s="211">
        <f>IF(N215="zníž. prenesená",J215,0)</f>
        <v>0</v>
      </c>
      <c r="BI215" s="211">
        <f>IF(N215="nulová",J215,0)</f>
        <v>0</v>
      </c>
      <c r="BJ215" s="16" t="s">
        <v>84</v>
      </c>
      <c r="BK215" s="212">
        <f>ROUND(I215*H215,3)</f>
        <v>0</v>
      </c>
      <c r="BL215" s="16" t="s">
        <v>265</v>
      </c>
      <c r="BM215" s="210" t="s">
        <v>1018</v>
      </c>
    </row>
    <row r="216" spans="1:65" s="2" customFormat="1" ht="21.75" customHeight="1">
      <c r="A216" s="33"/>
      <c r="B216" s="34"/>
      <c r="C216" s="225" t="s">
        <v>1019</v>
      </c>
      <c r="D216" s="225" t="s">
        <v>159</v>
      </c>
      <c r="E216" s="226" t="s">
        <v>1020</v>
      </c>
      <c r="F216" s="227" t="s">
        <v>1021</v>
      </c>
      <c r="G216" s="228" t="s">
        <v>207</v>
      </c>
      <c r="H216" s="229">
        <v>50</v>
      </c>
      <c r="I216" s="230"/>
      <c r="J216" s="229">
        <f>ROUND(I216*H216,3)</f>
        <v>0</v>
      </c>
      <c r="K216" s="231"/>
      <c r="L216" s="232"/>
      <c r="M216" s="233" t="s">
        <v>1</v>
      </c>
      <c r="N216" s="234" t="s">
        <v>38</v>
      </c>
      <c r="O216" s="74"/>
      <c r="P216" s="208">
        <f>O216*H216</f>
        <v>0</v>
      </c>
      <c r="Q216" s="208">
        <v>4.0000000000000003E-5</v>
      </c>
      <c r="R216" s="208">
        <f>Q216*H216</f>
        <v>2E-3</v>
      </c>
      <c r="S216" s="208">
        <v>0</v>
      </c>
      <c r="T216" s="209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10" t="s">
        <v>776</v>
      </c>
      <c r="AT216" s="210" t="s">
        <v>159</v>
      </c>
      <c r="AU216" s="210" t="s">
        <v>84</v>
      </c>
      <c r="AY216" s="16" t="s">
        <v>143</v>
      </c>
      <c r="BE216" s="211">
        <f>IF(N216="základná",J216,0)</f>
        <v>0</v>
      </c>
      <c r="BF216" s="211">
        <f>IF(N216="znížená",J216,0)</f>
        <v>0</v>
      </c>
      <c r="BG216" s="211">
        <f>IF(N216="zákl. prenesená",J216,0)</f>
        <v>0</v>
      </c>
      <c r="BH216" s="211">
        <f>IF(N216="zníž. prenesená",J216,0)</f>
        <v>0</v>
      </c>
      <c r="BI216" s="211">
        <f>IF(N216="nulová",J216,0)</f>
        <v>0</v>
      </c>
      <c r="BJ216" s="16" t="s">
        <v>84</v>
      </c>
      <c r="BK216" s="212">
        <f>ROUND(I216*H216,3)</f>
        <v>0</v>
      </c>
      <c r="BL216" s="16" t="s">
        <v>776</v>
      </c>
      <c r="BM216" s="210" t="s">
        <v>1022</v>
      </c>
    </row>
    <row r="217" spans="1:65" s="12" customFormat="1" ht="22.75" customHeight="1">
      <c r="B217" s="183"/>
      <c r="C217" s="184"/>
      <c r="D217" s="185" t="s">
        <v>71</v>
      </c>
      <c r="E217" s="197" t="s">
        <v>1023</v>
      </c>
      <c r="F217" s="197" t="s">
        <v>1024</v>
      </c>
      <c r="G217" s="184"/>
      <c r="H217" s="184"/>
      <c r="I217" s="187"/>
      <c r="J217" s="198">
        <f>BK217</f>
        <v>0</v>
      </c>
      <c r="K217" s="184"/>
      <c r="L217" s="189"/>
      <c r="M217" s="190"/>
      <c r="N217" s="191"/>
      <c r="O217" s="191"/>
      <c r="P217" s="192">
        <f>P218</f>
        <v>0</v>
      </c>
      <c r="Q217" s="191"/>
      <c r="R217" s="192">
        <f>R218</f>
        <v>0</v>
      </c>
      <c r="S217" s="191"/>
      <c r="T217" s="193">
        <f>T218</f>
        <v>0</v>
      </c>
      <c r="AR217" s="194" t="s">
        <v>590</v>
      </c>
      <c r="AT217" s="195" t="s">
        <v>71</v>
      </c>
      <c r="AU217" s="195" t="s">
        <v>79</v>
      </c>
      <c r="AY217" s="194" t="s">
        <v>143</v>
      </c>
      <c r="BK217" s="196">
        <f>BK218</f>
        <v>0</v>
      </c>
    </row>
    <row r="218" spans="1:65" s="2" customFormat="1" ht="16.5" customHeight="1">
      <c r="A218" s="33"/>
      <c r="B218" s="34"/>
      <c r="C218" s="199" t="s">
        <v>1025</v>
      </c>
      <c r="D218" s="199" t="s">
        <v>146</v>
      </c>
      <c r="E218" s="200" t="s">
        <v>1026</v>
      </c>
      <c r="F218" s="201" t="s">
        <v>1027</v>
      </c>
      <c r="G218" s="202" t="s">
        <v>1028</v>
      </c>
      <c r="H218" s="203">
        <v>1</v>
      </c>
      <c r="I218" s="204"/>
      <c r="J218" s="203">
        <f>ROUND(I218*H218,3)</f>
        <v>0</v>
      </c>
      <c r="K218" s="205"/>
      <c r="L218" s="38"/>
      <c r="M218" s="206" t="s">
        <v>1</v>
      </c>
      <c r="N218" s="207" t="s">
        <v>38</v>
      </c>
      <c r="O218" s="74"/>
      <c r="P218" s="208">
        <f>O218*H218</f>
        <v>0</v>
      </c>
      <c r="Q218" s="208">
        <v>0</v>
      </c>
      <c r="R218" s="208">
        <f>Q218*H218</f>
        <v>0</v>
      </c>
      <c r="S218" s="208">
        <v>0</v>
      </c>
      <c r="T218" s="209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10" t="s">
        <v>265</v>
      </c>
      <c r="AT218" s="210" t="s">
        <v>146</v>
      </c>
      <c r="AU218" s="210" t="s">
        <v>84</v>
      </c>
      <c r="AY218" s="16" t="s">
        <v>143</v>
      </c>
      <c r="BE218" s="211">
        <f>IF(N218="základná",J218,0)</f>
        <v>0</v>
      </c>
      <c r="BF218" s="211">
        <f>IF(N218="znížená",J218,0)</f>
        <v>0</v>
      </c>
      <c r="BG218" s="211">
        <f>IF(N218="zákl. prenesená",J218,0)</f>
        <v>0</v>
      </c>
      <c r="BH218" s="211">
        <f>IF(N218="zníž. prenesená",J218,0)</f>
        <v>0</v>
      </c>
      <c r="BI218" s="211">
        <f>IF(N218="nulová",J218,0)</f>
        <v>0</v>
      </c>
      <c r="BJ218" s="16" t="s">
        <v>84</v>
      </c>
      <c r="BK218" s="212">
        <f>ROUND(I218*H218,3)</f>
        <v>0</v>
      </c>
      <c r="BL218" s="16" t="s">
        <v>265</v>
      </c>
      <c r="BM218" s="210" t="s">
        <v>1029</v>
      </c>
    </row>
    <row r="219" spans="1:65" s="12" customFormat="1" ht="25.9" customHeight="1">
      <c r="B219" s="183"/>
      <c r="C219" s="184"/>
      <c r="D219" s="185" t="s">
        <v>71</v>
      </c>
      <c r="E219" s="186" t="s">
        <v>1030</v>
      </c>
      <c r="F219" s="186" t="s">
        <v>1031</v>
      </c>
      <c r="G219" s="184"/>
      <c r="H219" s="184"/>
      <c r="I219" s="187"/>
      <c r="J219" s="188">
        <f>BK219</f>
        <v>0</v>
      </c>
      <c r="K219" s="184"/>
      <c r="L219" s="189"/>
      <c r="M219" s="190"/>
      <c r="N219" s="191"/>
      <c r="O219" s="191"/>
      <c r="P219" s="192">
        <f>P220</f>
        <v>0</v>
      </c>
      <c r="Q219" s="191"/>
      <c r="R219" s="192">
        <f>R220</f>
        <v>0</v>
      </c>
      <c r="S219" s="191"/>
      <c r="T219" s="193">
        <f>T220</f>
        <v>0</v>
      </c>
      <c r="AR219" s="194" t="s">
        <v>150</v>
      </c>
      <c r="AT219" s="195" t="s">
        <v>71</v>
      </c>
      <c r="AU219" s="195" t="s">
        <v>72</v>
      </c>
      <c r="AY219" s="194" t="s">
        <v>143</v>
      </c>
      <c r="BK219" s="196">
        <f>BK220</f>
        <v>0</v>
      </c>
    </row>
    <row r="220" spans="1:65" s="2" customFormat="1" ht="16.5" customHeight="1">
      <c r="A220" s="33"/>
      <c r="B220" s="34"/>
      <c r="C220" s="199" t="s">
        <v>469</v>
      </c>
      <c r="D220" s="199" t="s">
        <v>146</v>
      </c>
      <c r="E220" s="200" t="s">
        <v>1032</v>
      </c>
      <c r="F220" s="201" t="s">
        <v>1033</v>
      </c>
      <c r="G220" s="202" t="s">
        <v>1034</v>
      </c>
      <c r="H220" s="203">
        <v>32</v>
      </c>
      <c r="I220" s="204"/>
      <c r="J220" s="203">
        <f>ROUND(I220*H220,3)</f>
        <v>0</v>
      </c>
      <c r="K220" s="205"/>
      <c r="L220" s="38"/>
      <c r="M220" s="238" t="s">
        <v>1</v>
      </c>
      <c r="N220" s="239" t="s">
        <v>38</v>
      </c>
      <c r="O220" s="240"/>
      <c r="P220" s="241">
        <f>O220*H220</f>
        <v>0</v>
      </c>
      <c r="Q220" s="241">
        <v>0</v>
      </c>
      <c r="R220" s="241">
        <f>Q220*H220</f>
        <v>0</v>
      </c>
      <c r="S220" s="241">
        <v>0</v>
      </c>
      <c r="T220" s="24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10" t="s">
        <v>742</v>
      </c>
      <c r="AT220" s="210" t="s">
        <v>146</v>
      </c>
      <c r="AU220" s="210" t="s">
        <v>79</v>
      </c>
      <c r="AY220" s="16" t="s">
        <v>143</v>
      </c>
      <c r="BE220" s="211">
        <f>IF(N220="základná",J220,0)</f>
        <v>0</v>
      </c>
      <c r="BF220" s="211">
        <f>IF(N220="znížená",J220,0)</f>
        <v>0</v>
      </c>
      <c r="BG220" s="211">
        <f>IF(N220="zákl. prenesená",J220,0)</f>
        <v>0</v>
      </c>
      <c r="BH220" s="211">
        <f>IF(N220="zníž. prenesená",J220,0)</f>
        <v>0</v>
      </c>
      <c r="BI220" s="211">
        <f>IF(N220="nulová",J220,0)</f>
        <v>0</v>
      </c>
      <c r="BJ220" s="16" t="s">
        <v>84</v>
      </c>
      <c r="BK220" s="212">
        <f>ROUND(I220*H220,3)</f>
        <v>0</v>
      </c>
      <c r="BL220" s="16" t="s">
        <v>742</v>
      </c>
      <c r="BM220" s="210" t="s">
        <v>1035</v>
      </c>
    </row>
    <row r="221" spans="1:65" s="2" customFormat="1" ht="7" customHeight="1">
      <c r="A221" s="33"/>
      <c r="B221" s="57"/>
      <c r="C221" s="58"/>
      <c r="D221" s="58"/>
      <c r="E221" s="58"/>
      <c r="F221" s="58"/>
      <c r="G221" s="58"/>
      <c r="H221" s="58"/>
      <c r="I221" s="58"/>
      <c r="J221" s="58"/>
      <c r="K221" s="58"/>
      <c r="L221" s="38"/>
      <c r="M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</row>
  </sheetData>
  <sheetProtection algorithmName="SHA-512" hashValue="Ahd/QAFM7w3WzLLMoRGwf+ym1ZR8THdOmlrmwiZgzWjMvRChS/Dtbp4nrxEoikyGjonympl6T0ZYkC+SMl6jZw==" saltValue="/R1yLHyOYSJcyG8Q8pkhGiEiEFjSo9oBQi7jTdkdoHP4i2AKn1O8ntIZibHy30bxCDlzmex37w1izQKthDFbzg==" spinCount="100000" sheet="1" objects="1" scenarios="1" formatColumns="0" formatRows="0" autoFilter="0"/>
  <autoFilter ref="C124:K220" xr:uid="{00000000-0009-0000-0000-000004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635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6" t="s">
        <v>99</v>
      </c>
    </row>
    <row r="3" spans="1:46" s="1" customFormat="1" ht="7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72</v>
      </c>
    </row>
    <row r="4" spans="1:46" s="1" customFormat="1" ht="25" customHeight="1">
      <c r="B4" s="19"/>
      <c r="D4" s="120" t="s">
        <v>104</v>
      </c>
      <c r="L4" s="19"/>
      <c r="M4" s="121" t="s">
        <v>9</v>
      </c>
      <c r="AT4" s="16" t="s">
        <v>4</v>
      </c>
    </row>
    <row r="5" spans="1:46" s="1" customFormat="1" ht="7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16.5" customHeight="1">
      <c r="B7" s="19"/>
      <c r="E7" s="301" t="str">
        <f>'Rekapitulácia stavby'!K6</f>
        <v>Rekonštrukcia a modernizácia interiérov II. etapa - celkom</v>
      </c>
      <c r="F7" s="302"/>
      <c r="G7" s="302"/>
      <c r="H7" s="302"/>
      <c r="L7" s="19"/>
    </row>
    <row r="8" spans="1:46" s="1" customFormat="1" ht="12" customHeight="1">
      <c r="B8" s="19"/>
      <c r="D8" s="122" t="s">
        <v>105</v>
      </c>
      <c r="L8" s="19"/>
    </row>
    <row r="9" spans="1:46" s="2" customFormat="1" ht="16.5" customHeight="1">
      <c r="A9" s="33"/>
      <c r="B9" s="38"/>
      <c r="C9" s="33"/>
      <c r="D9" s="33"/>
      <c r="E9" s="301" t="s">
        <v>1036</v>
      </c>
      <c r="F9" s="303"/>
      <c r="G9" s="303"/>
      <c r="H9" s="303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107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4" t="s">
        <v>1037</v>
      </c>
      <c r="F11" s="303"/>
      <c r="G11" s="303"/>
      <c r="H11" s="303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 t="str">
        <f>'Rekapitulácia stavby'!AN8</f>
        <v>14. 4. 2022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22</v>
      </c>
      <c r="E16" s="33"/>
      <c r="F16" s="33"/>
      <c r="G16" s="33"/>
      <c r="H16" s="33"/>
      <c r="I16" s="122" t="s">
        <v>23</v>
      </c>
      <c r="J16" s="113" t="str">
        <f>IF('Rekapitulácia stavby'!AN10="","",'Rekapitulácia stavby'!AN10)</f>
        <v/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tr">
        <f>IF('Rekapitulácia stavby'!E11="","",'Rekapitulácia stavby'!E11)</f>
        <v xml:space="preserve"> </v>
      </c>
      <c r="F17" s="33"/>
      <c r="G17" s="33"/>
      <c r="H17" s="33"/>
      <c r="I17" s="122" t="s">
        <v>24</v>
      </c>
      <c r="J17" s="113" t="str">
        <f>IF('Rekapitulácia stavby'!AN11="","",'Rekapitulácia stavby'!AN11)</f>
        <v/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25</v>
      </c>
      <c r="E19" s="33"/>
      <c r="F19" s="33"/>
      <c r="G19" s="33"/>
      <c r="H19" s="33"/>
      <c r="I19" s="122" t="s">
        <v>23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5" t="str">
        <f>'Rekapitulácia stavby'!E14</f>
        <v>Vyplň údaj</v>
      </c>
      <c r="F20" s="306"/>
      <c r="G20" s="306"/>
      <c r="H20" s="306"/>
      <c r="I20" s="122" t="s">
        <v>24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27</v>
      </c>
      <c r="E22" s="33"/>
      <c r="F22" s="33"/>
      <c r="G22" s="33"/>
      <c r="H22" s="33"/>
      <c r="I22" s="122" t="s">
        <v>23</v>
      </c>
      <c r="J22" s="113" t="str">
        <f>IF('Rekapitulácia stavby'!AN16="","",'Rekapitulácia stavby'!AN16)</f>
        <v/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tr">
        <f>IF('Rekapitulácia stavby'!E17="","",'Rekapitulácia stavby'!E17)</f>
        <v xml:space="preserve"> </v>
      </c>
      <c r="F23" s="33"/>
      <c r="G23" s="33"/>
      <c r="H23" s="33"/>
      <c r="I23" s="122" t="s">
        <v>24</v>
      </c>
      <c r="J23" s="113" t="str">
        <f>IF('Rekapitulácia stavby'!AN17="","",'Rekapitulácia stavby'!AN17)</f>
        <v/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30</v>
      </c>
      <c r="E25" s="33"/>
      <c r="F25" s="33"/>
      <c r="G25" s="33"/>
      <c r="H25" s="33"/>
      <c r="I25" s="122" t="s">
        <v>23</v>
      </c>
      <c r="J25" s="113" t="s">
        <v>1</v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">
        <v>109</v>
      </c>
      <c r="F26" s="33"/>
      <c r="G26" s="33"/>
      <c r="H26" s="33"/>
      <c r="I26" s="122" t="s">
        <v>24</v>
      </c>
      <c r="J26" s="113" t="s">
        <v>1</v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31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4"/>
      <c r="B29" s="125"/>
      <c r="C29" s="124"/>
      <c r="D29" s="124"/>
      <c r="E29" s="307" t="s">
        <v>1</v>
      </c>
      <c r="F29" s="307"/>
      <c r="G29" s="307"/>
      <c r="H29" s="307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7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4" customHeight="1">
      <c r="A32" s="33"/>
      <c r="B32" s="38"/>
      <c r="C32" s="33"/>
      <c r="D32" s="128" t="s">
        <v>32</v>
      </c>
      <c r="E32" s="33"/>
      <c r="F32" s="33"/>
      <c r="G32" s="33"/>
      <c r="H32" s="33"/>
      <c r="I32" s="33"/>
      <c r="J32" s="129">
        <f>ROUND(J133, 2)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8"/>
      <c r="C33" s="33"/>
      <c r="D33" s="127"/>
      <c r="E33" s="127"/>
      <c r="F33" s="127"/>
      <c r="G33" s="127"/>
      <c r="H33" s="127"/>
      <c r="I33" s="127"/>
      <c r="J33" s="127"/>
      <c r="K33" s="127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30" t="s">
        <v>34</v>
      </c>
      <c r="G34" s="33"/>
      <c r="H34" s="33"/>
      <c r="I34" s="130" t="s">
        <v>33</v>
      </c>
      <c r="J34" s="130" t="s">
        <v>35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31" t="s">
        <v>36</v>
      </c>
      <c r="E35" s="132" t="s">
        <v>37</v>
      </c>
      <c r="F35" s="133">
        <f>ROUND((SUM(BE133:BE634)),  2)</f>
        <v>0</v>
      </c>
      <c r="G35" s="134"/>
      <c r="H35" s="134"/>
      <c r="I35" s="135">
        <v>0.2</v>
      </c>
      <c r="J35" s="133">
        <f>ROUND(((SUM(BE133:BE634))*I35),  2)</f>
        <v>0</v>
      </c>
      <c r="K35" s="33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32" t="s">
        <v>38</v>
      </c>
      <c r="F36" s="133">
        <f>ROUND((SUM(BF133:BF634)),  2)</f>
        <v>0</v>
      </c>
      <c r="G36" s="134"/>
      <c r="H36" s="134"/>
      <c r="I36" s="135">
        <v>0.2</v>
      </c>
      <c r="J36" s="133">
        <f>ROUND(((SUM(BF133:BF634))*I36),  2)</f>
        <v>0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22" t="s">
        <v>39</v>
      </c>
      <c r="F37" s="136">
        <f>ROUND((SUM(BG133:BG634)),  2)</f>
        <v>0</v>
      </c>
      <c r="G37" s="33"/>
      <c r="H37" s="33"/>
      <c r="I37" s="137">
        <v>0.2</v>
      </c>
      <c r="J37" s="136">
        <f>0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22" t="s">
        <v>40</v>
      </c>
      <c r="F38" s="136">
        <f>ROUND((SUM(BH133:BH634)),  2)</f>
        <v>0</v>
      </c>
      <c r="G38" s="33"/>
      <c r="H38" s="33"/>
      <c r="I38" s="137">
        <v>0.2</v>
      </c>
      <c r="J38" s="136">
        <f>0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32" t="s">
        <v>41</v>
      </c>
      <c r="F39" s="133">
        <f>ROUND((SUM(BI133:BI634)),  2)</f>
        <v>0</v>
      </c>
      <c r="G39" s="134"/>
      <c r="H39" s="134"/>
      <c r="I39" s="135">
        <v>0</v>
      </c>
      <c r="J39" s="133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4" customHeight="1">
      <c r="A41" s="33"/>
      <c r="B41" s="38"/>
      <c r="C41" s="138"/>
      <c r="D41" s="139" t="s">
        <v>42</v>
      </c>
      <c r="E41" s="140"/>
      <c r="F41" s="140"/>
      <c r="G41" s="141" t="s">
        <v>43</v>
      </c>
      <c r="H41" s="142" t="s">
        <v>44</v>
      </c>
      <c r="I41" s="140"/>
      <c r="J41" s="143">
        <f>SUM(J32:J39)</f>
        <v>0</v>
      </c>
      <c r="K41" s="144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4"/>
      <c r="D50" s="145" t="s">
        <v>45</v>
      </c>
      <c r="E50" s="146"/>
      <c r="F50" s="146"/>
      <c r="G50" s="145" t="s">
        <v>46</v>
      </c>
      <c r="H50" s="146"/>
      <c r="I50" s="146"/>
      <c r="J50" s="146"/>
      <c r="K50" s="146"/>
      <c r="L50" s="54"/>
    </row>
    <row r="51" spans="1:31" ht="10">
      <c r="B51" s="19"/>
      <c r="L51" s="19"/>
    </row>
    <row r="52" spans="1:31" ht="10">
      <c r="B52" s="19"/>
      <c r="L52" s="19"/>
    </row>
    <row r="53" spans="1:31" ht="10">
      <c r="B53" s="19"/>
      <c r="L53" s="19"/>
    </row>
    <row r="54" spans="1:31" ht="10">
      <c r="B54" s="19"/>
      <c r="L54" s="19"/>
    </row>
    <row r="55" spans="1:31" ht="10">
      <c r="B55" s="19"/>
      <c r="L55" s="19"/>
    </row>
    <row r="56" spans="1:31" ht="10">
      <c r="B56" s="19"/>
      <c r="L56" s="19"/>
    </row>
    <row r="57" spans="1:31" ht="10">
      <c r="B57" s="19"/>
      <c r="L57" s="19"/>
    </row>
    <row r="58" spans="1:31" ht="10">
      <c r="B58" s="19"/>
      <c r="L58" s="19"/>
    </row>
    <row r="59" spans="1:31" ht="10">
      <c r="B59" s="19"/>
      <c r="L59" s="19"/>
    </row>
    <row r="60" spans="1:31" ht="10">
      <c r="B60" s="19"/>
      <c r="L60" s="19"/>
    </row>
    <row r="61" spans="1:31" s="2" customFormat="1" ht="12.5">
      <c r="A61" s="33"/>
      <c r="B61" s="38"/>
      <c r="C61" s="33"/>
      <c r="D61" s="147" t="s">
        <v>47</v>
      </c>
      <c r="E61" s="148"/>
      <c r="F61" s="149" t="s">
        <v>48</v>
      </c>
      <c r="G61" s="147" t="s">
        <v>47</v>
      </c>
      <c r="H61" s="148"/>
      <c r="I61" s="148"/>
      <c r="J61" s="150" t="s">
        <v>48</v>
      </c>
      <c r="K61" s="148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">
      <c r="B62" s="19"/>
      <c r="L62" s="19"/>
    </row>
    <row r="63" spans="1:31" ht="10">
      <c r="B63" s="19"/>
      <c r="L63" s="19"/>
    </row>
    <row r="64" spans="1:31" ht="10">
      <c r="B64" s="19"/>
      <c r="L64" s="19"/>
    </row>
    <row r="65" spans="1:31" s="2" customFormat="1" ht="13">
      <c r="A65" s="33"/>
      <c r="B65" s="38"/>
      <c r="C65" s="33"/>
      <c r="D65" s="145" t="s">
        <v>49</v>
      </c>
      <c r="E65" s="151"/>
      <c r="F65" s="151"/>
      <c r="G65" s="145" t="s">
        <v>50</v>
      </c>
      <c r="H65" s="151"/>
      <c r="I65" s="151"/>
      <c r="J65" s="151"/>
      <c r="K65" s="151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">
      <c r="B66" s="19"/>
      <c r="L66" s="19"/>
    </row>
    <row r="67" spans="1:31" ht="10">
      <c r="B67" s="19"/>
      <c r="L67" s="19"/>
    </row>
    <row r="68" spans="1:31" ht="10">
      <c r="B68" s="19"/>
      <c r="L68" s="19"/>
    </row>
    <row r="69" spans="1:31" ht="10">
      <c r="B69" s="19"/>
      <c r="L69" s="19"/>
    </row>
    <row r="70" spans="1:31" ht="10">
      <c r="B70" s="19"/>
      <c r="L70" s="19"/>
    </row>
    <row r="71" spans="1:31" ht="10">
      <c r="B71" s="19"/>
      <c r="L71" s="19"/>
    </row>
    <row r="72" spans="1:31" ht="10">
      <c r="B72" s="19"/>
      <c r="L72" s="19"/>
    </row>
    <row r="73" spans="1:31" ht="10">
      <c r="B73" s="19"/>
      <c r="L73" s="19"/>
    </row>
    <row r="74" spans="1:31" ht="10">
      <c r="B74" s="19"/>
      <c r="L74" s="19"/>
    </row>
    <row r="75" spans="1:31" ht="10">
      <c r="B75" s="19"/>
      <c r="L75" s="19"/>
    </row>
    <row r="76" spans="1:31" s="2" customFormat="1" ht="12.5">
      <c r="A76" s="33"/>
      <c r="B76" s="38"/>
      <c r="C76" s="33"/>
      <c r="D76" s="147" t="s">
        <v>47</v>
      </c>
      <c r="E76" s="148"/>
      <c r="F76" s="149" t="s">
        <v>48</v>
      </c>
      <c r="G76" s="147" t="s">
        <v>47</v>
      </c>
      <c r="H76" s="148"/>
      <c r="I76" s="148"/>
      <c r="J76" s="150" t="s">
        <v>48</v>
      </c>
      <c r="K76" s="148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8" t="str">
        <f>E7</f>
        <v>Rekonštrukcia a modernizácia interiérov II. etapa - celkom</v>
      </c>
      <c r="F85" s="309"/>
      <c r="G85" s="309"/>
      <c r="H85" s="309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105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8" t="s">
        <v>1036</v>
      </c>
      <c r="F87" s="310"/>
      <c r="G87" s="310"/>
      <c r="H87" s="310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107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3" t="str">
        <f>E11</f>
        <v>02/2022 - 1-stavebná časť -rek. chodieb</v>
      </c>
      <c r="F89" s="310"/>
      <c r="G89" s="310"/>
      <c r="H89" s="310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 xml:space="preserve"> </v>
      </c>
      <c r="G91" s="35"/>
      <c r="H91" s="35"/>
      <c r="I91" s="28" t="s">
        <v>20</v>
      </c>
      <c r="J91" s="69" t="str">
        <f>IF(J14="","",J14)</f>
        <v>14. 4. 2022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5"/>
      <c r="E93" s="35"/>
      <c r="F93" s="26" t="str">
        <f>E17</f>
        <v xml:space="preserve"> </v>
      </c>
      <c r="G93" s="35"/>
      <c r="H93" s="35"/>
      <c r="I93" s="28" t="s">
        <v>27</v>
      </c>
      <c r="J93" s="31" t="str">
        <f>E23</f>
        <v xml:space="preserve"> 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25</v>
      </c>
      <c r="D94" s="35"/>
      <c r="E94" s="35"/>
      <c r="F94" s="26" t="str">
        <f>IF(E20="","",E20)</f>
        <v>Vyplň údaj</v>
      </c>
      <c r="G94" s="35"/>
      <c r="H94" s="35"/>
      <c r="I94" s="28" t="s">
        <v>30</v>
      </c>
      <c r="J94" s="31" t="str">
        <f>E26</f>
        <v>Ing. Marian Jánošík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6" t="s">
        <v>111</v>
      </c>
      <c r="D96" s="157"/>
      <c r="E96" s="157"/>
      <c r="F96" s="157"/>
      <c r="G96" s="157"/>
      <c r="H96" s="157"/>
      <c r="I96" s="157"/>
      <c r="J96" s="158" t="s">
        <v>112</v>
      </c>
      <c r="K96" s="157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59" t="s">
        <v>113</v>
      </c>
      <c r="D98" s="35"/>
      <c r="E98" s="35"/>
      <c r="F98" s="35"/>
      <c r="G98" s="35"/>
      <c r="H98" s="35"/>
      <c r="I98" s="35"/>
      <c r="J98" s="87">
        <f>J133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5" customHeight="1">
      <c r="B99" s="160"/>
      <c r="C99" s="161"/>
      <c r="D99" s="162" t="s">
        <v>115</v>
      </c>
      <c r="E99" s="163"/>
      <c r="F99" s="163"/>
      <c r="G99" s="163"/>
      <c r="H99" s="163"/>
      <c r="I99" s="163"/>
      <c r="J99" s="164">
        <f>J134</f>
        <v>0</v>
      </c>
      <c r="K99" s="161"/>
      <c r="L99" s="165"/>
    </row>
    <row r="100" spans="1:47" s="10" customFormat="1" ht="19.899999999999999" customHeight="1">
      <c r="B100" s="166"/>
      <c r="C100" s="107"/>
      <c r="D100" s="167" t="s">
        <v>116</v>
      </c>
      <c r="E100" s="168"/>
      <c r="F100" s="168"/>
      <c r="G100" s="168"/>
      <c r="H100" s="168"/>
      <c r="I100" s="168"/>
      <c r="J100" s="169">
        <f>J135</f>
        <v>0</v>
      </c>
      <c r="K100" s="107"/>
      <c r="L100" s="170"/>
    </row>
    <row r="101" spans="1:47" s="10" customFormat="1" ht="19.899999999999999" customHeight="1">
      <c r="B101" s="166"/>
      <c r="C101" s="107"/>
      <c r="D101" s="167" t="s">
        <v>117</v>
      </c>
      <c r="E101" s="168"/>
      <c r="F101" s="168"/>
      <c r="G101" s="168"/>
      <c r="H101" s="168"/>
      <c r="I101" s="168"/>
      <c r="J101" s="169">
        <f>J136</f>
        <v>0</v>
      </c>
      <c r="K101" s="107"/>
      <c r="L101" s="170"/>
    </row>
    <row r="102" spans="1:47" s="10" customFormat="1" ht="19.899999999999999" customHeight="1">
      <c r="B102" s="166"/>
      <c r="C102" s="107"/>
      <c r="D102" s="167" t="s">
        <v>118</v>
      </c>
      <c r="E102" s="168"/>
      <c r="F102" s="168"/>
      <c r="G102" s="168"/>
      <c r="H102" s="168"/>
      <c r="I102" s="168"/>
      <c r="J102" s="169">
        <f>J280</f>
        <v>0</v>
      </c>
      <c r="K102" s="107"/>
      <c r="L102" s="170"/>
    </row>
    <row r="103" spans="1:47" s="10" customFormat="1" ht="19.899999999999999" customHeight="1">
      <c r="B103" s="166"/>
      <c r="C103" s="107"/>
      <c r="D103" s="167" t="s">
        <v>119</v>
      </c>
      <c r="E103" s="168"/>
      <c r="F103" s="168"/>
      <c r="G103" s="168"/>
      <c r="H103" s="168"/>
      <c r="I103" s="168"/>
      <c r="J103" s="169">
        <f>J385</f>
        <v>0</v>
      </c>
      <c r="K103" s="107"/>
      <c r="L103" s="170"/>
    </row>
    <row r="104" spans="1:47" s="10" customFormat="1" ht="19.899999999999999" customHeight="1">
      <c r="B104" s="166"/>
      <c r="C104" s="107"/>
      <c r="D104" s="167" t="s">
        <v>120</v>
      </c>
      <c r="E104" s="168"/>
      <c r="F104" s="168"/>
      <c r="G104" s="168"/>
      <c r="H104" s="168"/>
      <c r="I104" s="168"/>
      <c r="J104" s="169">
        <f>J387</f>
        <v>0</v>
      </c>
      <c r="K104" s="107"/>
      <c r="L104" s="170"/>
    </row>
    <row r="105" spans="1:47" s="10" customFormat="1" ht="19.899999999999999" customHeight="1">
      <c r="B105" s="166"/>
      <c r="C105" s="107"/>
      <c r="D105" s="167" t="s">
        <v>122</v>
      </c>
      <c r="E105" s="168"/>
      <c r="F105" s="168"/>
      <c r="G105" s="168"/>
      <c r="H105" s="168"/>
      <c r="I105" s="168"/>
      <c r="J105" s="169">
        <f>J442</f>
        <v>0</v>
      </c>
      <c r="K105" s="107"/>
      <c r="L105" s="170"/>
    </row>
    <row r="106" spans="1:47" s="9" customFormat="1" ht="25" customHeight="1">
      <c r="B106" s="160"/>
      <c r="C106" s="161"/>
      <c r="D106" s="162" t="s">
        <v>123</v>
      </c>
      <c r="E106" s="163"/>
      <c r="F106" s="163"/>
      <c r="G106" s="163"/>
      <c r="H106" s="163"/>
      <c r="I106" s="163"/>
      <c r="J106" s="164">
        <f>J486</f>
        <v>0</v>
      </c>
      <c r="K106" s="161"/>
      <c r="L106" s="165"/>
    </row>
    <row r="107" spans="1:47" s="10" customFormat="1" ht="19.899999999999999" customHeight="1">
      <c r="B107" s="166"/>
      <c r="C107" s="107"/>
      <c r="D107" s="167" t="s">
        <v>125</v>
      </c>
      <c r="E107" s="168"/>
      <c r="F107" s="168"/>
      <c r="G107" s="168"/>
      <c r="H107" s="168"/>
      <c r="I107" s="168"/>
      <c r="J107" s="169">
        <f>J487</f>
        <v>0</v>
      </c>
      <c r="K107" s="107"/>
      <c r="L107" s="170"/>
    </row>
    <row r="108" spans="1:47" s="10" customFormat="1" ht="19.899999999999999" customHeight="1">
      <c r="B108" s="166"/>
      <c r="C108" s="107"/>
      <c r="D108" s="167" t="s">
        <v>126</v>
      </c>
      <c r="E108" s="168"/>
      <c r="F108" s="168"/>
      <c r="G108" s="168"/>
      <c r="H108" s="168"/>
      <c r="I108" s="168"/>
      <c r="J108" s="169">
        <f>J492</f>
        <v>0</v>
      </c>
      <c r="K108" s="107"/>
      <c r="L108" s="170"/>
    </row>
    <row r="109" spans="1:47" s="10" customFormat="1" ht="19.899999999999999" customHeight="1">
      <c r="B109" s="166"/>
      <c r="C109" s="107"/>
      <c r="D109" s="167" t="s">
        <v>127</v>
      </c>
      <c r="E109" s="168"/>
      <c r="F109" s="168"/>
      <c r="G109" s="168"/>
      <c r="H109" s="168"/>
      <c r="I109" s="168"/>
      <c r="J109" s="169">
        <f>J496</f>
        <v>0</v>
      </c>
      <c r="K109" s="107"/>
      <c r="L109" s="170"/>
    </row>
    <row r="110" spans="1:47" s="10" customFormat="1" ht="19.899999999999999" customHeight="1">
      <c r="B110" s="166"/>
      <c r="C110" s="107"/>
      <c r="D110" s="167" t="s">
        <v>1038</v>
      </c>
      <c r="E110" s="168"/>
      <c r="F110" s="168"/>
      <c r="G110" s="168"/>
      <c r="H110" s="168"/>
      <c r="I110" s="168"/>
      <c r="J110" s="169">
        <f>J572</f>
        <v>0</v>
      </c>
      <c r="K110" s="107"/>
      <c r="L110" s="170"/>
    </row>
    <row r="111" spans="1:47" s="10" customFormat="1" ht="19.899999999999999" customHeight="1">
      <c r="B111" s="166"/>
      <c r="C111" s="107"/>
      <c r="D111" s="167" t="s">
        <v>129</v>
      </c>
      <c r="E111" s="168"/>
      <c r="F111" s="168"/>
      <c r="G111" s="168"/>
      <c r="H111" s="168"/>
      <c r="I111" s="168"/>
      <c r="J111" s="169">
        <f>J579</f>
        <v>0</v>
      </c>
      <c r="K111" s="107"/>
      <c r="L111" s="170"/>
    </row>
    <row r="112" spans="1:47" s="2" customFormat="1" ht="21.75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7" customHeight="1">
      <c r="A113" s="33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4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7" customHeight="1">
      <c r="A117" s="33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5" customHeight="1">
      <c r="A118" s="33"/>
      <c r="B118" s="34"/>
      <c r="C118" s="22" t="s">
        <v>130</v>
      </c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7" customHeight="1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</v>
      </c>
      <c r="D120" s="35"/>
      <c r="E120" s="35"/>
      <c r="F120" s="35"/>
      <c r="G120" s="35"/>
      <c r="H120" s="35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5"/>
      <c r="D121" s="35"/>
      <c r="E121" s="308" t="str">
        <f>E7</f>
        <v>Rekonštrukcia a modernizácia interiérov II. etapa - celkom</v>
      </c>
      <c r="F121" s="309"/>
      <c r="G121" s="309"/>
      <c r="H121" s="309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1" customFormat="1" ht="12" customHeight="1">
      <c r="B122" s="20"/>
      <c r="C122" s="28" t="s">
        <v>105</v>
      </c>
      <c r="D122" s="21"/>
      <c r="E122" s="21"/>
      <c r="F122" s="21"/>
      <c r="G122" s="21"/>
      <c r="H122" s="21"/>
      <c r="I122" s="21"/>
      <c r="J122" s="21"/>
      <c r="K122" s="21"/>
      <c r="L122" s="19"/>
    </row>
    <row r="123" spans="1:31" s="2" customFormat="1" ht="16.5" customHeight="1">
      <c r="A123" s="33"/>
      <c r="B123" s="34"/>
      <c r="C123" s="35"/>
      <c r="D123" s="35"/>
      <c r="E123" s="308" t="s">
        <v>1036</v>
      </c>
      <c r="F123" s="310"/>
      <c r="G123" s="310"/>
      <c r="H123" s="310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107</v>
      </c>
      <c r="D124" s="35"/>
      <c r="E124" s="35"/>
      <c r="F124" s="35"/>
      <c r="G124" s="35"/>
      <c r="H124" s="35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5"/>
      <c r="D125" s="35"/>
      <c r="E125" s="253" t="str">
        <f>E11</f>
        <v>02/2022 - 1-stavebná časť -rek. chodieb</v>
      </c>
      <c r="F125" s="310"/>
      <c r="G125" s="310"/>
      <c r="H125" s="310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7" customHeight="1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18</v>
      </c>
      <c r="D127" s="35"/>
      <c r="E127" s="35"/>
      <c r="F127" s="26" t="str">
        <f>F14</f>
        <v xml:space="preserve"> </v>
      </c>
      <c r="G127" s="35"/>
      <c r="H127" s="35"/>
      <c r="I127" s="28" t="s">
        <v>20</v>
      </c>
      <c r="J127" s="69" t="str">
        <f>IF(J14="","",J14)</f>
        <v>14. 4. 2022</v>
      </c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7" customHeight="1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15" customHeight="1">
      <c r="A129" s="33"/>
      <c r="B129" s="34"/>
      <c r="C129" s="28" t="s">
        <v>22</v>
      </c>
      <c r="D129" s="35"/>
      <c r="E129" s="35"/>
      <c r="F129" s="26" t="str">
        <f>E17</f>
        <v xml:space="preserve"> </v>
      </c>
      <c r="G129" s="35"/>
      <c r="H129" s="35"/>
      <c r="I129" s="28" t="s">
        <v>27</v>
      </c>
      <c r="J129" s="31" t="str">
        <f>E23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15" customHeight="1">
      <c r="A130" s="33"/>
      <c r="B130" s="34"/>
      <c r="C130" s="28" t="s">
        <v>25</v>
      </c>
      <c r="D130" s="35"/>
      <c r="E130" s="35"/>
      <c r="F130" s="26" t="str">
        <f>IF(E20="","",E20)</f>
        <v>Vyplň údaj</v>
      </c>
      <c r="G130" s="35"/>
      <c r="H130" s="35"/>
      <c r="I130" s="28" t="s">
        <v>30</v>
      </c>
      <c r="J130" s="31" t="str">
        <f>E26</f>
        <v>Ing. Marian Jánošík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2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71"/>
      <c r="B132" s="172"/>
      <c r="C132" s="173" t="s">
        <v>131</v>
      </c>
      <c r="D132" s="174" t="s">
        <v>57</v>
      </c>
      <c r="E132" s="174" t="s">
        <v>53</v>
      </c>
      <c r="F132" s="174" t="s">
        <v>54</v>
      </c>
      <c r="G132" s="174" t="s">
        <v>132</v>
      </c>
      <c r="H132" s="174" t="s">
        <v>133</v>
      </c>
      <c r="I132" s="174" t="s">
        <v>134</v>
      </c>
      <c r="J132" s="175" t="s">
        <v>112</v>
      </c>
      <c r="K132" s="176" t="s">
        <v>135</v>
      </c>
      <c r="L132" s="177"/>
      <c r="M132" s="78" t="s">
        <v>1</v>
      </c>
      <c r="N132" s="79" t="s">
        <v>36</v>
      </c>
      <c r="O132" s="79" t="s">
        <v>136</v>
      </c>
      <c r="P132" s="79" t="s">
        <v>137</v>
      </c>
      <c r="Q132" s="79" t="s">
        <v>138</v>
      </c>
      <c r="R132" s="79" t="s">
        <v>139</v>
      </c>
      <c r="S132" s="79" t="s">
        <v>140</v>
      </c>
      <c r="T132" s="80" t="s">
        <v>141</v>
      </c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</row>
    <row r="133" spans="1:65" s="2" customFormat="1" ht="22.75" customHeight="1">
      <c r="A133" s="33"/>
      <c r="B133" s="34"/>
      <c r="C133" s="85" t="s">
        <v>113</v>
      </c>
      <c r="D133" s="35"/>
      <c r="E133" s="35"/>
      <c r="F133" s="35"/>
      <c r="G133" s="35"/>
      <c r="H133" s="35"/>
      <c r="I133" s="35"/>
      <c r="J133" s="178">
        <f>BK133</f>
        <v>0</v>
      </c>
      <c r="K133" s="35"/>
      <c r="L133" s="38"/>
      <c r="M133" s="81"/>
      <c r="N133" s="179"/>
      <c r="O133" s="82"/>
      <c r="P133" s="180">
        <f>P134+P486</f>
        <v>0</v>
      </c>
      <c r="Q133" s="82"/>
      <c r="R133" s="180">
        <f>R134+R486</f>
        <v>52.351425299999995</v>
      </c>
      <c r="S133" s="82"/>
      <c r="T133" s="181">
        <f>T134+T486</f>
        <v>19.106736099999999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6" t="s">
        <v>71</v>
      </c>
      <c r="AU133" s="16" t="s">
        <v>114</v>
      </c>
      <c r="BK133" s="182">
        <f>BK134+BK486</f>
        <v>0</v>
      </c>
    </row>
    <row r="134" spans="1:65" s="12" customFormat="1" ht="25.9" customHeight="1">
      <c r="B134" s="183"/>
      <c r="C134" s="184"/>
      <c r="D134" s="185" t="s">
        <v>71</v>
      </c>
      <c r="E134" s="186" t="s">
        <v>142</v>
      </c>
      <c r="F134" s="186" t="s">
        <v>142</v>
      </c>
      <c r="G134" s="184"/>
      <c r="H134" s="184"/>
      <c r="I134" s="187"/>
      <c r="J134" s="188">
        <f>BK134</f>
        <v>0</v>
      </c>
      <c r="K134" s="184"/>
      <c r="L134" s="189"/>
      <c r="M134" s="190"/>
      <c r="N134" s="191"/>
      <c r="O134" s="191"/>
      <c r="P134" s="192">
        <f>P135+P136+P280+P385+P387+P442</f>
        <v>0</v>
      </c>
      <c r="Q134" s="191"/>
      <c r="R134" s="192">
        <f>R135+R136+R280+R385+R387+R442</f>
        <v>48.849128729999997</v>
      </c>
      <c r="S134" s="191"/>
      <c r="T134" s="193">
        <f>T135+T136+T280+T385+T387+T442</f>
        <v>19.0499811</v>
      </c>
      <c r="AR134" s="194" t="s">
        <v>79</v>
      </c>
      <c r="AT134" s="195" t="s">
        <v>71</v>
      </c>
      <c r="AU134" s="195" t="s">
        <v>72</v>
      </c>
      <c r="AY134" s="194" t="s">
        <v>143</v>
      </c>
      <c r="BK134" s="196">
        <f>BK135+BK136+BK280+BK385+BK387+BK442</f>
        <v>0</v>
      </c>
    </row>
    <row r="135" spans="1:65" s="12" customFormat="1" ht="22.75" customHeight="1">
      <c r="B135" s="183"/>
      <c r="C135" s="184"/>
      <c r="D135" s="185" t="s">
        <v>71</v>
      </c>
      <c r="E135" s="197" t="s">
        <v>84</v>
      </c>
      <c r="F135" s="197" t="s">
        <v>144</v>
      </c>
      <c r="G135" s="184"/>
      <c r="H135" s="184"/>
      <c r="I135" s="187"/>
      <c r="J135" s="198">
        <f>BK135</f>
        <v>0</v>
      </c>
      <c r="K135" s="184"/>
      <c r="L135" s="189"/>
      <c r="M135" s="190"/>
      <c r="N135" s="191"/>
      <c r="O135" s="191"/>
      <c r="P135" s="192">
        <v>0</v>
      </c>
      <c r="Q135" s="191"/>
      <c r="R135" s="192">
        <v>0</v>
      </c>
      <c r="S135" s="191"/>
      <c r="T135" s="193">
        <v>0</v>
      </c>
      <c r="AR135" s="194" t="s">
        <v>79</v>
      </c>
      <c r="AT135" s="195" t="s">
        <v>71</v>
      </c>
      <c r="AU135" s="195" t="s">
        <v>79</v>
      </c>
      <c r="AY135" s="194" t="s">
        <v>143</v>
      </c>
      <c r="BK135" s="196">
        <v>0</v>
      </c>
    </row>
    <row r="136" spans="1:65" s="12" customFormat="1" ht="22.75" customHeight="1">
      <c r="B136" s="183"/>
      <c r="C136" s="184"/>
      <c r="D136" s="185" t="s">
        <v>71</v>
      </c>
      <c r="E136" s="197" t="s">
        <v>164</v>
      </c>
      <c r="F136" s="197" t="s">
        <v>165</v>
      </c>
      <c r="G136" s="184"/>
      <c r="H136" s="184"/>
      <c r="I136" s="187"/>
      <c r="J136" s="198">
        <f>BK136</f>
        <v>0</v>
      </c>
      <c r="K136" s="184"/>
      <c r="L136" s="189"/>
      <c r="M136" s="190"/>
      <c r="N136" s="191"/>
      <c r="O136" s="191"/>
      <c r="P136" s="192">
        <f>SUM(P137:P279)</f>
        <v>0</v>
      </c>
      <c r="Q136" s="191"/>
      <c r="R136" s="192">
        <f>SUM(R137:R279)</f>
        <v>24.656567079999995</v>
      </c>
      <c r="S136" s="191"/>
      <c r="T136" s="193">
        <f>SUM(T137:T279)</f>
        <v>0</v>
      </c>
      <c r="AR136" s="194" t="s">
        <v>79</v>
      </c>
      <c r="AT136" s="195" t="s">
        <v>71</v>
      </c>
      <c r="AU136" s="195" t="s">
        <v>79</v>
      </c>
      <c r="AY136" s="194" t="s">
        <v>143</v>
      </c>
      <c r="BK136" s="196">
        <f>SUM(BK137:BK279)</f>
        <v>0</v>
      </c>
    </row>
    <row r="137" spans="1:65" s="2" customFormat="1" ht="24.15" customHeight="1">
      <c r="A137" s="33"/>
      <c r="B137" s="34"/>
      <c r="C137" s="199" t="s">
        <v>84</v>
      </c>
      <c r="D137" s="199" t="s">
        <v>146</v>
      </c>
      <c r="E137" s="200" t="s">
        <v>167</v>
      </c>
      <c r="F137" s="201" t="s">
        <v>168</v>
      </c>
      <c r="G137" s="202" t="s">
        <v>149</v>
      </c>
      <c r="H137" s="203">
        <v>197.03800000000001</v>
      </c>
      <c r="I137" s="204"/>
      <c r="J137" s="203">
        <f>ROUND(I137*H137,3)</f>
        <v>0</v>
      </c>
      <c r="K137" s="205"/>
      <c r="L137" s="38"/>
      <c r="M137" s="206" t="s">
        <v>1</v>
      </c>
      <c r="N137" s="207" t="s">
        <v>38</v>
      </c>
      <c r="O137" s="74"/>
      <c r="P137" s="208">
        <f>O137*H137</f>
        <v>0</v>
      </c>
      <c r="Q137" s="208">
        <v>1.9000000000000001E-4</v>
      </c>
      <c r="R137" s="208">
        <f>Q137*H137</f>
        <v>3.7437220000000007E-2</v>
      </c>
      <c r="S137" s="208">
        <v>0</v>
      </c>
      <c r="T137" s="209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10" t="s">
        <v>150</v>
      </c>
      <c r="AT137" s="210" t="s">
        <v>146</v>
      </c>
      <c r="AU137" s="210" t="s">
        <v>84</v>
      </c>
      <c r="AY137" s="16" t="s">
        <v>143</v>
      </c>
      <c r="BE137" s="211">
        <f>IF(N137="základná",J137,0)</f>
        <v>0</v>
      </c>
      <c r="BF137" s="211">
        <f>IF(N137="znížená",J137,0)</f>
        <v>0</v>
      </c>
      <c r="BG137" s="211">
        <f>IF(N137="zákl. prenesená",J137,0)</f>
        <v>0</v>
      </c>
      <c r="BH137" s="211">
        <f>IF(N137="zníž. prenesená",J137,0)</f>
        <v>0</v>
      </c>
      <c r="BI137" s="211">
        <f>IF(N137="nulová",J137,0)</f>
        <v>0</v>
      </c>
      <c r="BJ137" s="16" t="s">
        <v>84</v>
      </c>
      <c r="BK137" s="212">
        <f>ROUND(I137*H137,3)</f>
        <v>0</v>
      </c>
      <c r="BL137" s="16" t="s">
        <v>150</v>
      </c>
      <c r="BM137" s="210" t="s">
        <v>169</v>
      </c>
    </row>
    <row r="138" spans="1:65" s="13" customFormat="1" ht="10">
      <c r="B138" s="213"/>
      <c r="C138" s="214"/>
      <c r="D138" s="215" t="s">
        <v>152</v>
      </c>
      <c r="E138" s="216" t="s">
        <v>1</v>
      </c>
      <c r="F138" s="217" t="s">
        <v>1039</v>
      </c>
      <c r="G138" s="214"/>
      <c r="H138" s="218">
        <v>3.2109999999999999</v>
      </c>
      <c r="I138" s="219"/>
      <c r="J138" s="214"/>
      <c r="K138" s="214"/>
      <c r="L138" s="220"/>
      <c r="M138" s="221"/>
      <c r="N138" s="222"/>
      <c r="O138" s="222"/>
      <c r="P138" s="222"/>
      <c r="Q138" s="222"/>
      <c r="R138" s="222"/>
      <c r="S138" s="222"/>
      <c r="T138" s="223"/>
      <c r="AT138" s="224" t="s">
        <v>152</v>
      </c>
      <c r="AU138" s="224" t="s">
        <v>84</v>
      </c>
      <c r="AV138" s="13" t="s">
        <v>84</v>
      </c>
      <c r="AW138" s="13" t="s">
        <v>28</v>
      </c>
      <c r="AX138" s="13" t="s">
        <v>72</v>
      </c>
      <c r="AY138" s="224" t="s">
        <v>143</v>
      </c>
    </row>
    <row r="139" spans="1:65" s="13" customFormat="1" ht="10">
      <c r="B139" s="213"/>
      <c r="C139" s="214"/>
      <c r="D139" s="215" t="s">
        <v>152</v>
      </c>
      <c r="E139" s="216" t="s">
        <v>1</v>
      </c>
      <c r="F139" s="217" t="s">
        <v>1040</v>
      </c>
      <c r="G139" s="214"/>
      <c r="H139" s="218">
        <v>5.4539999999999997</v>
      </c>
      <c r="I139" s="219"/>
      <c r="J139" s="214"/>
      <c r="K139" s="214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152</v>
      </c>
      <c r="AU139" s="224" t="s">
        <v>84</v>
      </c>
      <c r="AV139" s="13" t="s">
        <v>84</v>
      </c>
      <c r="AW139" s="13" t="s">
        <v>28</v>
      </c>
      <c r="AX139" s="13" t="s">
        <v>72</v>
      </c>
      <c r="AY139" s="224" t="s">
        <v>143</v>
      </c>
    </row>
    <row r="140" spans="1:65" s="13" customFormat="1" ht="10">
      <c r="B140" s="213"/>
      <c r="C140" s="214"/>
      <c r="D140" s="215" t="s">
        <v>152</v>
      </c>
      <c r="E140" s="216" t="s">
        <v>1</v>
      </c>
      <c r="F140" s="217" t="s">
        <v>1041</v>
      </c>
      <c r="G140" s="214"/>
      <c r="H140" s="218">
        <v>8.2880000000000003</v>
      </c>
      <c r="I140" s="219"/>
      <c r="J140" s="214"/>
      <c r="K140" s="214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152</v>
      </c>
      <c r="AU140" s="224" t="s">
        <v>84</v>
      </c>
      <c r="AV140" s="13" t="s">
        <v>84</v>
      </c>
      <c r="AW140" s="13" t="s">
        <v>28</v>
      </c>
      <c r="AX140" s="13" t="s">
        <v>72</v>
      </c>
      <c r="AY140" s="224" t="s">
        <v>143</v>
      </c>
    </row>
    <row r="141" spans="1:65" s="14" customFormat="1" ht="10">
      <c r="B141" s="243"/>
      <c r="C141" s="244"/>
      <c r="D141" s="215" t="s">
        <v>152</v>
      </c>
      <c r="E141" s="245" t="s">
        <v>1</v>
      </c>
      <c r="F141" s="246" t="s">
        <v>1042</v>
      </c>
      <c r="G141" s="244"/>
      <c r="H141" s="245" t="s">
        <v>1</v>
      </c>
      <c r="I141" s="247"/>
      <c r="J141" s="244"/>
      <c r="K141" s="244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152</v>
      </c>
      <c r="AU141" s="252" t="s">
        <v>84</v>
      </c>
      <c r="AV141" s="14" t="s">
        <v>79</v>
      </c>
      <c r="AW141" s="14" t="s">
        <v>28</v>
      </c>
      <c r="AX141" s="14" t="s">
        <v>72</v>
      </c>
      <c r="AY141" s="252" t="s">
        <v>143</v>
      </c>
    </row>
    <row r="142" spans="1:65" s="13" customFormat="1" ht="10">
      <c r="B142" s="213"/>
      <c r="C142" s="214"/>
      <c r="D142" s="215" t="s">
        <v>152</v>
      </c>
      <c r="E142" s="216" t="s">
        <v>1</v>
      </c>
      <c r="F142" s="217" t="s">
        <v>1043</v>
      </c>
      <c r="G142" s="214"/>
      <c r="H142" s="218">
        <v>16.309999999999999</v>
      </c>
      <c r="I142" s="219"/>
      <c r="J142" s="214"/>
      <c r="K142" s="214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152</v>
      </c>
      <c r="AU142" s="224" t="s">
        <v>84</v>
      </c>
      <c r="AV142" s="13" t="s">
        <v>84</v>
      </c>
      <c r="AW142" s="13" t="s">
        <v>28</v>
      </c>
      <c r="AX142" s="13" t="s">
        <v>72</v>
      </c>
      <c r="AY142" s="224" t="s">
        <v>143</v>
      </c>
    </row>
    <row r="143" spans="1:65" s="13" customFormat="1" ht="10">
      <c r="B143" s="213"/>
      <c r="C143" s="214"/>
      <c r="D143" s="215" t="s">
        <v>152</v>
      </c>
      <c r="E143" s="216" t="s">
        <v>1</v>
      </c>
      <c r="F143" s="217" t="s">
        <v>1044</v>
      </c>
      <c r="G143" s="214"/>
      <c r="H143" s="218">
        <v>3.2869999999999999</v>
      </c>
      <c r="I143" s="219"/>
      <c r="J143" s="214"/>
      <c r="K143" s="214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152</v>
      </c>
      <c r="AU143" s="224" t="s">
        <v>84</v>
      </c>
      <c r="AV143" s="13" t="s">
        <v>84</v>
      </c>
      <c r="AW143" s="13" t="s">
        <v>28</v>
      </c>
      <c r="AX143" s="13" t="s">
        <v>72</v>
      </c>
      <c r="AY143" s="224" t="s">
        <v>143</v>
      </c>
    </row>
    <row r="144" spans="1:65" s="13" customFormat="1" ht="10">
      <c r="B144" s="213"/>
      <c r="C144" s="214"/>
      <c r="D144" s="215" t="s">
        <v>152</v>
      </c>
      <c r="E144" s="216" t="s">
        <v>1</v>
      </c>
      <c r="F144" s="217" t="s">
        <v>1045</v>
      </c>
      <c r="G144" s="214"/>
      <c r="H144" s="218">
        <v>5.4539999999999997</v>
      </c>
      <c r="I144" s="219"/>
      <c r="J144" s="214"/>
      <c r="K144" s="214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152</v>
      </c>
      <c r="AU144" s="224" t="s">
        <v>84</v>
      </c>
      <c r="AV144" s="13" t="s">
        <v>84</v>
      </c>
      <c r="AW144" s="13" t="s">
        <v>28</v>
      </c>
      <c r="AX144" s="13" t="s">
        <v>72</v>
      </c>
      <c r="AY144" s="224" t="s">
        <v>143</v>
      </c>
    </row>
    <row r="145" spans="2:51" s="13" customFormat="1" ht="10">
      <c r="B145" s="213"/>
      <c r="C145" s="214"/>
      <c r="D145" s="215" t="s">
        <v>152</v>
      </c>
      <c r="E145" s="216" t="s">
        <v>1</v>
      </c>
      <c r="F145" s="217" t="s">
        <v>1046</v>
      </c>
      <c r="G145" s="214"/>
      <c r="H145" s="218">
        <v>3</v>
      </c>
      <c r="I145" s="219"/>
      <c r="J145" s="214"/>
      <c r="K145" s="214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152</v>
      </c>
      <c r="AU145" s="224" t="s">
        <v>84</v>
      </c>
      <c r="AV145" s="13" t="s">
        <v>84</v>
      </c>
      <c r="AW145" s="13" t="s">
        <v>28</v>
      </c>
      <c r="AX145" s="13" t="s">
        <v>72</v>
      </c>
      <c r="AY145" s="224" t="s">
        <v>143</v>
      </c>
    </row>
    <row r="146" spans="2:51" s="14" customFormat="1" ht="10">
      <c r="B146" s="243"/>
      <c r="C146" s="244"/>
      <c r="D146" s="215" t="s">
        <v>152</v>
      </c>
      <c r="E146" s="245" t="s">
        <v>1</v>
      </c>
      <c r="F146" s="246" t="s">
        <v>1047</v>
      </c>
      <c r="G146" s="244"/>
      <c r="H146" s="245" t="s">
        <v>1</v>
      </c>
      <c r="I146" s="247"/>
      <c r="J146" s="244"/>
      <c r="K146" s="244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152</v>
      </c>
      <c r="AU146" s="252" t="s">
        <v>84</v>
      </c>
      <c r="AV146" s="14" t="s">
        <v>79</v>
      </c>
      <c r="AW146" s="14" t="s">
        <v>28</v>
      </c>
      <c r="AX146" s="14" t="s">
        <v>72</v>
      </c>
      <c r="AY146" s="252" t="s">
        <v>143</v>
      </c>
    </row>
    <row r="147" spans="2:51" s="13" customFormat="1" ht="10">
      <c r="B147" s="213"/>
      <c r="C147" s="214"/>
      <c r="D147" s="215" t="s">
        <v>152</v>
      </c>
      <c r="E147" s="216" t="s">
        <v>1</v>
      </c>
      <c r="F147" s="217" t="s">
        <v>1048</v>
      </c>
      <c r="G147" s="214"/>
      <c r="H147" s="218">
        <v>36.698</v>
      </c>
      <c r="I147" s="219"/>
      <c r="J147" s="214"/>
      <c r="K147" s="214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152</v>
      </c>
      <c r="AU147" s="224" t="s">
        <v>84</v>
      </c>
      <c r="AV147" s="13" t="s">
        <v>84</v>
      </c>
      <c r="AW147" s="13" t="s">
        <v>28</v>
      </c>
      <c r="AX147" s="13" t="s">
        <v>72</v>
      </c>
      <c r="AY147" s="224" t="s">
        <v>143</v>
      </c>
    </row>
    <row r="148" spans="2:51" s="13" customFormat="1" ht="10">
      <c r="B148" s="213"/>
      <c r="C148" s="214"/>
      <c r="D148" s="215" t="s">
        <v>152</v>
      </c>
      <c r="E148" s="216" t="s">
        <v>1</v>
      </c>
      <c r="F148" s="217" t="s">
        <v>1049</v>
      </c>
      <c r="G148" s="214"/>
      <c r="H148" s="218">
        <v>3.024</v>
      </c>
      <c r="I148" s="219"/>
      <c r="J148" s="214"/>
      <c r="K148" s="214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152</v>
      </c>
      <c r="AU148" s="224" t="s">
        <v>84</v>
      </c>
      <c r="AV148" s="13" t="s">
        <v>84</v>
      </c>
      <c r="AW148" s="13" t="s">
        <v>28</v>
      </c>
      <c r="AX148" s="13" t="s">
        <v>72</v>
      </c>
      <c r="AY148" s="224" t="s">
        <v>143</v>
      </c>
    </row>
    <row r="149" spans="2:51" s="13" customFormat="1" ht="10">
      <c r="B149" s="213"/>
      <c r="C149" s="214"/>
      <c r="D149" s="215" t="s">
        <v>152</v>
      </c>
      <c r="E149" s="216" t="s">
        <v>1</v>
      </c>
      <c r="F149" s="217" t="s">
        <v>1050</v>
      </c>
      <c r="G149" s="214"/>
      <c r="H149" s="218">
        <v>3.1709999999999998</v>
      </c>
      <c r="I149" s="219"/>
      <c r="J149" s="214"/>
      <c r="K149" s="214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152</v>
      </c>
      <c r="AU149" s="224" t="s">
        <v>84</v>
      </c>
      <c r="AV149" s="13" t="s">
        <v>84</v>
      </c>
      <c r="AW149" s="13" t="s">
        <v>28</v>
      </c>
      <c r="AX149" s="13" t="s">
        <v>72</v>
      </c>
      <c r="AY149" s="224" t="s">
        <v>143</v>
      </c>
    </row>
    <row r="150" spans="2:51" s="13" customFormat="1" ht="10">
      <c r="B150" s="213"/>
      <c r="C150" s="214"/>
      <c r="D150" s="215" t="s">
        <v>152</v>
      </c>
      <c r="E150" s="216" t="s">
        <v>1</v>
      </c>
      <c r="F150" s="217" t="s">
        <v>1051</v>
      </c>
      <c r="G150" s="214"/>
      <c r="H150" s="218">
        <v>10.481999999999999</v>
      </c>
      <c r="I150" s="219"/>
      <c r="J150" s="214"/>
      <c r="K150" s="214"/>
      <c r="L150" s="220"/>
      <c r="M150" s="221"/>
      <c r="N150" s="222"/>
      <c r="O150" s="222"/>
      <c r="P150" s="222"/>
      <c r="Q150" s="222"/>
      <c r="R150" s="222"/>
      <c r="S150" s="222"/>
      <c r="T150" s="223"/>
      <c r="AT150" s="224" t="s">
        <v>152</v>
      </c>
      <c r="AU150" s="224" t="s">
        <v>84</v>
      </c>
      <c r="AV150" s="13" t="s">
        <v>84</v>
      </c>
      <c r="AW150" s="13" t="s">
        <v>28</v>
      </c>
      <c r="AX150" s="13" t="s">
        <v>72</v>
      </c>
      <c r="AY150" s="224" t="s">
        <v>143</v>
      </c>
    </row>
    <row r="151" spans="2:51" s="14" customFormat="1" ht="10">
      <c r="B151" s="243"/>
      <c r="C151" s="244"/>
      <c r="D151" s="215" t="s">
        <v>152</v>
      </c>
      <c r="E151" s="245" t="s">
        <v>1</v>
      </c>
      <c r="F151" s="246" t="s">
        <v>1052</v>
      </c>
      <c r="G151" s="244"/>
      <c r="H151" s="245" t="s">
        <v>1</v>
      </c>
      <c r="I151" s="247"/>
      <c r="J151" s="244"/>
      <c r="K151" s="244"/>
      <c r="L151" s="248"/>
      <c r="M151" s="249"/>
      <c r="N151" s="250"/>
      <c r="O151" s="250"/>
      <c r="P151" s="250"/>
      <c r="Q151" s="250"/>
      <c r="R151" s="250"/>
      <c r="S151" s="250"/>
      <c r="T151" s="251"/>
      <c r="AT151" s="252" t="s">
        <v>152</v>
      </c>
      <c r="AU151" s="252" t="s">
        <v>84</v>
      </c>
      <c r="AV151" s="14" t="s">
        <v>79</v>
      </c>
      <c r="AW151" s="14" t="s">
        <v>28</v>
      </c>
      <c r="AX151" s="14" t="s">
        <v>72</v>
      </c>
      <c r="AY151" s="252" t="s">
        <v>143</v>
      </c>
    </row>
    <row r="152" spans="2:51" s="13" customFormat="1" ht="10">
      <c r="B152" s="213"/>
      <c r="C152" s="214"/>
      <c r="D152" s="215" t="s">
        <v>152</v>
      </c>
      <c r="E152" s="216" t="s">
        <v>1</v>
      </c>
      <c r="F152" s="217" t="s">
        <v>1053</v>
      </c>
      <c r="G152" s="214"/>
      <c r="H152" s="218">
        <v>4.9889999999999999</v>
      </c>
      <c r="I152" s="219"/>
      <c r="J152" s="214"/>
      <c r="K152" s="214"/>
      <c r="L152" s="220"/>
      <c r="M152" s="221"/>
      <c r="N152" s="222"/>
      <c r="O152" s="222"/>
      <c r="P152" s="222"/>
      <c r="Q152" s="222"/>
      <c r="R152" s="222"/>
      <c r="S152" s="222"/>
      <c r="T152" s="223"/>
      <c r="AT152" s="224" t="s">
        <v>152</v>
      </c>
      <c r="AU152" s="224" t="s">
        <v>84</v>
      </c>
      <c r="AV152" s="13" t="s">
        <v>84</v>
      </c>
      <c r="AW152" s="13" t="s">
        <v>28</v>
      </c>
      <c r="AX152" s="13" t="s">
        <v>72</v>
      </c>
      <c r="AY152" s="224" t="s">
        <v>143</v>
      </c>
    </row>
    <row r="153" spans="2:51" s="13" customFormat="1" ht="20">
      <c r="B153" s="213"/>
      <c r="C153" s="214"/>
      <c r="D153" s="215" t="s">
        <v>152</v>
      </c>
      <c r="E153" s="216" t="s">
        <v>1</v>
      </c>
      <c r="F153" s="217" t="s">
        <v>1054</v>
      </c>
      <c r="G153" s="214"/>
      <c r="H153" s="218">
        <v>22.902000000000001</v>
      </c>
      <c r="I153" s="219"/>
      <c r="J153" s="214"/>
      <c r="K153" s="214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152</v>
      </c>
      <c r="AU153" s="224" t="s">
        <v>84</v>
      </c>
      <c r="AV153" s="13" t="s">
        <v>84</v>
      </c>
      <c r="AW153" s="13" t="s">
        <v>28</v>
      </c>
      <c r="AX153" s="13" t="s">
        <v>72</v>
      </c>
      <c r="AY153" s="224" t="s">
        <v>143</v>
      </c>
    </row>
    <row r="154" spans="2:51" s="14" customFormat="1" ht="10">
      <c r="B154" s="243"/>
      <c r="C154" s="244"/>
      <c r="D154" s="215" t="s">
        <v>152</v>
      </c>
      <c r="E154" s="245" t="s">
        <v>1</v>
      </c>
      <c r="F154" s="246" t="s">
        <v>1055</v>
      </c>
      <c r="G154" s="244"/>
      <c r="H154" s="245" t="s">
        <v>1</v>
      </c>
      <c r="I154" s="247"/>
      <c r="J154" s="244"/>
      <c r="K154" s="244"/>
      <c r="L154" s="248"/>
      <c r="M154" s="249"/>
      <c r="N154" s="250"/>
      <c r="O154" s="250"/>
      <c r="P154" s="250"/>
      <c r="Q154" s="250"/>
      <c r="R154" s="250"/>
      <c r="S154" s="250"/>
      <c r="T154" s="251"/>
      <c r="AT154" s="252" t="s">
        <v>152</v>
      </c>
      <c r="AU154" s="252" t="s">
        <v>84</v>
      </c>
      <c r="AV154" s="14" t="s">
        <v>79</v>
      </c>
      <c r="AW154" s="14" t="s">
        <v>28</v>
      </c>
      <c r="AX154" s="14" t="s">
        <v>72</v>
      </c>
      <c r="AY154" s="252" t="s">
        <v>143</v>
      </c>
    </row>
    <row r="155" spans="2:51" s="13" customFormat="1" ht="10">
      <c r="B155" s="213"/>
      <c r="C155" s="214"/>
      <c r="D155" s="215" t="s">
        <v>152</v>
      </c>
      <c r="E155" s="216" t="s">
        <v>1</v>
      </c>
      <c r="F155" s="217" t="s">
        <v>1056</v>
      </c>
      <c r="G155" s="214"/>
      <c r="H155" s="218">
        <v>12.868</v>
      </c>
      <c r="I155" s="219"/>
      <c r="J155" s="214"/>
      <c r="K155" s="214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152</v>
      </c>
      <c r="AU155" s="224" t="s">
        <v>84</v>
      </c>
      <c r="AV155" s="13" t="s">
        <v>84</v>
      </c>
      <c r="AW155" s="13" t="s">
        <v>28</v>
      </c>
      <c r="AX155" s="13" t="s">
        <v>72</v>
      </c>
      <c r="AY155" s="224" t="s">
        <v>143</v>
      </c>
    </row>
    <row r="156" spans="2:51" s="14" customFormat="1" ht="10">
      <c r="B156" s="243"/>
      <c r="C156" s="244"/>
      <c r="D156" s="215" t="s">
        <v>152</v>
      </c>
      <c r="E156" s="245" t="s">
        <v>1</v>
      </c>
      <c r="F156" s="246" t="s">
        <v>1057</v>
      </c>
      <c r="G156" s="244"/>
      <c r="H156" s="245" t="s">
        <v>1</v>
      </c>
      <c r="I156" s="247"/>
      <c r="J156" s="244"/>
      <c r="K156" s="244"/>
      <c r="L156" s="248"/>
      <c r="M156" s="249"/>
      <c r="N156" s="250"/>
      <c r="O156" s="250"/>
      <c r="P156" s="250"/>
      <c r="Q156" s="250"/>
      <c r="R156" s="250"/>
      <c r="S156" s="250"/>
      <c r="T156" s="251"/>
      <c r="AT156" s="252" t="s">
        <v>152</v>
      </c>
      <c r="AU156" s="252" t="s">
        <v>84</v>
      </c>
      <c r="AV156" s="14" t="s">
        <v>79</v>
      </c>
      <c r="AW156" s="14" t="s">
        <v>28</v>
      </c>
      <c r="AX156" s="14" t="s">
        <v>72</v>
      </c>
      <c r="AY156" s="252" t="s">
        <v>143</v>
      </c>
    </row>
    <row r="157" spans="2:51" s="13" customFormat="1" ht="10">
      <c r="B157" s="213"/>
      <c r="C157" s="214"/>
      <c r="D157" s="215" t="s">
        <v>152</v>
      </c>
      <c r="E157" s="216" t="s">
        <v>1</v>
      </c>
      <c r="F157" s="217" t="s">
        <v>1058</v>
      </c>
      <c r="G157" s="214"/>
      <c r="H157" s="218">
        <v>6.1239999999999997</v>
      </c>
      <c r="I157" s="219"/>
      <c r="J157" s="214"/>
      <c r="K157" s="214"/>
      <c r="L157" s="220"/>
      <c r="M157" s="221"/>
      <c r="N157" s="222"/>
      <c r="O157" s="222"/>
      <c r="P157" s="222"/>
      <c r="Q157" s="222"/>
      <c r="R157" s="222"/>
      <c r="S157" s="222"/>
      <c r="T157" s="223"/>
      <c r="AT157" s="224" t="s">
        <v>152</v>
      </c>
      <c r="AU157" s="224" t="s">
        <v>84</v>
      </c>
      <c r="AV157" s="13" t="s">
        <v>84</v>
      </c>
      <c r="AW157" s="13" t="s">
        <v>28</v>
      </c>
      <c r="AX157" s="13" t="s">
        <v>72</v>
      </c>
      <c r="AY157" s="224" t="s">
        <v>143</v>
      </c>
    </row>
    <row r="158" spans="2:51" s="13" customFormat="1" ht="10">
      <c r="B158" s="213"/>
      <c r="C158" s="214"/>
      <c r="D158" s="215" t="s">
        <v>152</v>
      </c>
      <c r="E158" s="216" t="s">
        <v>1</v>
      </c>
      <c r="F158" s="217" t="s">
        <v>1059</v>
      </c>
      <c r="G158" s="214"/>
      <c r="H158" s="218">
        <v>2.52</v>
      </c>
      <c r="I158" s="219"/>
      <c r="J158" s="214"/>
      <c r="K158" s="214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152</v>
      </c>
      <c r="AU158" s="224" t="s">
        <v>84</v>
      </c>
      <c r="AV158" s="13" t="s">
        <v>84</v>
      </c>
      <c r="AW158" s="13" t="s">
        <v>28</v>
      </c>
      <c r="AX158" s="13" t="s">
        <v>72</v>
      </c>
      <c r="AY158" s="224" t="s">
        <v>143</v>
      </c>
    </row>
    <row r="159" spans="2:51" s="14" customFormat="1" ht="10">
      <c r="B159" s="243"/>
      <c r="C159" s="244"/>
      <c r="D159" s="215" t="s">
        <v>152</v>
      </c>
      <c r="E159" s="245" t="s">
        <v>1</v>
      </c>
      <c r="F159" s="246" t="s">
        <v>1060</v>
      </c>
      <c r="G159" s="244"/>
      <c r="H159" s="245" t="s">
        <v>1</v>
      </c>
      <c r="I159" s="247"/>
      <c r="J159" s="244"/>
      <c r="K159" s="244"/>
      <c r="L159" s="248"/>
      <c r="M159" s="249"/>
      <c r="N159" s="250"/>
      <c r="O159" s="250"/>
      <c r="P159" s="250"/>
      <c r="Q159" s="250"/>
      <c r="R159" s="250"/>
      <c r="S159" s="250"/>
      <c r="T159" s="251"/>
      <c r="AT159" s="252" t="s">
        <v>152</v>
      </c>
      <c r="AU159" s="252" t="s">
        <v>84</v>
      </c>
      <c r="AV159" s="14" t="s">
        <v>79</v>
      </c>
      <c r="AW159" s="14" t="s">
        <v>28</v>
      </c>
      <c r="AX159" s="14" t="s">
        <v>72</v>
      </c>
      <c r="AY159" s="252" t="s">
        <v>143</v>
      </c>
    </row>
    <row r="160" spans="2:51" s="13" customFormat="1" ht="10">
      <c r="B160" s="213"/>
      <c r="C160" s="214"/>
      <c r="D160" s="215" t="s">
        <v>152</v>
      </c>
      <c r="E160" s="216" t="s">
        <v>1</v>
      </c>
      <c r="F160" s="217" t="s">
        <v>1061</v>
      </c>
      <c r="G160" s="214"/>
      <c r="H160" s="218">
        <v>29.452999999999999</v>
      </c>
      <c r="I160" s="219"/>
      <c r="J160" s="214"/>
      <c r="K160" s="214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152</v>
      </c>
      <c r="AU160" s="224" t="s">
        <v>84</v>
      </c>
      <c r="AV160" s="13" t="s">
        <v>84</v>
      </c>
      <c r="AW160" s="13" t="s">
        <v>28</v>
      </c>
      <c r="AX160" s="13" t="s">
        <v>72</v>
      </c>
      <c r="AY160" s="224" t="s">
        <v>143</v>
      </c>
    </row>
    <row r="161" spans="1:65" s="13" customFormat="1" ht="30">
      <c r="B161" s="213"/>
      <c r="C161" s="214"/>
      <c r="D161" s="215" t="s">
        <v>152</v>
      </c>
      <c r="E161" s="216" t="s">
        <v>1</v>
      </c>
      <c r="F161" s="217" t="s">
        <v>1062</v>
      </c>
      <c r="G161" s="214"/>
      <c r="H161" s="218">
        <v>19.803000000000001</v>
      </c>
      <c r="I161" s="219"/>
      <c r="J161" s="214"/>
      <c r="K161" s="214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152</v>
      </c>
      <c r="AU161" s="224" t="s">
        <v>84</v>
      </c>
      <c r="AV161" s="13" t="s">
        <v>84</v>
      </c>
      <c r="AW161" s="13" t="s">
        <v>28</v>
      </c>
      <c r="AX161" s="13" t="s">
        <v>72</v>
      </c>
      <c r="AY161" s="224" t="s">
        <v>143</v>
      </c>
    </row>
    <row r="162" spans="1:65" s="2" customFormat="1" ht="24.15" customHeight="1">
      <c r="A162" s="33"/>
      <c r="B162" s="34"/>
      <c r="C162" s="199" t="s">
        <v>370</v>
      </c>
      <c r="D162" s="199" t="s">
        <v>146</v>
      </c>
      <c r="E162" s="200" t="s">
        <v>1063</v>
      </c>
      <c r="F162" s="201" t="s">
        <v>1064</v>
      </c>
      <c r="G162" s="202" t="s">
        <v>149</v>
      </c>
      <c r="H162" s="203">
        <v>642.42600000000004</v>
      </c>
      <c r="I162" s="204"/>
      <c r="J162" s="203">
        <f>ROUND(I162*H162,3)</f>
        <v>0</v>
      </c>
      <c r="K162" s="205"/>
      <c r="L162" s="38"/>
      <c r="M162" s="206" t="s">
        <v>1</v>
      </c>
      <c r="N162" s="207" t="s">
        <v>38</v>
      </c>
      <c r="O162" s="74"/>
      <c r="P162" s="208">
        <f>O162*H162</f>
        <v>0</v>
      </c>
      <c r="Q162" s="208">
        <v>2.0000000000000001E-4</v>
      </c>
      <c r="R162" s="208">
        <f>Q162*H162</f>
        <v>0.12848520000000002</v>
      </c>
      <c r="S162" s="208">
        <v>0</v>
      </c>
      <c r="T162" s="209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10" t="s">
        <v>150</v>
      </c>
      <c r="AT162" s="210" t="s">
        <v>146</v>
      </c>
      <c r="AU162" s="210" t="s">
        <v>84</v>
      </c>
      <c r="AY162" s="16" t="s">
        <v>143</v>
      </c>
      <c r="BE162" s="211">
        <f>IF(N162="základná",J162,0)</f>
        <v>0</v>
      </c>
      <c r="BF162" s="211">
        <f>IF(N162="znížená",J162,0)</f>
        <v>0</v>
      </c>
      <c r="BG162" s="211">
        <f>IF(N162="zákl. prenesená",J162,0)</f>
        <v>0</v>
      </c>
      <c r="BH162" s="211">
        <f>IF(N162="zníž. prenesená",J162,0)</f>
        <v>0</v>
      </c>
      <c r="BI162" s="211">
        <f>IF(N162="nulová",J162,0)</f>
        <v>0</v>
      </c>
      <c r="BJ162" s="16" t="s">
        <v>84</v>
      </c>
      <c r="BK162" s="212">
        <f>ROUND(I162*H162,3)</f>
        <v>0</v>
      </c>
      <c r="BL162" s="16" t="s">
        <v>150</v>
      </c>
      <c r="BM162" s="210" t="s">
        <v>1065</v>
      </c>
    </row>
    <row r="163" spans="1:65" s="13" customFormat="1" ht="10">
      <c r="B163" s="213"/>
      <c r="C163" s="214"/>
      <c r="D163" s="215" t="s">
        <v>152</v>
      </c>
      <c r="E163" s="216" t="s">
        <v>1</v>
      </c>
      <c r="F163" s="217" t="s">
        <v>1066</v>
      </c>
      <c r="G163" s="214"/>
      <c r="H163" s="218">
        <v>642.42600000000004</v>
      </c>
      <c r="I163" s="219"/>
      <c r="J163" s="214"/>
      <c r="K163" s="214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152</v>
      </c>
      <c r="AU163" s="224" t="s">
        <v>84</v>
      </c>
      <c r="AV163" s="13" t="s">
        <v>84</v>
      </c>
      <c r="AW163" s="13" t="s">
        <v>28</v>
      </c>
      <c r="AX163" s="13" t="s">
        <v>72</v>
      </c>
      <c r="AY163" s="224" t="s">
        <v>143</v>
      </c>
    </row>
    <row r="164" spans="1:65" s="2" customFormat="1" ht="37.75" customHeight="1">
      <c r="A164" s="33"/>
      <c r="B164" s="34"/>
      <c r="C164" s="199" t="s">
        <v>150</v>
      </c>
      <c r="D164" s="199" t="s">
        <v>146</v>
      </c>
      <c r="E164" s="200" t="s">
        <v>180</v>
      </c>
      <c r="F164" s="201" t="s">
        <v>181</v>
      </c>
      <c r="G164" s="202" t="s">
        <v>149</v>
      </c>
      <c r="H164" s="203">
        <v>642.42600000000004</v>
      </c>
      <c r="I164" s="204"/>
      <c r="J164" s="203">
        <f>ROUND(I164*H164,3)</f>
        <v>0</v>
      </c>
      <c r="K164" s="205"/>
      <c r="L164" s="38"/>
      <c r="M164" s="206" t="s">
        <v>1</v>
      </c>
      <c r="N164" s="207" t="s">
        <v>38</v>
      </c>
      <c r="O164" s="74"/>
      <c r="P164" s="208">
        <f>O164*H164</f>
        <v>0</v>
      </c>
      <c r="Q164" s="208">
        <v>1.2319999999999999E-2</v>
      </c>
      <c r="R164" s="208">
        <f>Q164*H164</f>
        <v>7.9146883199999998</v>
      </c>
      <c r="S164" s="208">
        <v>0</v>
      </c>
      <c r="T164" s="209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10" t="s">
        <v>150</v>
      </c>
      <c r="AT164" s="210" t="s">
        <v>146</v>
      </c>
      <c r="AU164" s="210" t="s">
        <v>84</v>
      </c>
      <c r="AY164" s="16" t="s">
        <v>143</v>
      </c>
      <c r="BE164" s="211">
        <f>IF(N164="základná",J164,0)</f>
        <v>0</v>
      </c>
      <c r="BF164" s="211">
        <f>IF(N164="znížená",J164,0)</f>
        <v>0</v>
      </c>
      <c r="BG164" s="211">
        <f>IF(N164="zákl. prenesená",J164,0)</f>
        <v>0</v>
      </c>
      <c r="BH164" s="211">
        <f>IF(N164="zníž. prenesená",J164,0)</f>
        <v>0</v>
      </c>
      <c r="BI164" s="211">
        <f>IF(N164="nulová",J164,0)</f>
        <v>0</v>
      </c>
      <c r="BJ164" s="16" t="s">
        <v>84</v>
      </c>
      <c r="BK164" s="212">
        <f>ROUND(I164*H164,3)</f>
        <v>0</v>
      </c>
      <c r="BL164" s="16" t="s">
        <v>150</v>
      </c>
      <c r="BM164" s="210" t="s">
        <v>182</v>
      </c>
    </row>
    <row r="165" spans="1:65" s="13" customFormat="1" ht="10">
      <c r="B165" s="213"/>
      <c r="C165" s="214"/>
      <c r="D165" s="215" t="s">
        <v>152</v>
      </c>
      <c r="E165" s="216" t="s">
        <v>1</v>
      </c>
      <c r="F165" s="217" t="s">
        <v>1067</v>
      </c>
      <c r="G165" s="214"/>
      <c r="H165" s="218">
        <v>5.0720000000000001</v>
      </c>
      <c r="I165" s="219"/>
      <c r="J165" s="214"/>
      <c r="K165" s="214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152</v>
      </c>
      <c r="AU165" s="224" t="s">
        <v>84</v>
      </c>
      <c r="AV165" s="13" t="s">
        <v>84</v>
      </c>
      <c r="AW165" s="13" t="s">
        <v>28</v>
      </c>
      <c r="AX165" s="13" t="s">
        <v>72</v>
      </c>
      <c r="AY165" s="224" t="s">
        <v>143</v>
      </c>
    </row>
    <row r="166" spans="1:65" s="13" customFormat="1" ht="10">
      <c r="B166" s="213"/>
      <c r="C166" s="214"/>
      <c r="D166" s="215" t="s">
        <v>152</v>
      </c>
      <c r="E166" s="216" t="s">
        <v>1</v>
      </c>
      <c r="F166" s="217" t="s">
        <v>1068</v>
      </c>
      <c r="G166" s="214"/>
      <c r="H166" s="218">
        <v>191.61699999999999</v>
      </c>
      <c r="I166" s="219"/>
      <c r="J166" s="214"/>
      <c r="K166" s="214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152</v>
      </c>
      <c r="AU166" s="224" t="s">
        <v>84</v>
      </c>
      <c r="AV166" s="13" t="s">
        <v>84</v>
      </c>
      <c r="AW166" s="13" t="s">
        <v>28</v>
      </c>
      <c r="AX166" s="13" t="s">
        <v>72</v>
      </c>
      <c r="AY166" s="224" t="s">
        <v>143</v>
      </c>
    </row>
    <row r="167" spans="1:65" s="13" customFormat="1" ht="20">
      <c r="B167" s="213"/>
      <c r="C167" s="214"/>
      <c r="D167" s="215" t="s">
        <v>152</v>
      </c>
      <c r="E167" s="216" t="s">
        <v>1</v>
      </c>
      <c r="F167" s="217" t="s">
        <v>1069</v>
      </c>
      <c r="G167" s="214"/>
      <c r="H167" s="218">
        <v>61.07</v>
      </c>
      <c r="I167" s="219"/>
      <c r="J167" s="214"/>
      <c r="K167" s="214"/>
      <c r="L167" s="220"/>
      <c r="M167" s="221"/>
      <c r="N167" s="222"/>
      <c r="O167" s="222"/>
      <c r="P167" s="222"/>
      <c r="Q167" s="222"/>
      <c r="R167" s="222"/>
      <c r="S167" s="222"/>
      <c r="T167" s="223"/>
      <c r="AT167" s="224" t="s">
        <v>152</v>
      </c>
      <c r="AU167" s="224" t="s">
        <v>84</v>
      </c>
      <c r="AV167" s="13" t="s">
        <v>84</v>
      </c>
      <c r="AW167" s="13" t="s">
        <v>28</v>
      </c>
      <c r="AX167" s="13" t="s">
        <v>72</v>
      </c>
      <c r="AY167" s="224" t="s">
        <v>143</v>
      </c>
    </row>
    <row r="168" spans="1:65" s="13" customFormat="1" ht="30">
      <c r="B168" s="213"/>
      <c r="C168" s="214"/>
      <c r="D168" s="215" t="s">
        <v>152</v>
      </c>
      <c r="E168" s="216" t="s">
        <v>1</v>
      </c>
      <c r="F168" s="217" t="s">
        <v>1070</v>
      </c>
      <c r="G168" s="214"/>
      <c r="H168" s="218">
        <v>104.02</v>
      </c>
      <c r="I168" s="219"/>
      <c r="J168" s="214"/>
      <c r="K168" s="214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152</v>
      </c>
      <c r="AU168" s="224" t="s">
        <v>84</v>
      </c>
      <c r="AV168" s="13" t="s">
        <v>84</v>
      </c>
      <c r="AW168" s="13" t="s">
        <v>28</v>
      </c>
      <c r="AX168" s="13" t="s">
        <v>72</v>
      </c>
      <c r="AY168" s="224" t="s">
        <v>143</v>
      </c>
    </row>
    <row r="169" spans="1:65" s="13" customFormat="1" ht="30">
      <c r="B169" s="213"/>
      <c r="C169" s="214"/>
      <c r="D169" s="215" t="s">
        <v>152</v>
      </c>
      <c r="E169" s="216" t="s">
        <v>1</v>
      </c>
      <c r="F169" s="217" t="s">
        <v>1071</v>
      </c>
      <c r="G169" s="214"/>
      <c r="H169" s="218">
        <v>73.268000000000001</v>
      </c>
      <c r="I169" s="219"/>
      <c r="J169" s="214"/>
      <c r="K169" s="214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152</v>
      </c>
      <c r="AU169" s="224" t="s">
        <v>84</v>
      </c>
      <c r="AV169" s="13" t="s">
        <v>84</v>
      </c>
      <c r="AW169" s="13" t="s">
        <v>28</v>
      </c>
      <c r="AX169" s="13" t="s">
        <v>72</v>
      </c>
      <c r="AY169" s="224" t="s">
        <v>143</v>
      </c>
    </row>
    <row r="170" spans="1:65" s="14" customFormat="1" ht="10">
      <c r="B170" s="243"/>
      <c r="C170" s="244"/>
      <c r="D170" s="215" t="s">
        <v>152</v>
      </c>
      <c r="E170" s="245" t="s">
        <v>1</v>
      </c>
      <c r="F170" s="246" t="s">
        <v>1052</v>
      </c>
      <c r="G170" s="244"/>
      <c r="H170" s="245" t="s">
        <v>1</v>
      </c>
      <c r="I170" s="247"/>
      <c r="J170" s="244"/>
      <c r="K170" s="244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152</v>
      </c>
      <c r="AU170" s="252" t="s">
        <v>84</v>
      </c>
      <c r="AV170" s="14" t="s">
        <v>79</v>
      </c>
      <c r="AW170" s="14" t="s">
        <v>28</v>
      </c>
      <c r="AX170" s="14" t="s">
        <v>72</v>
      </c>
      <c r="AY170" s="252" t="s">
        <v>143</v>
      </c>
    </row>
    <row r="171" spans="1:65" s="13" customFormat="1" ht="10">
      <c r="B171" s="213"/>
      <c r="C171" s="214"/>
      <c r="D171" s="215" t="s">
        <v>152</v>
      </c>
      <c r="E171" s="216" t="s">
        <v>1</v>
      </c>
      <c r="F171" s="217" t="s">
        <v>1072</v>
      </c>
      <c r="G171" s="214"/>
      <c r="H171" s="218">
        <v>6.4660000000000002</v>
      </c>
      <c r="I171" s="219"/>
      <c r="J171" s="214"/>
      <c r="K171" s="214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152</v>
      </c>
      <c r="AU171" s="224" t="s">
        <v>84</v>
      </c>
      <c r="AV171" s="13" t="s">
        <v>84</v>
      </c>
      <c r="AW171" s="13" t="s">
        <v>28</v>
      </c>
      <c r="AX171" s="13" t="s">
        <v>72</v>
      </c>
      <c r="AY171" s="224" t="s">
        <v>143</v>
      </c>
    </row>
    <row r="172" spans="1:65" s="13" customFormat="1" ht="10">
      <c r="B172" s="213"/>
      <c r="C172" s="214"/>
      <c r="D172" s="215" t="s">
        <v>152</v>
      </c>
      <c r="E172" s="216" t="s">
        <v>1</v>
      </c>
      <c r="F172" s="217" t="s">
        <v>1073</v>
      </c>
      <c r="G172" s="214"/>
      <c r="H172" s="218">
        <v>9.8829999999999991</v>
      </c>
      <c r="I172" s="219"/>
      <c r="J172" s="214"/>
      <c r="K172" s="214"/>
      <c r="L172" s="220"/>
      <c r="M172" s="221"/>
      <c r="N172" s="222"/>
      <c r="O172" s="222"/>
      <c r="P172" s="222"/>
      <c r="Q172" s="222"/>
      <c r="R172" s="222"/>
      <c r="S172" s="222"/>
      <c r="T172" s="223"/>
      <c r="AT172" s="224" t="s">
        <v>152</v>
      </c>
      <c r="AU172" s="224" t="s">
        <v>84</v>
      </c>
      <c r="AV172" s="13" t="s">
        <v>84</v>
      </c>
      <c r="AW172" s="13" t="s">
        <v>28</v>
      </c>
      <c r="AX172" s="13" t="s">
        <v>72</v>
      </c>
      <c r="AY172" s="224" t="s">
        <v>143</v>
      </c>
    </row>
    <row r="173" spans="1:65" s="13" customFormat="1" ht="10">
      <c r="B173" s="213"/>
      <c r="C173" s="214"/>
      <c r="D173" s="215" t="s">
        <v>152</v>
      </c>
      <c r="E173" s="216" t="s">
        <v>1</v>
      </c>
      <c r="F173" s="217" t="s">
        <v>1074</v>
      </c>
      <c r="G173" s="214"/>
      <c r="H173" s="218">
        <v>7.8520000000000003</v>
      </c>
      <c r="I173" s="219"/>
      <c r="J173" s="214"/>
      <c r="K173" s="214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152</v>
      </c>
      <c r="AU173" s="224" t="s">
        <v>84</v>
      </c>
      <c r="AV173" s="13" t="s">
        <v>84</v>
      </c>
      <c r="AW173" s="13" t="s">
        <v>28</v>
      </c>
      <c r="AX173" s="13" t="s">
        <v>72</v>
      </c>
      <c r="AY173" s="224" t="s">
        <v>143</v>
      </c>
    </row>
    <row r="174" spans="1:65" s="14" customFormat="1" ht="10">
      <c r="B174" s="243"/>
      <c r="C174" s="244"/>
      <c r="D174" s="215" t="s">
        <v>152</v>
      </c>
      <c r="E174" s="245" t="s">
        <v>1</v>
      </c>
      <c r="F174" s="246" t="s">
        <v>1075</v>
      </c>
      <c r="G174" s="244"/>
      <c r="H174" s="245" t="s">
        <v>1</v>
      </c>
      <c r="I174" s="247"/>
      <c r="J174" s="244"/>
      <c r="K174" s="244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152</v>
      </c>
      <c r="AU174" s="252" t="s">
        <v>84</v>
      </c>
      <c r="AV174" s="14" t="s">
        <v>79</v>
      </c>
      <c r="AW174" s="14" t="s">
        <v>28</v>
      </c>
      <c r="AX174" s="14" t="s">
        <v>72</v>
      </c>
      <c r="AY174" s="252" t="s">
        <v>143</v>
      </c>
    </row>
    <row r="175" spans="1:65" s="13" customFormat="1" ht="10">
      <c r="B175" s="213"/>
      <c r="C175" s="214"/>
      <c r="D175" s="215" t="s">
        <v>152</v>
      </c>
      <c r="E175" s="216" t="s">
        <v>1</v>
      </c>
      <c r="F175" s="217" t="s">
        <v>1076</v>
      </c>
      <c r="G175" s="214"/>
      <c r="H175" s="218">
        <v>57.284999999999997</v>
      </c>
      <c r="I175" s="219"/>
      <c r="J175" s="214"/>
      <c r="K175" s="214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152</v>
      </c>
      <c r="AU175" s="224" t="s">
        <v>84</v>
      </c>
      <c r="AV175" s="13" t="s">
        <v>84</v>
      </c>
      <c r="AW175" s="13" t="s">
        <v>28</v>
      </c>
      <c r="AX175" s="13" t="s">
        <v>72</v>
      </c>
      <c r="AY175" s="224" t="s">
        <v>143</v>
      </c>
    </row>
    <row r="176" spans="1:65" s="14" customFormat="1" ht="10">
      <c r="B176" s="243"/>
      <c r="C176" s="244"/>
      <c r="D176" s="215" t="s">
        <v>152</v>
      </c>
      <c r="E176" s="245" t="s">
        <v>1</v>
      </c>
      <c r="F176" s="246" t="s">
        <v>1057</v>
      </c>
      <c r="G176" s="244"/>
      <c r="H176" s="245" t="s">
        <v>1</v>
      </c>
      <c r="I176" s="247"/>
      <c r="J176" s="244"/>
      <c r="K176" s="244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152</v>
      </c>
      <c r="AU176" s="252" t="s">
        <v>84</v>
      </c>
      <c r="AV176" s="14" t="s">
        <v>79</v>
      </c>
      <c r="AW176" s="14" t="s">
        <v>28</v>
      </c>
      <c r="AX176" s="14" t="s">
        <v>72</v>
      </c>
      <c r="AY176" s="252" t="s">
        <v>143</v>
      </c>
    </row>
    <row r="177" spans="1:65" s="13" customFormat="1" ht="10">
      <c r="B177" s="213"/>
      <c r="C177" s="214"/>
      <c r="D177" s="215" t="s">
        <v>152</v>
      </c>
      <c r="E177" s="216" t="s">
        <v>1</v>
      </c>
      <c r="F177" s="217" t="s">
        <v>1077</v>
      </c>
      <c r="G177" s="214"/>
      <c r="H177" s="218">
        <v>41.012999999999998</v>
      </c>
      <c r="I177" s="219"/>
      <c r="J177" s="214"/>
      <c r="K177" s="214"/>
      <c r="L177" s="220"/>
      <c r="M177" s="221"/>
      <c r="N177" s="222"/>
      <c r="O177" s="222"/>
      <c r="P177" s="222"/>
      <c r="Q177" s="222"/>
      <c r="R177" s="222"/>
      <c r="S177" s="222"/>
      <c r="T177" s="223"/>
      <c r="AT177" s="224" t="s">
        <v>152</v>
      </c>
      <c r="AU177" s="224" t="s">
        <v>84</v>
      </c>
      <c r="AV177" s="13" t="s">
        <v>84</v>
      </c>
      <c r="AW177" s="13" t="s">
        <v>28</v>
      </c>
      <c r="AX177" s="13" t="s">
        <v>72</v>
      </c>
      <c r="AY177" s="224" t="s">
        <v>143</v>
      </c>
    </row>
    <row r="178" spans="1:65" s="13" customFormat="1" ht="10">
      <c r="B178" s="213"/>
      <c r="C178" s="214"/>
      <c r="D178" s="215" t="s">
        <v>152</v>
      </c>
      <c r="E178" s="216" t="s">
        <v>1</v>
      </c>
      <c r="F178" s="217" t="s">
        <v>1078</v>
      </c>
      <c r="G178" s="214"/>
      <c r="H178" s="218">
        <v>49.524999999999999</v>
      </c>
      <c r="I178" s="219"/>
      <c r="J178" s="214"/>
      <c r="K178" s="214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152</v>
      </c>
      <c r="AU178" s="224" t="s">
        <v>84</v>
      </c>
      <c r="AV178" s="13" t="s">
        <v>84</v>
      </c>
      <c r="AW178" s="13" t="s">
        <v>28</v>
      </c>
      <c r="AX178" s="13" t="s">
        <v>72</v>
      </c>
      <c r="AY178" s="224" t="s">
        <v>143</v>
      </c>
    </row>
    <row r="179" spans="1:65" s="13" customFormat="1" ht="10">
      <c r="B179" s="213"/>
      <c r="C179" s="214"/>
      <c r="D179" s="215" t="s">
        <v>152</v>
      </c>
      <c r="E179" s="216" t="s">
        <v>1</v>
      </c>
      <c r="F179" s="217" t="s">
        <v>1079</v>
      </c>
      <c r="G179" s="214"/>
      <c r="H179" s="218">
        <v>35.354999999999997</v>
      </c>
      <c r="I179" s="219"/>
      <c r="J179" s="214"/>
      <c r="K179" s="214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152</v>
      </c>
      <c r="AU179" s="224" t="s">
        <v>84</v>
      </c>
      <c r="AV179" s="13" t="s">
        <v>84</v>
      </c>
      <c r="AW179" s="13" t="s">
        <v>28</v>
      </c>
      <c r="AX179" s="13" t="s">
        <v>72</v>
      </c>
      <c r="AY179" s="224" t="s">
        <v>143</v>
      </c>
    </row>
    <row r="180" spans="1:65" s="2" customFormat="1" ht="24.15" customHeight="1">
      <c r="A180" s="33"/>
      <c r="B180" s="34"/>
      <c r="C180" s="199" t="s">
        <v>354</v>
      </c>
      <c r="D180" s="199" t="s">
        <v>146</v>
      </c>
      <c r="E180" s="200" t="s">
        <v>1080</v>
      </c>
      <c r="F180" s="201" t="s">
        <v>1081</v>
      </c>
      <c r="G180" s="202" t="s">
        <v>149</v>
      </c>
      <c r="H180" s="203">
        <v>1003.05</v>
      </c>
      <c r="I180" s="204"/>
      <c r="J180" s="203">
        <f>ROUND(I180*H180,3)</f>
        <v>0</v>
      </c>
      <c r="K180" s="205"/>
      <c r="L180" s="38"/>
      <c r="M180" s="206" t="s">
        <v>1</v>
      </c>
      <c r="N180" s="207" t="s">
        <v>38</v>
      </c>
      <c r="O180" s="74"/>
      <c r="P180" s="208">
        <f>O180*H180</f>
        <v>0</v>
      </c>
      <c r="Q180" s="208">
        <v>2.0000000000000001E-4</v>
      </c>
      <c r="R180" s="208">
        <f>Q180*H180</f>
        <v>0.20061000000000001</v>
      </c>
      <c r="S180" s="208">
        <v>0</v>
      </c>
      <c r="T180" s="209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10" t="s">
        <v>150</v>
      </c>
      <c r="AT180" s="210" t="s">
        <v>146</v>
      </c>
      <c r="AU180" s="210" t="s">
        <v>84</v>
      </c>
      <c r="AY180" s="16" t="s">
        <v>143</v>
      </c>
      <c r="BE180" s="211">
        <f>IF(N180="základná",J180,0)</f>
        <v>0</v>
      </c>
      <c r="BF180" s="211">
        <f>IF(N180="znížená",J180,0)</f>
        <v>0</v>
      </c>
      <c r="BG180" s="211">
        <f>IF(N180="zákl. prenesená",J180,0)</f>
        <v>0</v>
      </c>
      <c r="BH180" s="211">
        <f>IF(N180="zníž. prenesená",J180,0)</f>
        <v>0</v>
      </c>
      <c r="BI180" s="211">
        <f>IF(N180="nulová",J180,0)</f>
        <v>0</v>
      </c>
      <c r="BJ180" s="16" t="s">
        <v>84</v>
      </c>
      <c r="BK180" s="212">
        <f>ROUND(I180*H180,3)</f>
        <v>0</v>
      </c>
      <c r="BL180" s="16" t="s">
        <v>150</v>
      </c>
      <c r="BM180" s="210" t="s">
        <v>1082</v>
      </c>
    </row>
    <row r="181" spans="1:65" s="13" customFormat="1" ht="10">
      <c r="B181" s="213"/>
      <c r="C181" s="214"/>
      <c r="D181" s="215" t="s">
        <v>152</v>
      </c>
      <c r="E181" s="216" t="s">
        <v>1</v>
      </c>
      <c r="F181" s="217" t="s">
        <v>1083</v>
      </c>
      <c r="G181" s="214"/>
      <c r="H181" s="218">
        <v>1003.05</v>
      </c>
      <c r="I181" s="219"/>
      <c r="J181" s="214"/>
      <c r="K181" s="214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152</v>
      </c>
      <c r="AU181" s="224" t="s">
        <v>84</v>
      </c>
      <c r="AV181" s="13" t="s">
        <v>84</v>
      </c>
      <c r="AW181" s="13" t="s">
        <v>28</v>
      </c>
      <c r="AX181" s="13" t="s">
        <v>72</v>
      </c>
      <c r="AY181" s="224" t="s">
        <v>143</v>
      </c>
    </row>
    <row r="182" spans="1:65" s="2" customFormat="1" ht="37.75" customHeight="1">
      <c r="A182" s="33"/>
      <c r="B182" s="34"/>
      <c r="C182" s="199" t="s">
        <v>164</v>
      </c>
      <c r="D182" s="199" t="s">
        <v>146</v>
      </c>
      <c r="E182" s="200" t="s">
        <v>190</v>
      </c>
      <c r="F182" s="201" t="s">
        <v>191</v>
      </c>
      <c r="G182" s="202" t="s">
        <v>149</v>
      </c>
      <c r="H182" s="203">
        <v>1003.05</v>
      </c>
      <c r="I182" s="204"/>
      <c r="J182" s="203">
        <f>ROUND(I182*H182,3)</f>
        <v>0</v>
      </c>
      <c r="K182" s="205"/>
      <c r="L182" s="38"/>
      <c r="M182" s="206" t="s">
        <v>1</v>
      </c>
      <c r="N182" s="207" t="s">
        <v>38</v>
      </c>
      <c r="O182" s="74"/>
      <c r="P182" s="208">
        <f>O182*H182</f>
        <v>0</v>
      </c>
      <c r="Q182" s="208">
        <v>1.47E-2</v>
      </c>
      <c r="R182" s="208">
        <f>Q182*H182</f>
        <v>14.744834999999998</v>
      </c>
      <c r="S182" s="208">
        <v>0</v>
      </c>
      <c r="T182" s="209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10" t="s">
        <v>150</v>
      </c>
      <c r="AT182" s="210" t="s">
        <v>146</v>
      </c>
      <c r="AU182" s="210" t="s">
        <v>84</v>
      </c>
      <c r="AY182" s="16" t="s">
        <v>143</v>
      </c>
      <c r="BE182" s="211">
        <f>IF(N182="základná",J182,0)</f>
        <v>0</v>
      </c>
      <c r="BF182" s="211">
        <f>IF(N182="znížená",J182,0)</f>
        <v>0</v>
      </c>
      <c r="BG182" s="211">
        <f>IF(N182="zákl. prenesená",J182,0)</f>
        <v>0</v>
      </c>
      <c r="BH182" s="211">
        <f>IF(N182="zníž. prenesená",J182,0)</f>
        <v>0</v>
      </c>
      <c r="BI182" s="211">
        <f>IF(N182="nulová",J182,0)</f>
        <v>0</v>
      </c>
      <c r="BJ182" s="16" t="s">
        <v>84</v>
      </c>
      <c r="BK182" s="212">
        <f>ROUND(I182*H182,3)</f>
        <v>0</v>
      </c>
      <c r="BL182" s="16" t="s">
        <v>150</v>
      </c>
      <c r="BM182" s="210" t="s">
        <v>192</v>
      </c>
    </row>
    <row r="183" spans="1:65" s="13" customFormat="1" ht="20">
      <c r="B183" s="213"/>
      <c r="C183" s="214"/>
      <c r="D183" s="215" t="s">
        <v>152</v>
      </c>
      <c r="E183" s="216" t="s">
        <v>1</v>
      </c>
      <c r="F183" s="217" t="s">
        <v>1084</v>
      </c>
      <c r="G183" s="214"/>
      <c r="H183" s="218">
        <v>15.032999999999999</v>
      </c>
      <c r="I183" s="219"/>
      <c r="J183" s="214"/>
      <c r="K183" s="214"/>
      <c r="L183" s="220"/>
      <c r="M183" s="221"/>
      <c r="N183" s="222"/>
      <c r="O183" s="222"/>
      <c r="P183" s="222"/>
      <c r="Q183" s="222"/>
      <c r="R183" s="222"/>
      <c r="S183" s="222"/>
      <c r="T183" s="223"/>
      <c r="AT183" s="224" t="s">
        <v>152</v>
      </c>
      <c r="AU183" s="224" t="s">
        <v>84</v>
      </c>
      <c r="AV183" s="13" t="s">
        <v>84</v>
      </c>
      <c r="AW183" s="13" t="s">
        <v>28</v>
      </c>
      <c r="AX183" s="13" t="s">
        <v>72</v>
      </c>
      <c r="AY183" s="224" t="s">
        <v>143</v>
      </c>
    </row>
    <row r="184" spans="1:65" s="14" customFormat="1" ht="10">
      <c r="B184" s="243"/>
      <c r="C184" s="244"/>
      <c r="D184" s="215" t="s">
        <v>152</v>
      </c>
      <c r="E184" s="245" t="s">
        <v>1</v>
      </c>
      <c r="F184" s="246" t="s">
        <v>1085</v>
      </c>
      <c r="G184" s="244"/>
      <c r="H184" s="245" t="s">
        <v>1</v>
      </c>
      <c r="I184" s="247"/>
      <c r="J184" s="244"/>
      <c r="K184" s="244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152</v>
      </c>
      <c r="AU184" s="252" t="s">
        <v>84</v>
      </c>
      <c r="AV184" s="14" t="s">
        <v>79</v>
      </c>
      <c r="AW184" s="14" t="s">
        <v>28</v>
      </c>
      <c r="AX184" s="14" t="s">
        <v>72</v>
      </c>
      <c r="AY184" s="252" t="s">
        <v>143</v>
      </c>
    </row>
    <row r="185" spans="1:65" s="14" customFormat="1" ht="10">
      <c r="B185" s="243"/>
      <c r="C185" s="244"/>
      <c r="D185" s="215" t="s">
        <v>152</v>
      </c>
      <c r="E185" s="245" t="s">
        <v>1</v>
      </c>
      <c r="F185" s="246" t="s">
        <v>1086</v>
      </c>
      <c r="G185" s="244"/>
      <c r="H185" s="245" t="s">
        <v>1</v>
      </c>
      <c r="I185" s="247"/>
      <c r="J185" s="244"/>
      <c r="K185" s="244"/>
      <c r="L185" s="248"/>
      <c r="M185" s="249"/>
      <c r="N185" s="250"/>
      <c r="O185" s="250"/>
      <c r="P185" s="250"/>
      <c r="Q185" s="250"/>
      <c r="R185" s="250"/>
      <c r="S185" s="250"/>
      <c r="T185" s="251"/>
      <c r="AT185" s="252" t="s">
        <v>152</v>
      </c>
      <c r="AU185" s="252" t="s">
        <v>84</v>
      </c>
      <c r="AV185" s="14" t="s">
        <v>79</v>
      </c>
      <c r="AW185" s="14" t="s">
        <v>28</v>
      </c>
      <c r="AX185" s="14" t="s">
        <v>72</v>
      </c>
      <c r="AY185" s="252" t="s">
        <v>143</v>
      </c>
    </row>
    <row r="186" spans="1:65" s="13" customFormat="1" ht="10">
      <c r="B186" s="213"/>
      <c r="C186" s="214"/>
      <c r="D186" s="215" t="s">
        <v>152</v>
      </c>
      <c r="E186" s="216" t="s">
        <v>1</v>
      </c>
      <c r="F186" s="217" t="s">
        <v>1087</v>
      </c>
      <c r="G186" s="214"/>
      <c r="H186" s="218">
        <v>13.396000000000001</v>
      </c>
      <c r="I186" s="219"/>
      <c r="J186" s="214"/>
      <c r="K186" s="214"/>
      <c r="L186" s="220"/>
      <c r="M186" s="221"/>
      <c r="N186" s="222"/>
      <c r="O186" s="222"/>
      <c r="P186" s="222"/>
      <c r="Q186" s="222"/>
      <c r="R186" s="222"/>
      <c r="S186" s="222"/>
      <c r="T186" s="223"/>
      <c r="AT186" s="224" t="s">
        <v>152</v>
      </c>
      <c r="AU186" s="224" t="s">
        <v>84</v>
      </c>
      <c r="AV186" s="13" t="s">
        <v>84</v>
      </c>
      <c r="AW186" s="13" t="s">
        <v>28</v>
      </c>
      <c r="AX186" s="13" t="s">
        <v>72</v>
      </c>
      <c r="AY186" s="224" t="s">
        <v>143</v>
      </c>
    </row>
    <row r="187" spans="1:65" s="13" customFormat="1" ht="10">
      <c r="B187" s="213"/>
      <c r="C187" s="214"/>
      <c r="D187" s="215" t="s">
        <v>152</v>
      </c>
      <c r="E187" s="216" t="s">
        <v>1</v>
      </c>
      <c r="F187" s="217" t="s">
        <v>1088</v>
      </c>
      <c r="G187" s="214"/>
      <c r="H187" s="218">
        <v>26.25</v>
      </c>
      <c r="I187" s="219"/>
      <c r="J187" s="214"/>
      <c r="K187" s="214"/>
      <c r="L187" s="220"/>
      <c r="M187" s="221"/>
      <c r="N187" s="222"/>
      <c r="O187" s="222"/>
      <c r="P187" s="222"/>
      <c r="Q187" s="222"/>
      <c r="R187" s="222"/>
      <c r="S187" s="222"/>
      <c r="T187" s="223"/>
      <c r="AT187" s="224" t="s">
        <v>152</v>
      </c>
      <c r="AU187" s="224" t="s">
        <v>84</v>
      </c>
      <c r="AV187" s="13" t="s">
        <v>84</v>
      </c>
      <c r="AW187" s="13" t="s">
        <v>28</v>
      </c>
      <c r="AX187" s="13" t="s">
        <v>72</v>
      </c>
      <c r="AY187" s="224" t="s">
        <v>143</v>
      </c>
    </row>
    <row r="188" spans="1:65" s="13" customFormat="1" ht="20">
      <c r="B188" s="213"/>
      <c r="C188" s="214"/>
      <c r="D188" s="215" t="s">
        <v>152</v>
      </c>
      <c r="E188" s="216" t="s">
        <v>1</v>
      </c>
      <c r="F188" s="217" t="s">
        <v>1089</v>
      </c>
      <c r="G188" s="214"/>
      <c r="H188" s="218">
        <v>57.707999999999998</v>
      </c>
      <c r="I188" s="219"/>
      <c r="J188" s="214"/>
      <c r="K188" s="214"/>
      <c r="L188" s="220"/>
      <c r="M188" s="221"/>
      <c r="N188" s="222"/>
      <c r="O188" s="222"/>
      <c r="P188" s="222"/>
      <c r="Q188" s="222"/>
      <c r="R188" s="222"/>
      <c r="S188" s="222"/>
      <c r="T188" s="223"/>
      <c r="AT188" s="224" t="s">
        <v>152</v>
      </c>
      <c r="AU188" s="224" t="s">
        <v>84</v>
      </c>
      <c r="AV188" s="13" t="s">
        <v>84</v>
      </c>
      <c r="AW188" s="13" t="s">
        <v>28</v>
      </c>
      <c r="AX188" s="13" t="s">
        <v>72</v>
      </c>
      <c r="AY188" s="224" t="s">
        <v>143</v>
      </c>
    </row>
    <row r="189" spans="1:65" s="13" customFormat="1" ht="10">
      <c r="B189" s="213"/>
      <c r="C189" s="214"/>
      <c r="D189" s="215" t="s">
        <v>152</v>
      </c>
      <c r="E189" s="216" t="s">
        <v>1</v>
      </c>
      <c r="F189" s="217" t="s">
        <v>1090</v>
      </c>
      <c r="G189" s="214"/>
      <c r="H189" s="218">
        <v>2.109</v>
      </c>
      <c r="I189" s="219"/>
      <c r="J189" s="214"/>
      <c r="K189" s="214"/>
      <c r="L189" s="220"/>
      <c r="M189" s="221"/>
      <c r="N189" s="222"/>
      <c r="O189" s="222"/>
      <c r="P189" s="222"/>
      <c r="Q189" s="222"/>
      <c r="R189" s="222"/>
      <c r="S189" s="222"/>
      <c r="T189" s="223"/>
      <c r="AT189" s="224" t="s">
        <v>152</v>
      </c>
      <c r="AU189" s="224" t="s">
        <v>84</v>
      </c>
      <c r="AV189" s="13" t="s">
        <v>84</v>
      </c>
      <c r="AW189" s="13" t="s">
        <v>28</v>
      </c>
      <c r="AX189" s="13" t="s">
        <v>72</v>
      </c>
      <c r="AY189" s="224" t="s">
        <v>143</v>
      </c>
    </row>
    <row r="190" spans="1:65" s="13" customFormat="1" ht="10">
      <c r="B190" s="213"/>
      <c r="C190" s="214"/>
      <c r="D190" s="215" t="s">
        <v>152</v>
      </c>
      <c r="E190" s="216" t="s">
        <v>1</v>
      </c>
      <c r="F190" s="217" t="s">
        <v>1091</v>
      </c>
      <c r="G190" s="214"/>
      <c r="H190" s="218">
        <v>23.497</v>
      </c>
      <c r="I190" s="219"/>
      <c r="J190" s="214"/>
      <c r="K190" s="214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152</v>
      </c>
      <c r="AU190" s="224" t="s">
        <v>84</v>
      </c>
      <c r="AV190" s="13" t="s">
        <v>84</v>
      </c>
      <c r="AW190" s="13" t="s">
        <v>28</v>
      </c>
      <c r="AX190" s="13" t="s">
        <v>72</v>
      </c>
      <c r="AY190" s="224" t="s">
        <v>143</v>
      </c>
    </row>
    <row r="191" spans="1:65" s="13" customFormat="1" ht="30">
      <c r="B191" s="213"/>
      <c r="C191" s="214"/>
      <c r="D191" s="215" t="s">
        <v>152</v>
      </c>
      <c r="E191" s="216" t="s">
        <v>1</v>
      </c>
      <c r="F191" s="217" t="s">
        <v>1092</v>
      </c>
      <c r="G191" s="214"/>
      <c r="H191" s="218">
        <v>20.207000000000001</v>
      </c>
      <c r="I191" s="219"/>
      <c r="J191" s="214"/>
      <c r="K191" s="214"/>
      <c r="L191" s="220"/>
      <c r="M191" s="221"/>
      <c r="N191" s="222"/>
      <c r="O191" s="222"/>
      <c r="P191" s="222"/>
      <c r="Q191" s="222"/>
      <c r="R191" s="222"/>
      <c r="S191" s="222"/>
      <c r="T191" s="223"/>
      <c r="AT191" s="224" t="s">
        <v>152</v>
      </c>
      <c r="AU191" s="224" t="s">
        <v>84</v>
      </c>
      <c r="AV191" s="13" t="s">
        <v>84</v>
      </c>
      <c r="AW191" s="13" t="s">
        <v>28</v>
      </c>
      <c r="AX191" s="13" t="s">
        <v>72</v>
      </c>
      <c r="AY191" s="224" t="s">
        <v>143</v>
      </c>
    </row>
    <row r="192" spans="1:65" s="14" customFormat="1" ht="10">
      <c r="B192" s="243"/>
      <c r="C192" s="244"/>
      <c r="D192" s="215" t="s">
        <v>152</v>
      </c>
      <c r="E192" s="245" t="s">
        <v>1</v>
      </c>
      <c r="F192" s="246" t="s">
        <v>1093</v>
      </c>
      <c r="G192" s="244"/>
      <c r="H192" s="245" t="s">
        <v>1</v>
      </c>
      <c r="I192" s="247"/>
      <c r="J192" s="244"/>
      <c r="K192" s="244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152</v>
      </c>
      <c r="AU192" s="252" t="s">
        <v>84</v>
      </c>
      <c r="AV192" s="14" t="s">
        <v>79</v>
      </c>
      <c r="AW192" s="14" t="s">
        <v>28</v>
      </c>
      <c r="AX192" s="14" t="s">
        <v>72</v>
      </c>
      <c r="AY192" s="252" t="s">
        <v>143</v>
      </c>
    </row>
    <row r="193" spans="2:51" s="14" customFormat="1" ht="10">
      <c r="B193" s="243"/>
      <c r="C193" s="244"/>
      <c r="D193" s="215" t="s">
        <v>152</v>
      </c>
      <c r="E193" s="245" t="s">
        <v>1</v>
      </c>
      <c r="F193" s="246" t="s">
        <v>1042</v>
      </c>
      <c r="G193" s="244"/>
      <c r="H193" s="245" t="s">
        <v>1</v>
      </c>
      <c r="I193" s="247"/>
      <c r="J193" s="244"/>
      <c r="K193" s="244"/>
      <c r="L193" s="248"/>
      <c r="M193" s="249"/>
      <c r="N193" s="250"/>
      <c r="O193" s="250"/>
      <c r="P193" s="250"/>
      <c r="Q193" s="250"/>
      <c r="R193" s="250"/>
      <c r="S193" s="250"/>
      <c r="T193" s="251"/>
      <c r="AT193" s="252" t="s">
        <v>152</v>
      </c>
      <c r="AU193" s="252" t="s">
        <v>84</v>
      </c>
      <c r="AV193" s="14" t="s">
        <v>79</v>
      </c>
      <c r="AW193" s="14" t="s">
        <v>28</v>
      </c>
      <c r="AX193" s="14" t="s">
        <v>72</v>
      </c>
      <c r="AY193" s="252" t="s">
        <v>143</v>
      </c>
    </row>
    <row r="194" spans="2:51" s="13" customFormat="1" ht="20">
      <c r="B194" s="213"/>
      <c r="C194" s="214"/>
      <c r="D194" s="215" t="s">
        <v>152</v>
      </c>
      <c r="E194" s="216" t="s">
        <v>1</v>
      </c>
      <c r="F194" s="217" t="s">
        <v>1094</v>
      </c>
      <c r="G194" s="214"/>
      <c r="H194" s="218">
        <v>19.783000000000001</v>
      </c>
      <c r="I194" s="219"/>
      <c r="J194" s="214"/>
      <c r="K194" s="214"/>
      <c r="L194" s="220"/>
      <c r="M194" s="221"/>
      <c r="N194" s="222"/>
      <c r="O194" s="222"/>
      <c r="P194" s="222"/>
      <c r="Q194" s="222"/>
      <c r="R194" s="222"/>
      <c r="S194" s="222"/>
      <c r="T194" s="223"/>
      <c r="AT194" s="224" t="s">
        <v>152</v>
      </c>
      <c r="AU194" s="224" t="s">
        <v>84</v>
      </c>
      <c r="AV194" s="13" t="s">
        <v>84</v>
      </c>
      <c r="AW194" s="13" t="s">
        <v>28</v>
      </c>
      <c r="AX194" s="13" t="s">
        <v>72</v>
      </c>
      <c r="AY194" s="224" t="s">
        <v>143</v>
      </c>
    </row>
    <row r="195" spans="2:51" s="13" customFormat="1" ht="10">
      <c r="B195" s="213"/>
      <c r="C195" s="214"/>
      <c r="D195" s="215" t="s">
        <v>152</v>
      </c>
      <c r="E195" s="216" t="s">
        <v>1</v>
      </c>
      <c r="F195" s="217" t="s">
        <v>1095</v>
      </c>
      <c r="G195" s="214"/>
      <c r="H195" s="218">
        <v>3.7320000000000002</v>
      </c>
      <c r="I195" s="219"/>
      <c r="J195" s="214"/>
      <c r="K195" s="214"/>
      <c r="L195" s="220"/>
      <c r="M195" s="221"/>
      <c r="N195" s="222"/>
      <c r="O195" s="222"/>
      <c r="P195" s="222"/>
      <c r="Q195" s="222"/>
      <c r="R195" s="222"/>
      <c r="S195" s="222"/>
      <c r="T195" s="223"/>
      <c r="AT195" s="224" t="s">
        <v>152</v>
      </c>
      <c r="AU195" s="224" t="s">
        <v>84</v>
      </c>
      <c r="AV195" s="13" t="s">
        <v>84</v>
      </c>
      <c r="AW195" s="13" t="s">
        <v>28</v>
      </c>
      <c r="AX195" s="13" t="s">
        <v>72</v>
      </c>
      <c r="AY195" s="224" t="s">
        <v>143</v>
      </c>
    </row>
    <row r="196" spans="2:51" s="13" customFormat="1" ht="20">
      <c r="B196" s="213"/>
      <c r="C196" s="214"/>
      <c r="D196" s="215" t="s">
        <v>152</v>
      </c>
      <c r="E196" s="216" t="s">
        <v>1</v>
      </c>
      <c r="F196" s="217" t="s">
        <v>1096</v>
      </c>
      <c r="G196" s="214"/>
      <c r="H196" s="218">
        <v>18.881</v>
      </c>
      <c r="I196" s="219"/>
      <c r="J196" s="214"/>
      <c r="K196" s="214"/>
      <c r="L196" s="220"/>
      <c r="M196" s="221"/>
      <c r="N196" s="222"/>
      <c r="O196" s="222"/>
      <c r="P196" s="222"/>
      <c r="Q196" s="222"/>
      <c r="R196" s="222"/>
      <c r="S196" s="222"/>
      <c r="T196" s="223"/>
      <c r="AT196" s="224" t="s">
        <v>152</v>
      </c>
      <c r="AU196" s="224" t="s">
        <v>84</v>
      </c>
      <c r="AV196" s="13" t="s">
        <v>84</v>
      </c>
      <c r="AW196" s="13" t="s">
        <v>28</v>
      </c>
      <c r="AX196" s="13" t="s">
        <v>72</v>
      </c>
      <c r="AY196" s="224" t="s">
        <v>143</v>
      </c>
    </row>
    <row r="197" spans="2:51" s="13" customFormat="1" ht="20">
      <c r="B197" s="213"/>
      <c r="C197" s="214"/>
      <c r="D197" s="215" t="s">
        <v>152</v>
      </c>
      <c r="E197" s="216" t="s">
        <v>1</v>
      </c>
      <c r="F197" s="217" t="s">
        <v>1097</v>
      </c>
      <c r="G197" s="214"/>
      <c r="H197" s="218">
        <v>14.417999999999999</v>
      </c>
      <c r="I197" s="219"/>
      <c r="J197" s="214"/>
      <c r="K197" s="214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152</v>
      </c>
      <c r="AU197" s="224" t="s">
        <v>84</v>
      </c>
      <c r="AV197" s="13" t="s">
        <v>84</v>
      </c>
      <c r="AW197" s="13" t="s">
        <v>28</v>
      </c>
      <c r="AX197" s="13" t="s">
        <v>72</v>
      </c>
      <c r="AY197" s="224" t="s">
        <v>143</v>
      </c>
    </row>
    <row r="198" spans="2:51" s="13" customFormat="1" ht="10">
      <c r="B198" s="213"/>
      <c r="C198" s="214"/>
      <c r="D198" s="215" t="s">
        <v>152</v>
      </c>
      <c r="E198" s="216" t="s">
        <v>1</v>
      </c>
      <c r="F198" s="217" t="s">
        <v>1098</v>
      </c>
      <c r="G198" s="214"/>
      <c r="H198" s="218">
        <v>18.329999999999998</v>
      </c>
      <c r="I198" s="219"/>
      <c r="J198" s="214"/>
      <c r="K198" s="214"/>
      <c r="L198" s="220"/>
      <c r="M198" s="221"/>
      <c r="N198" s="222"/>
      <c r="O198" s="222"/>
      <c r="P198" s="222"/>
      <c r="Q198" s="222"/>
      <c r="R198" s="222"/>
      <c r="S198" s="222"/>
      <c r="T198" s="223"/>
      <c r="AT198" s="224" t="s">
        <v>152</v>
      </c>
      <c r="AU198" s="224" t="s">
        <v>84</v>
      </c>
      <c r="AV198" s="13" t="s">
        <v>84</v>
      </c>
      <c r="AW198" s="13" t="s">
        <v>28</v>
      </c>
      <c r="AX198" s="13" t="s">
        <v>72</v>
      </c>
      <c r="AY198" s="224" t="s">
        <v>143</v>
      </c>
    </row>
    <row r="199" spans="2:51" s="13" customFormat="1" ht="10">
      <c r="B199" s="213"/>
      <c r="C199" s="214"/>
      <c r="D199" s="215" t="s">
        <v>152</v>
      </c>
      <c r="E199" s="216" t="s">
        <v>1</v>
      </c>
      <c r="F199" s="217" t="s">
        <v>1099</v>
      </c>
      <c r="G199" s="214"/>
      <c r="H199" s="218">
        <v>0.55000000000000004</v>
      </c>
      <c r="I199" s="219"/>
      <c r="J199" s="214"/>
      <c r="K199" s="214"/>
      <c r="L199" s="220"/>
      <c r="M199" s="221"/>
      <c r="N199" s="222"/>
      <c r="O199" s="222"/>
      <c r="P199" s="222"/>
      <c r="Q199" s="222"/>
      <c r="R199" s="222"/>
      <c r="S199" s="222"/>
      <c r="T199" s="223"/>
      <c r="AT199" s="224" t="s">
        <v>152</v>
      </c>
      <c r="AU199" s="224" t="s">
        <v>84</v>
      </c>
      <c r="AV199" s="13" t="s">
        <v>84</v>
      </c>
      <c r="AW199" s="13" t="s">
        <v>28</v>
      </c>
      <c r="AX199" s="13" t="s">
        <v>72</v>
      </c>
      <c r="AY199" s="224" t="s">
        <v>143</v>
      </c>
    </row>
    <row r="200" spans="2:51" s="14" customFormat="1" ht="10">
      <c r="B200" s="243"/>
      <c r="C200" s="244"/>
      <c r="D200" s="215" t="s">
        <v>152</v>
      </c>
      <c r="E200" s="245" t="s">
        <v>1</v>
      </c>
      <c r="F200" s="246" t="s">
        <v>1047</v>
      </c>
      <c r="G200" s="244"/>
      <c r="H200" s="245" t="s">
        <v>1</v>
      </c>
      <c r="I200" s="247"/>
      <c r="J200" s="244"/>
      <c r="K200" s="244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152</v>
      </c>
      <c r="AU200" s="252" t="s">
        <v>84</v>
      </c>
      <c r="AV200" s="14" t="s">
        <v>79</v>
      </c>
      <c r="AW200" s="14" t="s">
        <v>28</v>
      </c>
      <c r="AX200" s="14" t="s">
        <v>72</v>
      </c>
      <c r="AY200" s="252" t="s">
        <v>143</v>
      </c>
    </row>
    <row r="201" spans="2:51" s="13" customFormat="1" ht="20">
      <c r="B201" s="213"/>
      <c r="C201" s="214"/>
      <c r="D201" s="215" t="s">
        <v>152</v>
      </c>
      <c r="E201" s="216" t="s">
        <v>1</v>
      </c>
      <c r="F201" s="217" t="s">
        <v>1100</v>
      </c>
      <c r="G201" s="214"/>
      <c r="H201" s="218">
        <v>56.375999999999998</v>
      </c>
      <c r="I201" s="219"/>
      <c r="J201" s="214"/>
      <c r="K201" s="214"/>
      <c r="L201" s="220"/>
      <c r="M201" s="221"/>
      <c r="N201" s="222"/>
      <c r="O201" s="222"/>
      <c r="P201" s="222"/>
      <c r="Q201" s="222"/>
      <c r="R201" s="222"/>
      <c r="S201" s="222"/>
      <c r="T201" s="223"/>
      <c r="AT201" s="224" t="s">
        <v>152</v>
      </c>
      <c r="AU201" s="224" t="s">
        <v>84</v>
      </c>
      <c r="AV201" s="13" t="s">
        <v>84</v>
      </c>
      <c r="AW201" s="13" t="s">
        <v>28</v>
      </c>
      <c r="AX201" s="13" t="s">
        <v>72</v>
      </c>
      <c r="AY201" s="224" t="s">
        <v>143</v>
      </c>
    </row>
    <row r="202" spans="2:51" s="13" customFormat="1" ht="10">
      <c r="B202" s="213"/>
      <c r="C202" s="214"/>
      <c r="D202" s="215" t="s">
        <v>152</v>
      </c>
      <c r="E202" s="216" t="s">
        <v>1</v>
      </c>
      <c r="F202" s="217" t="s">
        <v>1101</v>
      </c>
      <c r="G202" s="214"/>
      <c r="H202" s="218">
        <v>8.3970000000000002</v>
      </c>
      <c r="I202" s="219"/>
      <c r="J202" s="214"/>
      <c r="K202" s="214"/>
      <c r="L202" s="220"/>
      <c r="M202" s="221"/>
      <c r="N202" s="222"/>
      <c r="O202" s="222"/>
      <c r="P202" s="222"/>
      <c r="Q202" s="222"/>
      <c r="R202" s="222"/>
      <c r="S202" s="222"/>
      <c r="T202" s="223"/>
      <c r="AT202" s="224" t="s">
        <v>152</v>
      </c>
      <c r="AU202" s="224" t="s">
        <v>84</v>
      </c>
      <c r="AV202" s="13" t="s">
        <v>84</v>
      </c>
      <c r="AW202" s="13" t="s">
        <v>28</v>
      </c>
      <c r="AX202" s="13" t="s">
        <v>72</v>
      </c>
      <c r="AY202" s="224" t="s">
        <v>143</v>
      </c>
    </row>
    <row r="203" spans="2:51" s="13" customFormat="1" ht="10">
      <c r="B203" s="213"/>
      <c r="C203" s="214"/>
      <c r="D203" s="215" t="s">
        <v>152</v>
      </c>
      <c r="E203" s="216" t="s">
        <v>1</v>
      </c>
      <c r="F203" s="217" t="s">
        <v>1102</v>
      </c>
      <c r="G203" s="214"/>
      <c r="H203" s="218">
        <v>3.944</v>
      </c>
      <c r="I203" s="219"/>
      <c r="J203" s="214"/>
      <c r="K203" s="214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152</v>
      </c>
      <c r="AU203" s="224" t="s">
        <v>84</v>
      </c>
      <c r="AV203" s="13" t="s">
        <v>84</v>
      </c>
      <c r="AW203" s="13" t="s">
        <v>28</v>
      </c>
      <c r="AX203" s="13" t="s">
        <v>72</v>
      </c>
      <c r="AY203" s="224" t="s">
        <v>143</v>
      </c>
    </row>
    <row r="204" spans="2:51" s="13" customFormat="1" ht="10">
      <c r="B204" s="213"/>
      <c r="C204" s="214"/>
      <c r="D204" s="215" t="s">
        <v>152</v>
      </c>
      <c r="E204" s="216" t="s">
        <v>1</v>
      </c>
      <c r="F204" s="217" t="s">
        <v>1103</v>
      </c>
      <c r="G204" s="214"/>
      <c r="H204" s="218">
        <v>3.7970000000000002</v>
      </c>
      <c r="I204" s="219"/>
      <c r="J204" s="214"/>
      <c r="K204" s="214"/>
      <c r="L204" s="220"/>
      <c r="M204" s="221"/>
      <c r="N204" s="222"/>
      <c r="O204" s="222"/>
      <c r="P204" s="222"/>
      <c r="Q204" s="222"/>
      <c r="R204" s="222"/>
      <c r="S204" s="222"/>
      <c r="T204" s="223"/>
      <c r="AT204" s="224" t="s">
        <v>152</v>
      </c>
      <c r="AU204" s="224" t="s">
        <v>84</v>
      </c>
      <c r="AV204" s="13" t="s">
        <v>84</v>
      </c>
      <c r="AW204" s="13" t="s">
        <v>28</v>
      </c>
      <c r="AX204" s="13" t="s">
        <v>72</v>
      </c>
      <c r="AY204" s="224" t="s">
        <v>143</v>
      </c>
    </row>
    <row r="205" spans="2:51" s="13" customFormat="1" ht="20">
      <c r="B205" s="213"/>
      <c r="C205" s="214"/>
      <c r="D205" s="215" t="s">
        <v>152</v>
      </c>
      <c r="E205" s="216" t="s">
        <v>1</v>
      </c>
      <c r="F205" s="217" t="s">
        <v>1104</v>
      </c>
      <c r="G205" s="214"/>
      <c r="H205" s="218">
        <v>69.418999999999997</v>
      </c>
      <c r="I205" s="219"/>
      <c r="J205" s="214"/>
      <c r="K205" s="214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152</v>
      </c>
      <c r="AU205" s="224" t="s">
        <v>84</v>
      </c>
      <c r="AV205" s="13" t="s">
        <v>84</v>
      </c>
      <c r="AW205" s="13" t="s">
        <v>28</v>
      </c>
      <c r="AX205" s="13" t="s">
        <v>72</v>
      </c>
      <c r="AY205" s="224" t="s">
        <v>143</v>
      </c>
    </row>
    <row r="206" spans="2:51" s="14" customFormat="1" ht="10">
      <c r="B206" s="243"/>
      <c r="C206" s="244"/>
      <c r="D206" s="215" t="s">
        <v>152</v>
      </c>
      <c r="E206" s="245" t="s">
        <v>1</v>
      </c>
      <c r="F206" s="246" t="s">
        <v>1052</v>
      </c>
      <c r="G206" s="244"/>
      <c r="H206" s="245" t="s">
        <v>1</v>
      </c>
      <c r="I206" s="247"/>
      <c r="J206" s="244"/>
      <c r="K206" s="244"/>
      <c r="L206" s="248"/>
      <c r="M206" s="249"/>
      <c r="N206" s="250"/>
      <c r="O206" s="250"/>
      <c r="P206" s="250"/>
      <c r="Q206" s="250"/>
      <c r="R206" s="250"/>
      <c r="S206" s="250"/>
      <c r="T206" s="251"/>
      <c r="AT206" s="252" t="s">
        <v>152</v>
      </c>
      <c r="AU206" s="252" t="s">
        <v>84</v>
      </c>
      <c r="AV206" s="14" t="s">
        <v>79</v>
      </c>
      <c r="AW206" s="14" t="s">
        <v>28</v>
      </c>
      <c r="AX206" s="14" t="s">
        <v>72</v>
      </c>
      <c r="AY206" s="252" t="s">
        <v>143</v>
      </c>
    </row>
    <row r="207" spans="2:51" s="13" customFormat="1" ht="10">
      <c r="B207" s="213"/>
      <c r="C207" s="214"/>
      <c r="D207" s="215" t="s">
        <v>152</v>
      </c>
      <c r="E207" s="216" t="s">
        <v>1</v>
      </c>
      <c r="F207" s="217" t="s">
        <v>1105</v>
      </c>
      <c r="G207" s="214"/>
      <c r="H207" s="218">
        <v>23.995999999999999</v>
      </c>
      <c r="I207" s="219"/>
      <c r="J207" s="214"/>
      <c r="K207" s="214"/>
      <c r="L207" s="220"/>
      <c r="M207" s="221"/>
      <c r="N207" s="222"/>
      <c r="O207" s="222"/>
      <c r="P207" s="222"/>
      <c r="Q207" s="222"/>
      <c r="R207" s="222"/>
      <c r="S207" s="222"/>
      <c r="T207" s="223"/>
      <c r="AT207" s="224" t="s">
        <v>152</v>
      </c>
      <c r="AU207" s="224" t="s">
        <v>84</v>
      </c>
      <c r="AV207" s="13" t="s">
        <v>84</v>
      </c>
      <c r="AW207" s="13" t="s">
        <v>28</v>
      </c>
      <c r="AX207" s="13" t="s">
        <v>72</v>
      </c>
      <c r="AY207" s="224" t="s">
        <v>143</v>
      </c>
    </row>
    <row r="208" spans="2:51" s="13" customFormat="1" ht="10">
      <c r="B208" s="213"/>
      <c r="C208" s="214"/>
      <c r="D208" s="215" t="s">
        <v>152</v>
      </c>
      <c r="E208" s="216" t="s">
        <v>1</v>
      </c>
      <c r="F208" s="217" t="s">
        <v>1106</v>
      </c>
      <c r="G208" s="214"/>
      <c r="H208" s="218">
        <v>39.386000000000003</v>
      </c>
      <c r="I208" s="219"/>
      <c r="J208" s="214"/>
      <c r="K208" s="214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152</v>
      </c>
      <c r="AU208" s="224" t="s">
        <v>84</v>
      </c>
      <c r="AV208" s="13" t="s">
        <v>84</v>
      </c>
      <c r="AW208" s="13" t="s">
        <v>28</v>
      </c>
      <c r="AX208" s="13" t="s">
        <v>72</v>
      </c>
      <c r="AY208" s="224" t="s">
        <v>143</v>
      </c>
    </row>
    <row r="209" spans="1:65" s="13" customFormat="1" ht="20">
      <c r="B209" s="213"/>
      <c r="C209" s="214"/>
      <c r="D209" s="215" t="s">
        <v>152</v>
      </c>
      <c r="E209" s="216" t="s">
        <v>1</v>
      </c>
      <c r="F209" s="217" t="s">
        <v>1054</v>
      </c>
      <c r="G209" s="214"/>
      <c r="H209" s="218">
        <v>22.902000000000001</v>
      </c>
      <c r="I209" s="219"/>
      <c r="J209" s="214"/>
      <c r="K209" s="214"/>
      <c r="L209" s="220"/>
      <c r="M209" s="221"/>
      <c r="N209" s="222"/>
      <c r="O209" s="222"/>
      <c r="P209" s="222"/>
      <c r="Q209" s="222"/>
      <c r="R209" s="222"/>
      <c r="S209" s="222"/>
      <c r="T209" s="223"/>
      <c r="AT209" s="224" t="s">
        <v>152</v>
      </c>
      <c r="AU209" s="224" t="s">
        <v>84</v>
      </c>
      <c r="AV209" s="13" t="s">
        <v>84</v>
      </c>
      <c r="AW209" s="13" t="s">
        <v>28</v>
      </c>
      <c r="AX209" s="13" t="s">
        <v>72</v>
      </c>
      <c r="AY209" s="224" t="s">
        <v>143</v>
      </c>
    </row>
    <row r="210" spans="1:65" s="14" customFormat="1" ht="10">
      <c r="B210" s="243"/>
      <c r="C210" s="244"/>
      <c r="D210" s="215" t="s">
        <v>152</v>
      </c>
      <c r="E210" s="245" t="s">
        <v>1</v>
      </c>
      <c r="F210" s="246" t="s">
        <v>1055</v>
      </c>
      <c r="G210" s="244"/>
      <c r="H210" s="245" t="s">
        <v>1</v>
      </c>
      <c r="I210" s="247"/>
      <c r="J210" s="244"/>
      <c r="K210" s="244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152</v>
      </c>
      <c r="AU210" s="252" t="s">
        <v>84</v>
      </c>
      <c r="AV210" s="14" t="s">
        <v>79</v>
      </c>
      <c r="AW210" s="14" t="s">
        <v>28</v>
      </c>
      <c r="AX210" s="14" t="s">
        <v>72</v>
      </c>
      <c r="AY210" s="252" t="s">
        <v>143</v>
      </c>
    </row>
    <row r="211" spans="1:65" s="13" customFormat="1" ht="30">
      <c r="B211" s="213"/>
      <c r="C211" s="214"/>
      <c r="D211" s="215" t="s">
        <v>152</v>
      </c>
      <c r="E211" s="216" t="s">
        <v>1</v>
      </c>
      <c r="F211" s="217" t="s">
        <v>1107</v>
      </c>
      <c r="G211" s="214"/>
      <c r="H211" s="218">
        <v>210.80500000000001</v>
      </c>
      <c r="I211" s="219"/>
      <c r="J211" s="214"/>
      <c r="K211" s="214"/>
      <c r="L211" s="220"/>
      <c r="M211" s="221"/>
      <c r="N211" s="222"/>
      <c r="O211" s="222"/>
      <c r="P211" s="222"/>
      <c r="Q211" s="222"/>
      <c r="R211" s="222"/>
      <c r="S211" s="222"/>
      <c r="T211" s="223"/>
      <c r="AT211" s="224" t="s">
        <v>152</v>
      </c>
      <c r="AU211" s="224" t="s">
        <v>84</v>
      </c>
      <c r="AV211" s="13" t="s">
        <v>84</v>
      </c>
      <c r="AW211" s="13" t="s">
        <v>28</v>
      </c>
      <c r="AX211" s="13" t="s">
        <v>72</v>
      </c>
      <c r="AY211" s="224" t="s">
        <v>143</v>
      </c>
    </row>
    <row r="212" spans="1:65" s="13" customFormat="1" ht="10">
      <c r="B212" s="213"/>
      <c r="C212" s="214"/>
      <c r="D212" s="215" t="s">
        <v>152</v>
      </c>
      <c r="E212" s="216" t="s">
        <v>1</v>
      </c>
      <c r="F212" s="217" t="s">
        <v>1108</v>
      </c>
      <c r="G212" s="214"/>
      <c r="H212" s="218">
        <v>-27.024999999999999</v>
      </c>
      <c r="I212" s="219"/>
      <c r="J212" s="214"/>
      <c r="K212" s="214"/>
      <c r="L212" s="220"/>
      <c r="M212" s="221"/>
      <c r="N212" s="222"/>
      <c r="O212" s="222"/>
      <c r="P212" s="222"/>
      <c r="Q212" s="222"/>
      <c r="R212" s="222"/>
      <c r="S212" s="222"/>
      <c r="T212" s="223"/>
      <c r="AT212" s="224" t="s">
        <v>152</v>
      </c>
      <c r="AU212" s="224" t="s">
        <v>84</v>
      </c>
      <c r="AV212" s="13" t="s">
        <v>84</v>
      </c>
      <c r="AW212" s="13" t="s">
        <v>28</v>
      </c>
      <c r="AX212" s="13" t="s">
        <v>72</v>
      </c>
      <c r="AY212" s="224" t="s">
        <v>143</v>
      </c>
    </row>
    <row r="213" spans="1:65" s="14" customFormat="1" ht="10">
      <c r="B213" s="243"/>
      <c r="C213" s="244"/>
      <c r="D213" s="215" t="s">
        <v>152</v>
      </c>
      <c r="E213" s="245" t="s">
        <v>1</v>
      </c>
      <c r="F213" s="246" t="s">
        <v>1057</v>
      </c>
      <c r="G213" s="244"/>
      <c r="H213" s="245" t="s">
        <v>1</v>
      </c>
      <c r="I213" s="247"/>
      <c r="J213" s="244"/>
      <c r="K213" s="244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152</v>
      </c>
      <c r="AU213" s="252" t="s">
        <v>84</v>
      </c>
      <c r="AV213" s="14" t="s">
        <v>79</v>
      </c>
      <c r="AW213" s="14" t="s">
        <v>28</v>
      </c>
      <c r="AX213" s="14" t="s">
        <v>72</v>
      </c>
      <c r="AY213" s="252" t="s">
        <v>143</v>
      </c>
    </row>
    <row r="214" spans="1:65" s="13" customFormat="1" ht="20">
      <c r="B214" s="213"/>
      <c r="C214" s="214"/>
      <c r="D214" s="215" t="s">
        <v>152</v>
      </c>
      <c r="E214" s="216" t="s">
        <v>1</v>
      </c>
      <c r="F214" s="217" t="s">
        <v>1109</v>
      </c>
      <c r="G214" s="214"/>
      <c r="H214" s="218">
        <v>55.622999999999998</v>
      </c>
      <c r="I214" s="219"/>
      <c r="J214" s="214"/>
      <c r="K214" s="214"/>
      <c r="L214" s="220"/>
      <c r="M214" s="221"/>
      <c r="N214" s="222"/>
      <c r="O214" s="222"/>
      <c r="P214" s="222"/>
      <c r="Q214" s="222"/>
      <c r="R214" s="222"/>
      <c r="S214" s="222"/>
      <c r="T214" s="223"/>
      <c r="AT214" s="224" t="s">
        <v>152</v>
      </c>
      <c r="AU214" s="224" t="s">
        <v>84</v>
      </c>
      <c r="AV214" s="13" t="s">
        <v>84</v>
      </c>
      <c r="AW214" s="13" t="s">
        <v>28</v>
      </c>
      <c r="AX214" s="13" t="s">
        <v>72</v>
      </c>
      <c r="AY214" s="224" t="s">
        <v>143</v>
      </c>
    </row>
    <row r="215" spans="1:65" s="13" customFormat="1" ht="20">
      <c r="B215" s="213"/>
      <c r="C215" s="214"/>
      <c r="D215" s="215" t="s">
        <v>152</v>
      </c>
      <c r="E215" s="216" t="s">
        <v>1</v>
      </c>
      <c r="F215" s="217" t="s">
        <v>1110</v>
      </c>
      <c r="G215" s="214"/>
      <c r="H215" s="218">
        <v>36.305</v>
      </c>
      <c r="I215" s="219"/>
      <c r="J215" s="214"/>
      <c r="K215" s="214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152</v>
      </c>
      <c r="AU215" s="224" t="s">
        <v>84</v>
      </c>
      <c r="AV215" s="13" t="s">
        <v>84</v>
      </c>
      <c r="AW215" s="13" t="s">
        <v>28</v>
      </c>
      <c r="AX215" s="13" t="s">
        <v>72</v>
      </c>
      <c r="AY215" s="224" t="s">
        <v>143</v>
      </c>
    </row>
    <row r="216" spans="1:65" s="13" customFormat="1" ht="10">
      <c r="B216" s="213"/>
      <c r="C216" s="214"/>
      <c r="D216" s="215" t="s">
        <v>152</v>
      </c>
      <c r="E216" s="216" t="s">
        <v>1</v>
      </c>
      <c r="F216" s="217" t="s">
        <v>1111</v>
      </c>
      <c r="G216" s="214"/>
      <c r="H216" s="218">
        <v>4.9770000000000003</v>
      </c>
      <c r="I216" s="219"/>
      <c r="J216" s="214"/>
      <c r="K216" s="214"/>
      <c r="L216" s="220"/>
      <c r="M216" s="221"/>
      <c r="N216" s="222"/>
      <c r="O216" s="222"/>
      <c r="P216" s="222"/>
      <c r="Q216" s="222"/>
      <c r="R216" s="222"/>
      <c r="S216" s="222"/>
      <c r="T216" s="223"/>
      <c r="AT216" s="224" t="s">
        <v>152</v>
      </c>
      <c r="AU216" s="224" t="s">
        <v>84</v>
      </c>
      <c r="AV216" s="13" t="s">
        <v>84</v>
      </c>
      <c r="AW216" s="13" t="s">
        <v>28</v>
      </c>
      <c r="AX216" s="13" t="s">
        <v>72</v>
      </c>
      <c r="AY216" s="224" t="s">
        <v>143</v>
      </c>
    </row>
    <row r="217" spans="1:65" s="14" customFormat="1" ht="10">
      <c r="B217" s="243"/>
      <c r="C217" s="244"/>
      <c r="D217" s="215" t="s">
        <v>152</v>
      </c>
      <c r="E217" s="245" t="s">
        <v>1</v>
      </c>
      <c r="F217" s="246" t="s">
        <v>1060</v>
      </c>
      <c r="G217" s="244"/>
      <c r="H217" s="245" t="s">
        <v>1</v>
      </c>
      <c r="I217" s="247"/>
      <c r="J217" s="244"/>
      <c r="K217" s="244"/>
      <c r="L217" s="248"/>
      <c r="M217" s="249"/>
      <c r="N217" s="250"/>
      <c r="O217" s="250"/>
      <c r="P217" s="250"/>
      <c r="Q217" s="250"/>
      <c r="R217" s="250"/>
      <c r="S217" s="250"/>
      <c r="T217" s="251"/>
      <c r="AT217" s="252" t="s">
        <v>152</v>
      </c>
      <c r="AU217" s="252" t="s">
        <v>84</v>
      </c>
      <c r="AV217" s="14" t="s">
        <v>79</v>
      </c>
      <c r="AW217" s="14" t="s">
        <v>28</v>
      </c>
      <c r="AX217" s="14" t="s">
        <v>72</v>
      </c>
      <c r="AY217" s="252" t="s">
        <v>143</v>
      </c>
    </row>
    <row r="218" spans="1:65" s="13" customFormat="1" ht="20">
      <c r="B218" s="213"/>
      <c r="C218" s="214"/>
      <c r="D218" s="215" t="s">
        <v>152</v>
      </c>
      <c r="E218" s="216" t="s">
        <v>1</v>
      </c>
      <c r="F218" s="217" t="s">
        <v>1112</v>
      </c>
      <c r="G218" s="214"/>
      <c r="H218" s="218">
        <v>186.81700000000001</v>
      </c>
      <c r="I218" s="219"/>
      <c r="J218" s="214"/>
      <c r="K218" s="214"/>
      <c r="L218" s="220"/>
      <c r="M218" s="221"/>
      <c r="N218" s="222"/>
      <c r="O218" s="222"/>
      <c r="P218" s="222"/>
      <c r="Q218" s="222"/>
      <c r="R218" s="222"/>
      <c r="S218" s="222"/>
      <c r="T218" s="223"/>
      <c r="AT218" s="224" t="s">
        <v>152</v>
      </c>
      <c r="AU218" s="224" t="s">
        <v>84</v>
      </c>
      <c r="AV218" s="13" t="s">
        <v>84</v>
      </c>
      <c r="AW218" s="13" t="s">
        <v>28</v>
      </c>
      <c r="AX218" s="13" t="s">
        <v>72</v>
      </c>
      <c r="AY218" s="224" t="s">
        <v>143</v>
      </c>
    </row>
    <row r="219" spans="1:65" s="13" customFormat="1" ht="10">
      <c r="B219" s="213"/>
      <c r="C219" s="214"/>
      <c r="D219" s="215" t="s">
        <v>152</v>
      </c>
      <c r="E219" s="216" t="s">
        <v>1</v>
      </c>
      <c r="F219" s="217" t="s">
        <v>1113</v>
      </c>
      <c r="G219" s="214"/>
      <c r="H219" s="218">
        <v>2.0259999999999998</v>
      </c>
      <c r="I219" s="219"/>
      <c r="J219" s="214"/>
      <c r="K219" s="214"/>
      <c r="L219" s="220"/>
      <c r="M219" s="221"/>
      <c r="N219" s="222"/>
      <c r="O219" s="222"/>
      <c r="P219" s="222"/>
      <c r="Q219" s="222"/>
      <c r="R219" s="222"/>
      <c r="S219" s="222"/>
      <c r="T219" s="223"/>
      <c r="AT219" s="224" t="s">
        <v>152</v>
      </c>
      <c r="AU219" s="224" t="s">
        <v>84</v>
      </c>
      <c r="AV219" s="13" t="s">
        <v>84</v>
      </c>
      <c r="AW219" s="13" t="s">
        <v>28</v>
      </c>
      <c r="AX219" s="13" t="s">
        <v>72</v>
      </c>
      <c r="AY219" s="224" t="s">
        <v>143</v>
      </c>
    </row>
    <row r="220" spans="1:65" s="13" customFormat="1" ht="20">
      <c r="B220" s="213"/>
      <c r="C220" s="214"/>
      <c r="D220" s="215" t="s">
        <v>152</v>
      </c>
      <c r="E220" s="216" t="s">
        <v>1</v>
      </c>
      <c r="F220" s="217" t="s">
        <v>1114</v>
      </c>
      <c r="G220" s="214"/>
      <c r="H220" s="218">
        <v>-29.452999999999999</v>
      </c>
      <c r="I220" s="219"/>
      <c r="J220" s="214"/>
      <c r="K220" s="214"/>
      <c r="L220" s="220"/>
      <c r="M220" s="221"/>
      <c r="N220" s="222"/>
      <c r="O220" s="222"/>
      <c r="P220" s="222"/>
      <c r="Q220" s="222"/>
      <c r="R220" s="222"/>
      <c r="S220" s="222"/>
      <c r="T220" s="223"/>
      <c r="AT220" s="224" t="s">
        <v>152</v>
      </c>
      <c r="AU220" s="224" t="s">
        <v>84</v>
      </c>
      <c r="AV220" s="13" t="s">
        <v>84</v>
      </c>
      <c r="AW220" s="13" t="s">
        <v>28</v>
      </c>
      <c r="AX220" s="13" t="s">
        <v>72</v>
      </c>
      <c r="AY220" s="224" t="s">
        <v>143</v>
      </c>
    </row>
    <row r="221" spans="1:65" s="13" customFormat="1" ht="30">
      <c r="B221" s="213"/>
      <c r="C221" s="214"/>
      <c r="D221" s="215" t="s">
        <v>152</v>
      </c>
      <c r="E221" s="216" t="s">
        <v>1</v>
      </c>
      <c r="F221" s="217" t="s">
        <v>1115</v>
      </c>
      <c r="G221" s="214"/>
      <c r="H221" s="218">
        <v>100.864</v>
      </c>
      <c r="I221" s="219"/>
      <c r="J221" s="214"/>
      <c r="K221" s="214"/>
      <c r="L221" s="220"/>
      <c r="M221" s="221"/>
      <c r="N221" s="222"/>
      <c r="O221" s="222"/>
      <c r="P221" s="222"/>
      <c r="Q221" s="222"/>
      <c r="R221" s="222"/>
      <c r="S221" s="222"/>
      <c r="T221" s="223"/>
      <c r="AT221" s="224" t="s">
        <v>152</v>
      </c>
      <c r="AU221" s="224" t="s">
        <v>84</v>
      </c>
      <c r="AV221" s="13" t="s">
        <v>84</v>
      </c>
      <c r="AW221" s="13" t="s">
        <v>28</v>
      </c>
      <c r="AX221" s="13" t="s">
        <v>72</v>
      </c>
      <c r="AY221" s="224" t="s">
        <v>143</v>
      </c>
    </row>
    <row r="222" spans="1:65" s="2" customFormat="1" ht="24.15" customHeight="1">
      <c r="A222" s="33"/>
      <c r="B222" s="34"/>
      <c r="C222" s="199" t="s">
        <v>179</v>
      </c>
      <c r="D222" s="199" t="s">
        <v>146</v>
      </c>
      <c r="E222" s="200" t="s">
        <v>205</v>
      </c>
      <c r="F222" s="201" t="s">
        <v>206</v>
      </c>
      <c r="G222" s="202" t="s">
        <v>207</v>
      </c>
      <c r="H222" s="203">
        <v>286.8</v>
      </c>
      <c r="I222" s="204"/>
      <c r="J222" s="203">
        <f>ROUND(I222*H222,3)</f>
        <v>0</v>
      </c>
      <c r="K222" s="205"/>
      <c r="L222" s="38"/>
      <c r="M222" s="206" t="s">
        <v>1</v>
      </c>
      <c r="N222" s="207" t="s">
        <v>38</v>
      </c>
      <c r="O222" s="74"/>
      <c r="P222" s="208">
        <f>O222*H222</f>
        <v>0</v>
      </c>
      <c r="Q222" s="208">
        <v>1.89E-3</v>
      </c>
      <c r="R222" s="208">
        <f>Q222*H222</f>
        <v>0.54205199999999998</v>
      </c>
      <c r="S222" s="208">
        <v>0</v>
      </c>
      <c r="T222" s="209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10" t="s">
        <v>150</v>
      </c>
      <c r="AT222" s="210" t="s">
        <v>146</v>
      </c>
      <c r="AU222" s="210" t="s">
        <v>84</v>
      </c>
      <c r="AY222" s="16" t="s">
        <v>143</v>
      </c>
      <c r="BE222" s="211">
        <f>IF(N222="základná",J222,0)</f>
        <v>0</v>
      </c>
      <c r="BF222" s="211">
        <f>IF(N222="znížená",J222,0)</f>
        <v>0</v>
      </c>
      <c r="BG222" s="211">
        <f>IF(N222="zákl. prenesená",J222,0)</f>
        <v>0</v>
      </c>
      <c r="BH222" s="211">
        <f>IF(N222="zníž. prenesená",J222,0)</f>
        <v>0</v>
      </c>
      <c r="BI222" s="211">
        <f>IF(N222="nulová",J222,0)</f>
        <v>0</v>
      </c>
      <c r="BJ222" s="16" t="s">
        <v>84</v>
      </c>
      <c r="BK222" s="212">
        <f>ROUND(I222*H222,3)</f>
        <v>0</v>
      </c>
      <c r="BL222" s="16" t="s">
        <v>150</v>
      </c>
      <c r="BM222" s="210" t="s">
        <v>208</v>
      </c>
    </row>
    <row r="223" spans="1:65" s="13" customFormat="1" ht="10">
      <c r="B223" s="213"/>
      <c r="C223" s="214"/>
      <c r="D223" s="215" t="s">
        <v>152</v>
      </c>
      <c r="E223" s="216" t="s">
        <v>1</v>
      </c>
      <c r="F223" s="217" t="s">
        <v>1116</v>
      </c>
      <c r="G223" s="214"/>
      <c r="H223" s="218">
        <v>16.52</v>
      </c>
      <c r="I223" s="219"/>
      <c r="J223" s="214"/>
      <c r="K223" s="214"/>
      <c r="L223" s="220"/>
      <c r="M223" s="221"/>
      <c r="N223" s="222"/>
      <c r="O223" s="222"/>
      <c r="P223" s="222"/>
      <c r="Q223" s="222"/>
      <c r="R223" s="222"/>
      <c r="S223" s="222"/>
      <c r="T223" s="223"/>
      <c r="AT223" s="224" t="s">
        <v>152</v>
      </c>
      <c r="AU223" s="224" t="s">
        <v>84</v>
      </c>
      <c r="AV223" s="13" t="s">
        <v>84</v>
      </c>
      <c r="AW223" s="13" t="s">
        <v>28</v>
      </c>
      <c r="AX223" s="13" t="s">
        <v>72</v>
      </c>
      <c r="AY223" s="224" t="s">
        <v>143</v>
      </c>
    </row>
    <row r="224" spans="1:65" s="13" customFormat="1" ht="10">
      <c r="B224" s="213"/>
      <c r="C224" s="214"/>
      <c r="D224" s="215" t="s">
        <v>152</v>
      </c>
      <c r="E224" s="216" t="s">
        <v>1</v>
      </c>
      <c r="F224" s="217" t="s">
        <v>1117</v>
      </c>
      <c r="G224" s="214"/>
      <c r="H224" s="218">
        <v>22.72</v>
      </c>
      <c r="I224" s="219"/>
      <c r="J224" s="214"/>
      <c r="K224" s="214"/>
      <c r="L224" s="220"/>
      <c r="M224" s="221"/>
      <c r="N224" s="222"/>
      <c r="O224" s="222"/>
      <c r="P224" s="222"/>
      <c r="Q224" s="222"/>
      <c r="R224" s="222"/>
      <c r="S224" s="222"/>
      <c r="T224" s="223"/>
      <c r="AT224" s="224" t="s">
        <v>152</v>
      </c>
      <c r="AU224" s="224" t="s">
        <v>84</v>
      </c>
      <c r="AV224" s="13" t="s">
        <v>84</v>
      </c>
      <c r="AW224" s="13" t="s">
        <v>28</v>
      </c>
      <c r="AX224" s="13" t="s">
        <v>72</v>
      </c>
      <c r="AY224" s="224" t="s">
        <v>143</v>
      </c>
    </row>
    <row r="225" spans="2:51" s="13" customFormat="1" ht="10">
      <c r="B225" s="213"/>
      <c r="C225" s="214"/>
      <c r="D225" s="215" t="s">
        <v>152</v>
      </c>
      <c r="E225" s="216" t="s">
        <v>1</v>
      </c>
      <c r="F225" s="217" t="s">
        <v>1118</v>
      </c>
      <c r="G225" s="214"/>
      <c r="H225" s="218">
        <v>21.085000000000001</v>
      </c>
      <c r="I225" s="219"/>
      <c r="J225" s="214"/>
      <c r="K225" s="214"/>
      <c r="L225" s="220"/>
      <c r="M225" s="221"/>
      <c r="N225" s="222"/>
      <c r="O225" s="222"/>
      <c r="P225" s="222"/>
      <c r="Q225" s="222"/>
      <c r="R225" s="222"/>
      <c r="S225" s="222"/>
      <c r="T225" s="223"/>
      <c r="AT225" s="224" t="s">
        <v>152</v>
      </c>
      <c r="AU225" s="224" t="s">
        <v>84</v>
      </c>
      <c r="AV225" s="13" t="s">
        <v>84</v>
      </c>
      <c r="AW225" s="13" t="s">
        <v>28</v>
      </c>
      <c r="AX225" s="13" t="s">
        <v>72</v>
      </c>
      <c r="AY225" s="224" t="s">
        <v>143</v>
      </c>
    </row>
    <row r="226" spans="2:51" s="13" customFormat="1" ht="10">
      <c r="B226" s="213"/>
      <c r="C226" s="214"/>
      <c r="D226" s="215" t="s">
        <v>152</v>
      </c>
      <c r="E226" s="216" t="s">
        <v>1</v>
      </c>
      <c r="F226" s="217" t="s">
        <v>1091</v>
      </c>
      <c r="G226" s="214"/>
      <c r="H226" s="218">
        <v>23.497</v>
      </c>
      <c r="I226" s="219"/>
      <c r="J226" s="214"/>
      <c r="K226" s="214"/>
      <c r="L226" s="220"/>
      <c r="M226" s="221"/>
      <c r="N226" s="222"/>
      <c r="O226" s="222"/>
      <c r="P226" s="222"/>
      <c r="Q226" s="222"/>
      <c r="R226" s="222"/>
      <c r="S226" s="222"/>
      <c r="T226" s="223"/>
      <c r="AT226" s="224" t="s">
        <v>152</v>
      </c>
      <c r="AU226" s="224" t="s">
        <v>84</v>
      </c>
      <c r="AV226" s="13" t="s">
        <v>84</v>
      </c>
      <c r="AW226" s="13" t="s">
        <v>28</v>
      </c>
      <c r="AX226" s="13" t="s">
        <v>72</v>
      </c>
      <c r="AY226" s="224" t="s">
        <v>143</v>
      </c>
    </row>
    <row r="227" spans="2:51" s="13" customFormat="1" ht="10">
      <c r="B227" s="213"/>
      <c r="C227" s="214"/>
      <c r="D227" s="215" t="s">
        <v>152</v>
      </c>
      <c r="E227" s="216" t="s">
        <v>1</v>
      </c>
      <c r="F227" s="217" t="s">
        <v>1119</v>
      </c>
      <c r="G227" s="214"/>
      <c r="H227" s="218">
        <v>11.315</v>
      </c>
      <c r="I227" s="219"/>
      <c r="J227" s="214"/>
      <c r="K227" s="214"/>
      <c r="L227" s="220"/>
      <c r="M227" s="221"/>
      <c r="N227" s="222"/>
      <c r="O227" s="222"/>
      <c r="P227" s="222"/>
      <c r="Q227" s="222"/>
      <c r="R227" s="222"/>
      <c r="S227" s="222"/>
      <c r="T227" s="223"/>
      <c r="AT227" s="224" t="s">
        <v>152</v>
      </c>
      <c r="AU227" s="224" t="s">
        <v>84</v>
      </c>
      <c r="AV227" s="13" t="s">
        <v>84</v>
      </c>
      <c r="AW227" s="13" t="s">
        <v>28</v>
      </c>
      <c r="AX227" s="13" t="s">
        <v>72</v>
      </c>
      <c r="AY227" s="224" t="s">
        <v>143</v>
      </c>
    </row>
    <row r="228" spans="2:51" s="13" customFormat="1" ht="10">
      <c r="B228" s="213"/>
      <c r="C228" s="214"/>
      <c r="D228" s="215" t="s">
        <v>152</v>
      </c>
      <c r="E228" s="216" t="s">
        <v>1</v>
      </c>
      <c r="F228" s="217" t="s">
        <v>1120</v>
      </c>
      <c r="G228" s="214"/>
      <c r="H228" s="218">
        <v>11.18</v>
      </c>
      <c r="I228" s="219"/>
      <c r="J228" s="214"/>
      <c r="K228" s="214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152</v>
      </c>
      <c r="AU228" s="224" t="s">
        <v>84</v>
      </c>
      <c r="AV228" s="13" t="s">
        <v>84</v>
      </c>
      <c r="AW228" s="13" t="s">
        <v>28</v>
      </c>
      <c r="AX228" s="13" t="s">
        <v>72</v>
      </c>
      <c r="AY228" s="224" t="s">
        <v>143</v>
      </c>
    </row>
    <row r="229" spans="2:51" s="14" customFormat="1" ht="10">
      <c r="B229" s="243"/>
      <c r="C229" s="244"/>
      <c r="D229" s="215" t="s">
        <v>152</v>
      </c>
      <c r="E229" s="245" t="s">
        <v>1</v>
      </c>
      <c r="F229" s="246" t="s">
        <v>1042</v>
      </c>
      <c r="G229" s="244"/>
      <c r="H229" s="245" t="s">
        <v>1</v>
      </c>
      <c r="I229" s="247"/>
      <c r="J229" s="244"/>
      <c r="K229" s="244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152</v>
      </c>
      <c r="AU229" s="252" t="s">
        <v>84</v>
      </c>
      <c r="AV229" s="14" t="s">
        <v>79</v>
      </c>
      <c r="AW229" s="14" t="s">
        <v>28</v>
      </c>
      <c r="AX229" s="14" t="s">
        <v>72</v>
      </c>
      <c r="AY229" s="252" t="s">
        <v>143</v>
      </c>
    </row>
    <row r="230" spans="2:51" s="13" customFormat="1" ht="10">
      <c r="B230" s="213"/>
      <c r="C230" s="214"/>
      <c r="D230" s="215" t="s">
        <v>152</v>
      </c>
      <c r="E230" s="216" t="s">
        <v>1</v>
      </c>
      <c r="F230" s="217" t="s">
        <v>1121</v>
      </c>
      <c r="G230" s="214"/>
      <c r="H230" s="218">
        <v>37.32</v>
      </c>
      <c r="I230" s="219"/>
      <c r="J230" s="214"/>
      <c r="K230" s="214"/>
      <c r="L230" s="220"/>
      <c r="M230" s="221"/>
      <c r="N230" s="222"/>
      <c r="O230" s="222"/>
      <c r="P230" s="222"/>
      <c r="Q230" s="222"/>
      <c r="R230" s="222"/>
      <c r="S230" s="222"/>
      <c r="T230" s="223"/>
      <c r="AT230" s="224" t="s">
        <v>152</v>
      </c>
      <c r="AU230" s="224" t="s">
        <v>84</v>
      </c>
      <c r="AV230" s="13" t="s">
        <v>84</v>
      </c>
      <c r="AW230" s="13" t="s">
        <v>28</v>
      </c>
      <c r="AX230" s="13" t="s">
        <v>72</v>
      </c>
      <c r="AY230" s="224" t="s">
        <v>143</v>
      </c>
    </row>
    <row r="231" spans="2:51" s="13" customFormat="1" ht="10">
      <c r="B231" s="213"/>
      <c r="C231" s="214"/>
      <c r="D231" s="215" t="s">
        <v>152</v>
      </c>
      <c r="E231" s="216" t="s">
        <v>1</v>
      </c>
      <c r="F231" s="217" t="s">
        <v>1122</v>
      </c>
      <c r="G231" s="214"/>
      <c r="H231" s="218">
        <v>5.7649999999999997</v>
      </c>
      <c r="I231" s="219"/>
      <c r="J231" s="214"/>
      <c r="K231" s="214"/>
      <c r="L231" s="220"/>
      <c r="M231" s="221"/>
      <c r="N231" s="222"/>
      <c r="O231" s="222"/>
      <c r="P231" s="222"/>
      <c r="Q231" s="222"/>
      <c r="R231" s="222"/>
      <c r="S231" s="222"/>
      <c r="T231" s="223"/>
      <c r="AT231" s="224" t="s">
        <v>152</v>
      </c>
      <c r="AU231" s="224" t="s">
        <v>84</v>
      </c>
      <c r="AV231" s="13" t="s">
        <v>84</v>
      </c>
      <c r="AW231" s="13" t="s">
        <v>28</v>
      </c>
      <c r="AX231" s="13" t="s">
        <v>72</v>
      </c>
      <c r="AY231" s="224" t="s">
        <v>143</v>
      </c>
    </row>
    <row r="232" spans="2:51" s="13" customFormat="1" ht="10">
      <c r="B232" s="213"/>
      <c r="C232" s="214"/>
      <c r="D232" s="215" t="s">
        <v>152</v>
      </c>
      <c r="E232" s="216" t="s">
        <v>1</v>
      </c>
      <c r="F232" s="217" t="s">
        <v>1123</v>
      </c>
      <c r="G232" s="214"/>
      <c r="H232" s="218">
        <v>5.5</v>
      </c>
      <c r="I232" s="219"/>
      <c r="J232" s="214"/>
      <c r="K232" s="214"/>
      <c r="L232" s="220"/>
      <c r="M232" s="221"/>
      <c r="N232" s="222"/>
      <c r="O232" s="222"/>
      <c r="P232" s="222"/>
      <c r="Q232" s="222"/>
      <c r="R232" s="222"/>
      <c r="S232" s="222"/>
      <c r="T232" s="223"/>
      <c r="AT232" s="224" t="s">
        <v>152</v>
      </c>
      <c r="AU232" s="224" t="s">
        <v>84</v>
      </c>
      <c r="AV232" s="13" t="s">
        <v>84</v>
      </c>
      <c r="AW232" s="13" t="s">
        <v>28</v>
      </c>
      <c r="AX232" s="13" t="s">
        <v>72</v>
      </c>
      <c r="AY232" s="224" t="s">
        <v>143</v>
      </c>
    </row>
    <row r="233" spans="2:51" s="14" customFormat="1" ht="10">
      <c r="B233" s="243"/>
      <c r="C233" s="244"/>
      <c r="D233" s="215" t="s">
        <v>152</v>
      </c>
      <c r="E233" s="245" t="s">
        <v>1</v>
      </c>
      <c r="F233" s="246" t="s">
        <v>1047</v>
      </c>
      <c r="G233" s="244"/>
      <c r="H233" s="245" t="s">
        <v>1</v>
      </c>
      <c r="I233" s="247"/>
      <c r="J233" s="244"/>
      <c r="K233" s="244"/>
      <c r="L233" s="248"/>
      <c r="M233" s="249"/>
      <c r="N233" s="250"/>
      <c r="O233" s="250"/>
      <c r="P233" s="250"/>
      <c r="Q233" s="250"/>
      <c r="R233" s="250"/>
      <c r="S233" s="250"/>
      <c r="T233" s="251"/>
      <c r="AT233" s="252" t="s">
        <v>152</v>
      </c>
      <c r="AU233" s="252" t="s">
        <v>84</v>
      </c>
      <c r="AV233" s="14" t="s">
        <v>79</v>
      </c>
      <c r="AW233" s="14" t="s">
        <v>28</v>
      </c>
      <c r="AX233" s="14" t="s">
        <v>72</v>
      </c>
      <c r="AY233" s="252" t="s">
        <v>143</v>
      </c>
    </row>
    <row r="234" spans="2:51" s="13" customFormat="1" ht="10">
      <c r="B234" s="213"/>
      <c r="C234" s="214"/>
      <c r="D234" s="215" t="s">
        <v>152</v>
      </c>
      <c r="E234" s="216" t="s">
        <v>1</v>
      </c>
      <c r="F234" s="217" t="s">
        <v>1124</v>
      </c>
      <c r="G234" s="214"/>
      <c r="H234" s="218">
        <v>83.97</v>
      </c>
      <c r="I234" s="219"/>
      <c r="J234" s="214"/>
      <c r="K234" s="214"/>
      <c r="L234" s="220"/>
      <c r="M234" s="221"/>
      <c r="N234" s="222"/>
      <c r="O234" s="222"/>
      <c r="P234" s="222"/>
      <c r="Q234" s="222"/>
      <c r="R234" s="222"/>
      <c r="S234" s="222"/>
      <c r="T234" s="223"/>
      <c r="AT234" s="224" t="s">
        <v>152</v>
      </c>
      <c r="AU234" s="224" t="s">
        <v>84</v>
      </c>
      <c r="AV234" s="13" t="s">
        <v>84</v>
      </c>
      <c r="AW234" s="13" t="s">
        <v>28</v>
      </c>
      <c r="AX234" s="13" t="s">
        <v>72</v>
      </c>
      <c r="AY234" s="224" t="s">
        <v>143</v>
      </c>
    </row>
    <row r="235" spans="2:51" s="14" customFormat="1" ht="10">
      <c r="B235" s="243"/>
      <c r="C235" s="244"/>
      <c r="D235" s="215" t="s">
        <v>152</v>
      </c>
      <c r="E235" s="245" t="s">
        <v>1</v>
      </c>
      <c r="F235" s="246" t="s">
        <v>1052</v>
      </c>
      <c r="G235" s="244"/>
      <c r="H235" s="245" t="s">
        <v>1</v>
      </c>
      <c r="I235" s="247"/>
      <c r="J235" s="244"/>
      <c r="K235" s="244"/>
      <c r="L235" s="248"/>
      <c r="M235" s="249"/>
      <c r="N235" s="250"/>
      <c r="O235" s="250"/>
      <c r="P235" s="250"/>
      <c r="Q235" s="250"/>
      <c r="R235" s="250"/>
      <c r="S235" s="250"/>
      <c r="T235" s="251"/>
      <c r="AT235" s="252" t="s">
        <v>152</v>
      </c>
      <c r="AU235" s="252" t="s">
        <v>84</v>
      </c>
      <c r="AV235" s="14" t="s">
        <v>79</v>
      </c>
      <c r="AW235" s="14" t="s">
        <v>28</v>
      </c>
      <c r="AX235" s="14" t="s">
        <v>72</v>
      </c>
      <c r="AY235" s="252" t="s">
        <v>143</v>
      </c>
    </row>
    <row r="236" spans="2:51" s="13" customFormat="1" ht="10">
      <c r="B236" s="213"/>
      <c r="C236" s="214"/>
      <c r="D236" s="215" t="s">
        <v>152</v>
      </c>
      <c r="E236" s="216" t="s">
        <v>1</v>
      </c>
      <c r="F236" s="217" t="s">
        <v>1125</v>
      </c>
      <c r="G236" s="214"/>
      <c r="H236" s="218">
        <v>11.46</v>
      </c>
      <c r="I236" s="219"/>
      <c r="J236" s="214"/>
      <c r="K236" s="214"/>
      <c r="L236" s="220"/>
      <c r="M236" s="221"/>
      <c r="N236" s="222"/>
      <c r="O236" s="222"/>
      <c r="P236" s="222"/>
      <c r="Q236" s="222"/>
      <c r="R236" s="222"/>
      <c r="S236" s="222"/>
      <c r="T236" s="223"/>
      <c r="AT236" s="224" t="s">
        <v>152</v>
      </c>
      <c r="AU236" s="224" t="s">
        <v>84</v>
      </c>
      <c r="AV236" s="13" t="s">
        <v>84</v>
      </c>
      <c r="AW236" s="13" t="s">
        <v>28</v>
      </c>
      <c r="AX236" s="13" t="s">
        <v>72</v>
      </c>
      <c r="AY236" s="224" t="s">
        <v>143</v>
      </c>
    </row>
    <row r="237" spans="2:51" s="14" customFormat="1" ht="10">
      <c r="B237" s="243"/>
      <c r="C237" s="244"/>
      <c r="D237" s="215" t="s">
        <v>152</v>
      </c>
      <c r="E237" s="245" t="s">
        <v>1</v>
      </c>
      <c r="F237" s="246" t="s">
        <v>1057</v>
      </c>
      <c r="G237" s="244"/>
      <c r="H237" s="245" t="s">
        <v>1</v>
      </c>
      <c r="I237" s="247"/>
      <c r="J237" s="244"/>
      <c r="K237" s="244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152</v>
      </c>
      <c r="AU237" s="252" t="s">
        <v>84</v>
      </c>
      <c r="AV237" s="14" t="s">
        <v>79</v>
      </c>
      <c r="AW237" s="14" t="s">
        <v>28</v>
      </c>
      <c r="AX237" s="14" t="s">
        <v>72</v>
      </c>
      <c r="AY237" s="252" t="s">
        <v>143</v>
      </c>
    </row>
    <row r="238" spans="2:51" s="13" customFormat="1" ht="10">
      <c r="B238" s="213"/>
      <c r="C238" s="214"/>
      <c r="D238" s="215" t="s">
        <v>152</v>
      </c>
      <c r="E238" s="216" t="s">
        <v>1</v>
      </c>
      <c r="F238" s="217" t="s">
        <v>1126</v>
      </c>
      <c r="G238" s="214"/>
      <c r="H238" s="218">
        <v>10.54</v>
      </c>
      <c r="I238" s="219"/>
      <c r="J238" s="214"/>
      <c r="K238" s="214"/>
      <c r="L238" s="220"/>
      <c r="M238" s="221"/>
      <c r="N238" s="222"/>
      <c r="O238" s="222"/>
      <c r="P238" s="222"/>
      <c r="Q238" s="222"/>
      <c r="R238" s="222"/>
      <c r="S238" s="222"/>
      <c r="T238" s="223"/>
      <c r="AT238" s="224" t="s">
        <v>152</v>
      </c>
      <c r="AU238" s="224" t="s">
        <v>84</v>
      </c>
      <c r="AV238" s="13" t="s">
        <v>84</v>
      </c>
      <c r="AW238" s="13" t="s">
        <v>28</v>
      </c>
      <c r="AX238" s="13" t="s">
        <v>72</v>
      </c>
      <c r="AY238" s="224" t="s">
        <v>143</v>
      </c>
    </row>
    <row r="239" spans="2:51" s="13" customFormat="1" ht="10">
      <c r="B239" s="213"/>
      <c r="C239" s="214"/>
      <c r="D239" s="215" t="s">
        <v>152</v>
      </c>
      <c r="E239" s="216" t="s">
        <v>1</v>
      </c>
      <c r="F239" s="217" t="s">
        <v>1111</v>
      </c>
      <c r="G239" s="214"/>
      <c r="H239" s="218">
        <v>4.9770000000000003</v>
      </c>
      <c r="I239" s="219"/>
      <c r="J239" s="214"/>
      <c r="K239" s="214"/>
      <c r="L239" s="220"/>
      <c r="M239" s="221"/>
      <c r="N239" s="222"/>
      <c r="O239" s="222"/>
      <c r="P239" s="222"/>
      <c r="Q239" s="222"/>
      <c r="R239" s="222"/>
      <c r="S239" s="222"/>
      <c r="T239" s="223"/>
      <c r="AT239" s="224" t="s">
        <v>152</v>
      </c>
      <c r="AU239" s="224" t="s">
        <v>84</v>
      </c>
      <c r="AV239" s="13" t="s">
        <v>84</v>
      </c>
      <c r="AW239" s="13" t="s">
        <v>28</v>
      </c>
      <c r="AX239" s="13" t="s">
        <v>72</v>
      </c>
      <c r="AY239" s="224" t="s">
        <v>143</v>
      </c>
    </row>
    <row r="240" spans="2:51" s="14" customFormat="1" ht="10">
      <c r="B240" s="243"/>
      <c r="C240" s="244"/>
      <c r="D240" s="215" t="s">
        <v>152</v>
      </c>
      <c r="E240" s="245" t="s">
        <v>1</v>
      </c>
      <c r="F240" s="246" t="s">
        <v>1060</v>
      </c>
      <c r="G240" s="244"/>
      <c r="H240" s="245" t="s">
        <v>1</v>
      </c>
      <c r="I240" s="247"/>
      <c r="J240" s="244"/>
      <c r="K240" s="244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152</v>
      </c>
      <c r="AU240" s="252" t="s">
        <v>84</v>
      </c>
      <c r="AV240" s="14" t="s">
        <v>79</v>
      </c>
      <c r="AW240" s="14" t="s">
        <v>28</v>
      </c>
      <c r="AX240" s="14" t="s">
        <v>72</v>
      </c>
      <c r="AY240" s="252" t="s">
        <v>143</v>
      </c>
    </row>
    <row r="241" spans="1:65" s="13" customFormat="1" ht="20">
      <c r="B241" s="213"/>
      <c r="C241" s="214"/>
      <c r="D241" s="215" t="s">
        <v>152</v>
      </c>
      <c r="E241" s="216" t="s">
        <v>1</v>
      </c>
      <c r="F241" s="217" t="s">
        <v>1127</v>
      </c>
      <c r="G241" s="214"/>
      <c r="H241" s="218">
        <v>20.951000000000001</v>
      </c>
      <c r="I241" s="219"/>
      <c r="J241" s="214"/>
      <c r="K241" s="214"/>
      <c r="L241" s="220"/>
      <c r="M241" s="221"/>
      <c r="N241" s="222"/>
      <c r="O241" s="222"/>
      <c r="P241" s="222"/>
      <c r="Q241" s="222"/>
      <c r="R241" s="222"/>
      <c r="S241" s="222"/>
      <c r="T241" s="223"/>
      <c r="AT241" s="224" t="s">
        <v>152</v>
      </c>
      <c r="AU241" s="224" t="s">
        <v>84</v>
      </c>
      <c r="AV241" s="13" t="s">
        <v>84</v>
      </c>
      <c r="AW241" s="13" t="s">
        <v>28</v>
      </c>
      <c r="AX241" s="13" t="s">
        <v>72</v>
      </c>
      <c r="AY241" s="224" t="s">
        <v>143</v>
      </c>
    </row>
    <row r="242" spans="1:65" s="2" customFormat="1" ht="24.15" customHeight="1">
      <c r="A242" s="33"/>
      <c r="B242" s="34"/>
      <c r="C242" s="199" t="s">
        <v>162</v>
      </c>
      <c r="D242" s="199" t="s">
        <v>146</v>
      </c>
      <c r="E242" s="200" t="s">
        <v>213</v>
      </c>
      <c r="F242" s="201" t="s">
        <v>214</v>
      </c>
      <c r="G242" s="202" t="s">
        <v>207</v>
      </c>
      <c r="H242" s="203">
        <v>569.87400000000002</v>
      </c>
      <c r="I242" s="204"/>
      <c r="J242" s="203">
        <f>ROUND(I242*H242,3)</f>
        <v>0</v>
      </c>
      <c r="K242" s="205"/>
      <c r="L242" s="38"/>
      <c r="M242" s="206" t="s">
        <v>1</v>
      </c>
      <c r="N242" s="207" t="s">
        <v>38</v>
      </c>
      <c r="O242" s="74"/>
      <c r="P242" s="208">
        <f>O242*H242</f>
        <v>0</v>
      </c>
      <c r="Q242" s="208">
        <v>1.91E-3</v>
      </c>
      <c r="R242" s="208">
        <f>Q242*H242</f>
        <v>1.08845934</v>
      </c>
      <c r="S242" s="208">
        <v>0</v>
      </c>
      <c r="T242" s="209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210" t="s">
        <v>150</v>
      </c>
      <c r="AT242" s="210" t="s">
        <v>146</v>
      </c>
      <c r="AU242" s="210" t="s">
        <v>84</v>
      </c>
      <c r="AY242" s="16" t="s">
        <v>143</v>
      </c>
      <c r="BE242" s="211">
        <f>IF(N242="základná",J242,0)</f>
        <v>0</v>
      </c>
      <c r="BF242" s="211">
        <f>IF(N242="znížená",J242,0)</f>
        <v>0</v>
      </c>
      <c r="BG242" s="211">
        <f>IF(N242="zákl. prenesená",J242,0)</f>
        <v>0</v>
      </c>
      <c r="BH242" s="211">
        <f>IF(N242="zníž. prenesená",J242,0)</f>
        <v>0</v>
      </c>
      <c r="BI242" s="211">
        <f>IF(N242="nulová",J242,0)</f>
        <v>0</v>
      </c>
      <c r="BJ242" s="16" t="s">
        <v>84</v>
      </c>
      <c r="BK242" s="212">
        <f>ROUND(I242*H242,3)</f>
        <v>0</v>
      </c>
      <c r="BL242" s="16" t="s">
        <v>150</v>
      </c>
      <c r="BM242" s="210" t="s">
        <v>215</v>
      </c>
    </row>
    <row r="243" spans="1:65" s="14" customFormat="1" ht="10">
      <c r="B243" s="243"/>
      <c r="C243" s="244"/>
      <c r="D243" s="215" t="s">
        <v>152</v>
      </c>
      <c r="E243" s="245" t="s">
        <v>1</v>
      </c>
      <c r="F243" s="246" t="s">
        <v>1128</v>
      </c>
      <c r="G243" s="244"/>
      <c r="H243" s="245" t="s">
        <v>1</v>
      </c>
      <c r="I243" s="247"/>
      <c r="J243" s="244"/>
      <c r="K243" s="244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152</v>
      </c>
      <c r="AU243" s="252" t="s">
        <v>84</v>
      </c>
      <c r="AV243" s="14" t="s">
        <v>79</v>
      </c>
      <c r="AW243" s="14" t="s">
        <v>28</v>
      </c>
      <c r="AX243" s="14" t="s">
        <v>72</v>
      </c>
      <c r="AY243" s="252" t="s">
        <v>143</v>
      </c>
    </row>
    <row r="244" spans="1:65" s="13" customFormat="1" ht="10">
      <c r="B244" s="213"/>
      <c r="C244" s="214"/>
      <c r="D244" s="215" t="s">
        <v>152</v>
      </c>
      <c r="E244" s="216" t="s">
        <v>1</v>
      </c>
      <c r="F244" s="217" t="s">
        <v>1129</v>
      </c>
      <c r="G244" s="214"/>
      <c r="H244" s="218">
        <v>24.52</v>
      </c>
      <c r="I244" s="219"/>
      <c r="J244" s="214"/>
      <c r="K244" s="214"/>
      <c r="L244" s="220"/>
      <c r="M244" s="221"/>
      <c r="N244" s="222"/>
      <c r="O244" s="222"/>
      <c r="P244" s="222"/>
      <c r="Q244" s="222"/>
      <c r="R244" s="222"/>
      <c r="S244" s="222"/>
      <c r="T244" s="223"/>
      <c r="AT244" s="224" t="s">
        <v>152</v>
      </c>
      <c r="AU244" s="224" t="s">
        <v>84</v>
      </c>
      <c r="AV244" s="13" t="s">
        <v>84</v>
      </c>
      <c r="AW244" s="13" t="s">
        <v>28</v>
      </c>
      <c r="AX244" s="13" t="s">
        <v>72</v>
      </c>
      <c r="AY244" s="224" t="s">
        <v>143</v>
      </c>
    </row>
    <row r="245" spans="1:65" s="13" customFormat="1" ht="10">
      <c r="B245" s="213"/>
      <c r="C245" s="214"/>
      <c r="D245" s="215" t="s">
        <v>152</v>
      </c>
      <c r="E245" s="216" t="s">
        <v>1</v>
      </c>
      <c r="F245" s="217" t="s">
        <v>1130</v>
      </c>
      <c r="G245" s="214"/>
      <c r="H245" s="218">
        <v>11.4</v>
      </c>
      <c r="I245" s="219"/>
      <c r="J245" s="214"/>
      <c r="K245" s="214"/>
      <c r="L245" s="220"/>
      <c r="M245" s="221"/>
      <c r="N245" s="222"/>
      <c r="O245" s="222"/>
      <c r="P245" s="222"/>
      <c r="Q245" s="222"/>
      <c r="R245" s="222"/>
      <c r="S245" s="222"/>
      <c r="T245" s="223"/>
      <c r="AT245" s="224" t="s">
        <v>152</v>
      </c>
      <c r="AU245" s="224" t="s">
        <v>84</v>
      </c>
      <c r="AV245" s="13" t="s">
        <v>84</v>
      </c>
      <c r="AW245" s="13" t="s">
        <v>28</v>
      </c>
      <c r="AX245" s="13" t="s">
        <v>72</v>
      </c>
      <c r="AY245" s="224" t="s">
        <v>143</v>
      </c>
    </row>
    <row r="246" spans="1:65" s="13" customFormat="1" ht="10">
      <c r="B246" s="213"/>
      <c r="C246" s="214"/>
      <c r="D246" s="215" t="s">
        <v>152</v>
      </c>
      <c r="E246" s="216" t="s">
        <v>1</v>
      </c>
      <c r="F246" s="217" t="s">
        <v>1131</v>
      </c>
      <c r="G246" s="214"/>
      <c r="H246" s="218">
        <v>5.7</v>
      </c>
      <c r="I246" s="219"/>
      <c r="J246" s="214"/>
      <c r="K246" s="214"/>
      <c r="L246" s="220"/>
      <c r="M246" s="221"/>
      <c r="N246" s="222"/>
      <c r="O246" s="222"/>
      <c r="P246" s="222"/>
      <c r="Q246" s="222"/>
      <c r="R246" s="222"/>
      <c r="S246" s="222"/>
      <c r="T246" s="223"/>
      <c r="AT246" s="224" t="s">
        <v>152</v>
      </c>
      <c r="AU246" s="224" t="s">
        <v>84</v>
      </c>
      <c r="AV246" s="13" t="s">
        <v>84</v>
      </c>
      <c r="AW246" s="13" t="s">
        <v>28</v>
      </c>
      <c r="AX246" s="13" t="s">
        <v>72</v>
      </c>
      <c r="AY246" s="224" t="s">
        <v>143</v>
      </c>
    </row>
    <row r="247" spans="1:65" s="13" customFormat="1" ht="10">
      <c r="B247" s="213"/>
      <c r="C247" s="214"/>
      <c r="D247" s="215" t="s">
        <v>152</v>
      </c>
      <c r="E247" s="216" t="s">
        <v>1</v>
      </c>
      <c r="F247" s="217" t="s">
        <v>1132</v>
      </c>
      <c r="G247" s="214"/>
      <c r="H247" s="218">
        <v>5.61</v>
      </c>
      <c r="I247" s="219"/>
      <c r="J247" s="214"/>
      <c r="K247" s="214"/>
      <c r="L247" s="220"/>
      <c r="M247" s="221"/>
      <c r="N247" s="222"/>
      <c r="O247" s="222"/>
      <c r="P247" s="222"/>
      <c r="Q247" s="222"/>
      <c r="R247" s="222"/>
      <c r="S247" s="222"/>
      <c r="T247" s="223"/>
      <c r="AT247" s="224" t="s">
        <v>152</v>
      </c>
      <c r="AU247" s="224" t="s">
        <v>84</v>
      </c>
      <c r="AV247" s="13" t="s">
        <v>84</v>
      </c>
      <c r="AW247" s="13" t="s">
        <v>28</v>
      </c>
      <c r="AX247" s="13" t="s">
        <v>72</v>
      </c>
      <c r="AY247" s="224" t="s">
        <v>143</v>
      </c>
    </row>
    <row r="248" spans="1:65" s="13" customFormat="1" ht="10">
      <c r="B248" s="213"/>
      <c r="C248" s="214"/>
      <c r="D248" s="215" t="s">
        <v>152</v>
      </c>
      <c r="E248" s="216" t="s">
        <v>1</v>
      </c>
      <c r="F248" s="217" t="s">
        <v>1133</v>
      </c>
      <c r="G248" s="214"/>
      <c r="H248" s="218">
        <v>2.8050000000000002</v>
      </c>
      <c r="I248" s="219"/>
      <c r="J248" s="214"/>
      <c r="K248" s="214"/>
      <c r="L248" s="220"/>
      <c r="M248" s="221"/>
      <c r="N248" s="222"/>
      <c r="O248" s="222"/>
      <c r="P248" s="222"/>
      <c r="Q248" s="222"/>
      <c r="R248" s="222"/>
      <c r="S248" s="222"/>
      <c r="T248" s="223"/>
      <c r="AT248" s="224" t="s">
        <v>152</v>
      </c>
      <c r="AU248" s="224" t="s">
        <v>84</v>
      </c>
      <c r="AV248" s="13" t="s">
        <v>84</v>
      </c>
      <c r="AW248" s="13" t="s">
        <v>28</v>
      </c>
      <c r="AX248" s="13" t="s">
        <v>72</v>
      </c>
      <c r="AY248" s="224" t="s">
        <v>143</v>
      </c>
    </row>
    <row r="249" spans="1:65" s="13" customFormat="1" ht="10">
      <c r="B249" s="213"/>
      <c r="C249" s="214"/>
      <c r="D249" s="215" t="s">
        <v>152</v>
      </c>
      <c r="E249" s="216" t="s">
        <v>1</v>
      </c>
      <c r="F249" s="217" t="s">
        <v>1118</v>
      </c>
      <c r="G249" s="214"/>
      <c r="H249" s="218">
        <v>21.085000000000001</v>
      </c>
      <c r="I249" s="219"/>
      <c r="J249" s="214"/>
      <c r="K249" s="214"/>
      <c r="L249" s="220"/>
      <c r="M249" s="221"/>
      <c r="N249" s="222"/>
      <c r="O249" s="222"/>
      <c r="P249" s="222"/>
      <c r="Q249" s="222"/>
      <c r="R249" s="222"/>
      <c r="S249" s="222"/>
      <c r="T249" s="223"/>
      <c r="AT249" s="224" t="s">
        <v>152</v>
      </c>
      <c r="AU249" s="224" t="s">
        <v>84</v>
      </c>
      <c r="AV249" s="13" t="s">
        <v>84</v>
      </c>
      <c r="AW249" s="13" t="s">
        <v>28</v>
      </c>
      <c r="AX249" s="13" t="s">
        <v>72</v>
      </c>
      <c r="AY249" s="224" t="s">
        <v>143</v>
      </c>
    </row>
    <row r="250" spans="1:65" s="13" customFormat="1" ht="10">
      <c r="B250" s="213"/>
      <c r="C250" s="214"/>
      <c r="D250" s="215" t="s">
        <v>152</v>
      </c>
      <c r="E250" s="216" t="s">
        <v>1</v>
      </c>
      <c r="F250" s="217" t="s">
        <v>1134</v>
      </c>
      <c r="G250" s="214"/>
      <c r="H250" s="218">
        <v>13.35</v>
      </c>
      <c r="I250" s="219"/>
      <c r="J250" s="214"/>
      <c r="K250" s="214"/>
      <c r="L250" s="220"/>
      <c r="M250" s="221"/>
      <c r="N250" s="222"/>
      <c r="O250" s="222"/>
      <c r="P250" s="222"/>
      <c r="Q250" s="222"/>
      <c r="R250" s="222"/>
      <c r="S250" s="222"/>
      <c r="T250" s="223"/>
      <c r="AT250" s="224" t="s">
        <v>152</v>
      </c>
      <c r="AU250" s="224" t="s">
        <v>84</v>
      </c>
      <c r="AV250" s="13" t="s">
        <v>84</v>
      </c>
      <c r="AW250" s="13" t="s">
        <v>28</v>
      </c>
      <c r="AX250" s="13" t="s">
        <v>72</v>
      </c>
      <c r="AY250" s="224" t="s">
        <v>143</v>
      </c>
    </row>
    <row r="251" spans="1:65" s="13" customFormat="1" ht="10">
      <c r="B251" s="213"/>
      <c r="C251" s="214"/>
      <c r="D251" s="215" t="s">
        <v>152</v>
      </c>
      <c r="E251" s="216" t="s">
        <v>1</v>
      </c>
      <c r="F251" s="217" t="s">
        <v>1135</v>
      </c>
      <c r="G251" s="214"/>
      <c r="H251" s="218">
        <v>12.09</v>
      </c>
      <c r="I251" s="219"/>
      <c r="J251" s="214"/>
      <c r="K251" s="214"/>
      <c r="L251" s="220"/>
      <c r="M251" s="221"/>
      <c r="N251" s="222"/>
      <c r="O251" s="222"/>
      <c r="P251" s="222"/>
      <c r="Q251" s="222"/>
      <c r="R251" s="222"/>
      <c r="S251" s="222"/>
      <c r="T251" s="223"/>
      <c r="AT251" s="224" t="s">
        <v>152</v>
      </c>
      <c r="AU251" s="224" t="s">
        <v>84</v>
      </c>
      <c r="AV251" s="13" t="s">
        <v>84</v>
      </c>
      <c r="AW251" s="13" t="s">
        <v>28</v>
      </c>
      <c r="AX251" s="13" t="s">
        <v>72</v>
      </c>
      <c r="AY251" s="224" t="s">
        <v>143</v>
      </c>
    </row>
    <row r="252" spans="1:65" s="13" customFormat="1" ht="10">
      <c r="B252" s="213"/>
      <c r="C252" s="214"/>
      <c r="D252" s="215" t="s">
        <v>152</v>
      </c>
      <c r="E252" s="216" t="s">
        <v>1</v>
      </c>
      <c r="F252" s="217" t="s">
        <v>1136</v>
      </c>
      <c r="G252" s="214"/>
      <c r="H252" s="218">
        <v>2.8</v>
      </c>
      <c r="I252" s="219"/>
      <c r="J252" s="214"/>
      <c r="K252" s="214"/>
      <c r="L252" s="220"/>
      <c r="M252" s="221"/>
      <c r="N252" s="222"/>
      <c r="O252" s="222"/>
      <c r="P252" s="222"/>
      <c r="Q252" s="222"/>
      <c r="R252" s="222"/>
      <c r="S252" s="222"/>
      <c r="T252" s="223"/>
      <c r="AT252" s="224" t="s">
        <v>152</v>
      </c>
      <c r="AU252" s="224" t="s">
        <v>84</v>
      </c>
      <c r="AV252" s="13" t="s">
        <v>84</v>
      </c>
      <c r="AW252" s="13" t="s">
        <v>28</v>
      </c>
      <c r="AX252" s="13" t="s">
        <v>72</v>
      </c>
      <c r="AY252" s="224" t="s">
        <v>143</v>
      </c>
    </row>
    <row r="253" spans="1:65" s="14" customFormat="1" ht="10">
      <c r="B253" s="243"/>
      <c r="C253" s="244"/>
      <c r="D253" s="215" t="s">
        <v>152</v>
      </c>
      <c r="E253" s="245" t="s">
        <v>1</v>
      </c>
      <c r="F253" s="246" t="s">
        <v>1042</v>
      </c>
      <c r="G253" s="244"/>
      <c r="H253" s="245" t="s">
        <v>1</v>
      </c>
      <c r="I253" s="247"/>
      <c r="J253" s="244"/>
      <c r="K253" s="244"/>
      <c r="L253" s="248"/>
      <c r="M253" s="249"/>
      <c r="N253" s="250"/>
      <c r="O253" s="250"/>
      <c r="P253" s="250"/>
      <c r="Q253" s="250"/>
      <c r="R253" s="250"/>
      <c r="S253" s="250"/>
      <c r="T253" s="251"/>
      <c r="AT253" s="252" t="s">
        <v>152</v>
      </c>
      <c r="AU253" s="252" t="s">
        <v>84</v>
      </c>
      <c r="AV253" s="14" t="s">
        <v>79</v>
      </c>
      <c r="AW253" s="14" t="s">
        <v>28</v>
      </c>
      <c r="AX253" s="14" t="s">
        <v>72</v>
      </c>
      <c r="AY253" s="252" t="s">
        <v>143</v>
      </c>
    </row>
    <row r="254" spans="1:65" s="13" customFormat="1" ht="10">
      <c r="B254" s="213"/>
      <c r="C254" s="214"/>
      <c r="D254" s="215" t="s">
        <v>152</v>
      </c>
      <c r="E254" s="216" t="s">
        <v>1</v>
      </c>
      <c r="F254" s="217" t="s">
        <v>1137</v>
      </c>
      <c r="G254" s="214"/>
      <c r="H254" s="218">
        <v>10.8</v>
      </c>
      <c r="I254" s="219"/>
      <c r="J254" s="214"/>
      <c r="K254" s="214"/>
      <c r="L254" s="220"/>
      <c r="M254" s="221"/>
      <c r="N254" s="222"/>
      <c r="O254" s="222"/>
      <c r="P254" s="222"/>
      <c r="Q254" s="222"/>
      <c r="R254" s="222"/>
      <c r="S254" s="222"/>
      <c r="T254" s="223"/>
      <c r="AT254" s="224" t="s">
        <v>152</v>
      </c>
      <c r="AU254" s="224" t="s">
        <v>84</v>
      </c>
      <c r="AV254" s="13" t="s">
        <v>84</v>
      </c>
      <c r="AW254" s="13" t="s">
        <v>28</v>
      </c>
      <c r="AX254" s="13" t="s">
        <v>72</v>
      </c>
      <c r="AY254" s="224" t="s">
        <v>143</v>
      </c>
    </row>
    <row r="255" spans="1:65" s="13" customFormat="1" ht="10">
      <c r="B255" s="213"/>
      <c r="C255" s="214"/>
      <c r="D255" s="215" t="s">
        <v>152</v>
      </c>
      <c r="E255" s="216" t="s">
        <v>1</v>
      </c>
      <c r="F255" s="217" t="s">
        <v>1138</v>
      </c>
      <c r="G255" s="214"/>
      <c r="H255" s="218">
        <v>28</v>
      </c>
      <c r="I255" s="219"/>
      <c r="J255" s="214"/>
      <c r="K255" s="214"/>
      <c r="L255" s="220"/>
      <c r="M255" s="221"/>
      <c r="N255" s="222"/>
      <c r="O255" s="222"/>
      <c r="P255" s="222"/>
      <c r="Q255" s="222"/>
      <c r="R255" s="222"/>
      <c r="S255" s="222"/>
      <c r="T255" s="223"/>
      <c r="AT255" s="224" t="s">
        <v>152</v>
      </c>
      <c r="AU255" s="224" t="s">
        <v>84</v>
      </c>
      <c r="AV255" s="13" t="s">
        <v>84</v>
      </c>
      <c r="AW255" s="13" t="s">
        <v>28</v>
      </c>
      <c r="AX255" s="13" t="s">
        <v>72</v>
      </c>
      <c r="AY255" s="224" t="s">
        <v>143</v>
      </c>
    </row>
    <row r="256" spans="1:65" s="13" customFormat="1" ht="10">
      <c r="B256" s="213"/>
      <c r="C256" s="214"/>
      <c r="D256" s="215" t="s">
        <v>152</v>
      </c>
      <c r="E256" s="216" t="s">
        <v>1</v>
      </c>
      <c r="F256" s="217" t="s">
        <v>1139</v>
      </c>
      <c r="G256" s="214"/>
      <c r="H256" s="218">
        <v>11.164999999999999</v>
      </c>
      <c r="I256" s="219"/>
      <c r="J256" s="214"/>
      <c r="K256" s="214"/>
      <c r="L256" s="220"/>
      <c r="M256" s="221"/>
      <c r="N256" s="222"/>
      <c r="O256" s="222"/>
      <c r="P256" s="222"/>
      <c r="Q256" s="222"/>
      <c r="R256" s="222"/>
      <c r="S256" s="222"/>
      <c r="T256" s="223"/>
      <c r="AT256" s="224" t="s">
        <v>152</v>
      </c>
      <c r="AU256" s="224" t="s">
        <v>84</v>
      </c>
      <c r="AV256" s="13" t="s">
        <v>84</v>
      </c>
      <c r="AW256" s="13" t="s">
        <v>28</v>
      </c>
      <c r="AX256" s="13" t="s">
        <v>72</v>
      </c>
      <c r="AY256" s="224" t="s">
        <v>143</v>
      </c>
    </row>
    <row r="257" spans="2:51" s="13" customFormat="1" ht="10">
      <c r="B257" s="213"/>
      <c r="C257" s="214"/>
      <c r="D257" s="215" t="s">
        <v>152</v>
      </c>
      <c r="E257" s="216" t="s">
        <v>1</v>
      </c>
      <c r="F257" s="217" t="s">
        <v>1140</v>
      </c>
      <c r="G257" s="214"/>
      <c r="H257" s="218">
        <v>5.4</v>
      </c>
      <c r="I257" s="219"/>
      <c r="J257" s="214"/>
      <c r="K257" s="214"/>
      <c r="L257" s="220"/>
      <c r="M257" s="221"/>
      <c r="N257" s="222"/>
      <c r="O257" s="222"/>
      <c r="P257" s="222"/>
      <c r="Q257" s="222"/>
      <c r="R257" s="222"/>
      <c r="S257" s="222"/>
      <c r="T257" s="223"/>
      <c r="AT257" s="224" t="s">
        <v>152</v>
      </c>
      <c r="AU257" s="224" t="s">
        <v>84</v>
      </c>
      <c r="AV257" s="13" t="s">
        <v>84</v>
      </c>
      <c r="AW257" s="13" t="s">
        <v>28</v>
      </c>
      <c r="AX257" s="13" t="s">
        <v>72</v>
      </c>
      <c r="AY257" s="224" t="s">
        <v>143</v>
      </c>
    </row>
    <row r="258" spans="2:51" s="13" customFormat="1" ht="10">
      <c r="B258" s="213"/>
      <c r="C258" s="214"/>
      <c r="D258" s="215" t="s">
        <v>152</v>
      </c>
      <c r="E258" s="216" t="s">
        <v>1</v>
      </c>
      <c r="F258" s="217" t="s">
        <v>1141</v>
      </c>
      <c r="G258" s="214"/>
      <c r="H258" s="218">
        <v>8.1999999999999993</v>
      </c>
      <c r="I258" s="219"/>
      <c r="J258" s="214"/>
      <c r="K258" s="214"/>
      <c r="L258" s="220"/>
      <c r="M258" s="221"/>
      <c r="N258" s="222"/>
      <c r="O258" s="222"/>
      <c r="P258" s="222"/>
      <c r="Q258" s="222"/>
      <c r="R258" s="222"/>
      <c r="S258" s="222"/>
      <c r="T258" s="223"/>
      <c r="AT258" s="224" t="s">
        <v>152</v>
      </c>
      <c r="AU258" s="224" t="s">
        <v>84</v>
      </c>
      <c r="AV258" s="13" t="s">
        <v>84</v>
      </c>
      <c r="AW258" s="13" t="s">
        <v>28</v>
      </c>
      <c r="AX258" s="13" t="s">
        <v>72</v>
      </c>
      <c r="AY258" s="224" t="s">
        <v>143</v>
      </c>
    </row>
    <row r="259" spans="2:51" s="13" customFormat="1" ht="10">
      <c r="B259" s="213"/>
      <c r="C259" s="214"/>
      <c r="D259" s="215" t="s">
        <v>152</v>
      </c>
      <c r="E259" s="216" t="s">
        <v>1</v>
      </c>
      <c r="F259" s="217" t="s">
        <v>1142</v>
      </c>
      <c r="G259" s="214"/>
      <c r="H259" s="218">
        <v>33.314</v>
      </c>
      <c r="I259" s="219"/>
      <c r="J259" s="214"/>
      <c r="K259" s="214"/>
      <c r="L259" s="220"/>
      <c r="M259" s="221"/>
      <c r="N259" s="222"/>
      <c r="O259" s="222"/>
      <c r="P259" s="222"/>
      <c r="Q259" s="222"/>
      <c r="R259" s="222"/>
      <c r="S259" s="222"/>
      <c r="T259" s="223"/>
      <c r="AT259" s="224" t="s">
        <v>152</v>
      </c>
      <c r="AU259" s="224" t="s">
        <v>84</v>
      </c>
      <c r="AV259" s="13" t="s">
        <v>84</v>
      </c>
      <c r="AW259" s="13" t="s">
        <v>28</v>
      </c>
      <c r="AX259" s="13" t="s">
        <v>72</v>
      </c>
      <c r="AY259" s="224" t="s">
        <v>143</v>
      </c>
    </row>
    <row r="260" spans="2:51" s="14" customFormat="1" ht="10">
      <c r="B260" s="243"/>
      <c r="C260" s="244"/>
      <c r="D260" s="215" t="s">
        <v>152</v>
      </c>
      <c r="E260" s="245" t="s">
        <v>1</v>
      </c>
      <c r="F260" s="246" t="s">
        <v>1047</v>
      </c>
      <c r="G260" s="244"/>
      <c r="H260" s="245" t="s">
        <v>1</v>
      </c>
      <c r="I260" s="247"/>
      <c r="J260" s="244"/>
      <c r="K260" s="244"/>
      <c r="L260" s="248"/>
      <c r="M260" s="249"/>
      <c r="N260" s="250"/>
      <c r="O260" s="250"/>
      <c r="P260" s="250"/>
      <c r="Q260" s="250"/>
      <c r="R260" s="250"/>
      <c r="S260" s="250"/>
      <c r="T260" s="251"/>
      <c r="AT260" s="252" t="s">
        <v>152</v>
      </c>
      <c r="AU260" s="252" t="s">
        <v>84</v>
      </c>
      <c r="AV260" s="14" t="s">
        <v>79</v>
      </c>
      <c r="AW260" s="14" t="s">
        <v>28</v>
      </c>
      <c r="AX260" s="14" t="s">
        <v>72</v>
      </c>
      <c r="AY260" s="252" t="s">
        <v>143</v>
      </c>
    </row>
    <row r="261" spans="2:51" s="13" customFormat="1" ht="10">
      <c r="B261" s="213"/>
      <c r="C261" s="214"/>
      <c r="D261" s="215" t="s">
        <v>152</v>
      </c>
      <c r="E261" s="216" t="s">
        <v>1</v>
      </c>
      <c r="F261" s="217" t="s">
        <v>1143</v>
      </c>
      <c r="G261" s="214"/>
      <c r="H261" s="218">
        <v>26.55</v>
      </c>
      <c r="I261" s="219"/>
      <c r="J261" s="214"/>
      <c r="K261" s="214"/>
      <c r="L261" s="220"/>
      <c r="M261" s="221"/>
      <c r="N261" s="222"/>
      <c r="O261" s="222"/>
      <c r="P261" s="222"/>
      <c r="Q261" s="222"/>
      <c r="R261" s="222"/>
      <c r="S261" s="222"/>
      <c r="T261" s="223"/>
      <c r="AT261" s="224" t="s">
        <v>152</v>
      </c>
      <c r="AU261" s="224" t="s">
        <v>84</v>
      </c>
      <c r="AV261" s="13" t="s">
        <v>84</v>
      </c>
      <c r="AW261" s="13" t="s">
        <v>28</v>
      </c>
      <c r="AX261" s="13" t="s">
        <v>72</v>
      </c>
      <c r="AY261" s="224" t="s">
        <v>143</v>
      </c>
    </row>
    <row r="262" spans="2:51" s="13" customFormat="1" ht="10">
      <c r="B262" s="213"/>
      <c r="C262" s="214"/>
      <c r="D262" s="215" t="s">
        <v>152</v>
      </c>
      <c r="E262" s="216" t="s">
        <v>1</v>
      </c>
      <c r="F262" s="217" t="s">
        <v>1124</v>
      </c>
      <c r="G262" s="214"/>
      <c r="H262" s="218">
        <v>83.97</v>
      </c>
      <c r="I262" s="219"/>
      <c r="J262" s="214"/>
      <c r="K262" s="214"/>
      <c r="L262" s="220"/>
      <c r="M262" s="221"/>
      <c r="N262" s="222"/>
      <c r="O262" s="222"/>
      <c r="P262" s="222"/>
      <c r="Q262" s="222"/>
      <c r="R262" s="222"/>
      <c r="S262" s="222"/>
      <c r="T262" s="223"/>
      <c r="AT262" s="224" t="s">
        <v>152</v>
      </c>
      <c r="AU262" s="224" t="s">
        <v>84</v>
      </c>
      <c r="AV262" s="13" t="s">
        <v>84</v>
      </c>
      <c r="AW262" s="13" t="s">
        <v>28</v>
      </c>
      <c r="AX262" s="13" t="s">
        <v>72</v>
      </c>
      <c r="AY262" s="224" t="s">
        <v>143</v>
      </c>
    </row>
    <row r="263" spans="2:51" s="13" customFormat="1" ht="10">
      <c r="B263" s="213"/>
      <c r="C263" s="214"/>
      <c r="D263" s="215" t="s">
        <v>152</v>
      </c>
      <c r="E263" s="216" t="s">
        <v>1</v>
      </c>
      <c r="F263" s="217" t="s">
        <v>1144</v>
      </c>
      <c r="G263" s="214"/>
      <c r="H263" s="218">
        <v>4.7240000000000002</v>
      </c>
      <c r="I263" s="219"/>
      <c r="J263" s="214"/>
      <c r="K263" s="214"/>
      <c r="L263" s="220"/>
      <c r="M263" s="221"/>
      <c r="N263" s="222"/>
      <c r="O263" s="222"/>
      <c r="P263" s="222"/>
      <c r="Q263" s="222"/>
      <c r="R263" s="222"/>
      <c r="S263" s="222"/>
      <c r="T263" s="223"/>
      <c r="AT263" s="224" t="s">
        <v>152</v>
      </c>
      <c r="AU263" s="224" t="s">
        <v>84</v>
      </c>
      <c r="AV263" s="13" t="s">
        <v>84</v>
      </c>
      <c r="AW263" s="13" t="s">
        <v>28</v>
      </c>
      <c r="AX263" s="13" t="s">
        <v>72</v>
      </c>
      <c r="AY263" s="224" t="s">
        <v>143</v>
      </c>
    </row>
    <row r="264" spans="2:51" s="13" customFormat="1" ht="10">
      <c r="B264" s="213"/>
      <c r="C264" s="214"/>
      <c r="D264" s="215" t="s">
        <v>152</v>
      </c>
      <c r="E264" s="216" t="s">
        <v>1</v>
      </c>
      <c r="F264" s="217" t="s">
        <v>1145</v>
      </c>
      <c r="G264" s="214"/>
      <c r="H264" s="218">
        <v>31.92</v>
      </c>
      <c r="I264" s="219"/>
      <c r="J264" s="214"/>
      <c r="K264" s="214"/>
      <c r="L264" s="220"/>
      <c r="M264" s="221"/>
      <c r="N264" s="222"/>
      <c r="O264" s="222"/>
      <c r="P264" s="222"/>
      <c r="Q264" s="222"/>
      <c r="R264" s="222"/>
      <c r="S264" s="222"/>
      <c r="T264" s="223"/>
      <c r="AT264" s="224" t="s">
        <v>152</v>
      </c>
      <c r="AU264" s="224" t="s">
        <v>84</v>
      </c>
      <c r="AV264" s="13" t="s">
        <v>84</v>
      </c>
      <c r="AW264" s="13" t="s">
        <v>28</v>
      </c>
      <c r="AX264" s="13" t="s">
        <v>72</v>
      </c>
      <c r="AY264" s="224" t="s">
        <v>143</v>
      </c>
    </row>
    <row r="265" spans="2:51" s="13" customFormat="1" ht="10">
      <c r="B265" s="213"/>
      <c r="C265" s="214"/>
      <c r="D265" s="215" t="s">
        <v>152</v>
      </c>
      <c r="E265" s="216" t="s">
        <v>1</v>
      </c>
      <c r="F265" s="217" t="s">
        <v>1146</v>
      </c>
      <c r="G265" s="214"/>
      <c r="H265" s="218">
        <v>40.746000000000002</v>
      </c>
      <c r="I265" s="219"/>
      <c r="J265" s="214"/>
      <c r="K265" s="214"/>
      <c r="L265" s="220"/>
      <c r="M265" s="221"/>
      <c r="N265" s="222"/>
      <c r="O265" s="222"/>
      <c r="P265" s="222"/>
      <c r="Q265" s="222"/>
      <c r="R265" s="222"/>
      <c r="S265" s="222"/>
      <c r="T265" s="223"/>
      <c r="AT265" s="224" t="s">
        <v>152</v>
      </c>
      <c r="AU265" s="224" t="s">
        <v>84</v>
      </c>
      <c r="AV265" s="13" t="s">
        <v>84</v>
      </c>
      <c r="AW265" s="13" t="s">
        <v>28</v>
      </c>
      <c r="AX265" s="13" t="s">
        <v>72</v>
      </c>
      <c r="AY265" s="224" t="s">
        <v>143</v>
      </c>
    </row>
    <row r="266" spans="2:51" s="14" customFormat="1" ht="10">
      <c r="B266" s="243"/>
      <c r="C266" s="244"/>
      <c r="D266" s="215" t="s">
        <v>152</v>
      </c>
      <c r="E266" s="245" t="s">
        <v>1</v>
      </c>
      <c r="F266" s="246" t="s">
        <v>1052</v>
      </c>
      <c r="G266" s="244"/>
      <c r="H266" s="245" t="s">
        <v>1</v>
      </c>
      <c r="I266" s="247"/>
      <c r="J266" s="244"/>
      <c r="K266" s="244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152</v>
      </c>
      <c r="AU266" s="252" t="s">
        <v>84</v>
      </c>
      <c r="AV266" s="14" t="s">
        <v>79</v>
      </c>
      <c r="AW266" s="14" t="s">
        <v>28</v>
      </c>
      <c r="AX266" s="14" t="s">
        <v>72</v>
      </c>
      <c r="AY266" s="252" t="s">
        <v>143</v>
      </c>
    </row>
    <row r="267" spans="2:51" s="13" customFormat="1" ht="10">
      <c r="B267" s="213"/>
      <c r="C267" s="214"/>
      <c r="D267" s="215" t="s">
        <v>152</v>
      </c>
      <c r="E267" s="216" t="s">
        <v>1</v>
      </c>
      <c r="F267" s="217" t="s">
        <v>1147</v>
      </c>
      <c r="G267" s="214"/>
      <c r="H267" s="218">
        <v>9.3000000000000007</v>
      </c>
      <c r="I267" s="219"/>
      <c r="J267" s="214"/>
      <c r="K267" s="214"/>
      <c r="L267" s="220"/>
      <c r="M267" s="221"/>
      <c r="N267" s="222"/>
      <c r="O267" s="222"/>
      <c r="P267" s="222"/>
      <c r="Q267" s="222"/>
      <c r="R267" s="222"/>
      <c r="S267" s="222"/>
      <c r="T267" s="223"/>
      <c r="AT267" s="224" t="s">
        <v>152</v>
      </c>
      <c r="AU267" s="224" t="s">
        <v>84</v>
      </c>
      <c r="AV267" s="13" t="s">
        <v>84</v>
      </c>
      <c r="AW267" s="13" t="s">
        <v>28</v>
      </c>
      <c r="AX267" s="13" t="s">
        <v>72</v>
      </c>
      <c r="AY267" s="224" t="s">
        <v>143</v>
      </c>
    </row>
    <row r="268" spans="2:51" s="13" customFormat="1" ht="10">
      <c r="B268" s="213"/>
      <c r="C268" s="214"/>
      <c r="D268" s="215" t="s">
        <v>152</v>
      </c>
      <c r="E268" s="216" t="s">
        <v>1</v>
      </c>
      <c r="F268" s="217" t="s">
        <v>1148</v>
      </c>
      <c r="G268" s="214"/>
      <c r="H268" s="218">
        <v>7.6349999999999998</v>
      </c>
      <c r="I268" s="219"/>
      <c r="J268" s="214"/>
      <c r="K268" s="214"/>
      <c r="L268" s="220"/>
      <c r="M268" s="221"/>
      <c r="N268" s="222"/>
      <c r="O268" s="222"/>
      <c r="P268" s="222"/>
      <c r="Q268" s="222"/>
      <c r="R268" s="222"/>
      <c r="S268" s="222"/>
      <c r="T268" s="223"/>
      <c r="AT268" s="224" t="s">
        <v>152</v>
      </c>
      <c r="AU268" s="224" t="s">
        <v>84</v>
      </c>
      <c r="AV268" s="13" t="s">
        <v>84</v>
      </c>
      <c r="AW268" s="13" t="s">
        <v>28</v>
      </c>
      <c r="AX268" s="13" t="s">
        <v>72</v>
      </c>
      <c r="AY268" s="224" t="s">
        <v>143</v>
      </c>
    </row>
    <row r="269" spans="2:51" s="13" customFormat="1" ht="10">
      <c r="B269" s="213"/>
      <c r="C269" s="214"/>
      <c r="D269" s="215" t="s">
        <v>152</v>
      </c>
      <c r="E269" s="216" t="s">
        <v>1</v>
      </c>
      <c r="F269" s="217" t="s">
        <v>1149</v>
      </c>
      <c r="G269" s="214"/>
      <c r="H269" s="218">
        <v>22.32</v>
      </c>
      <c r="I269" s="219"/>
      <c r="J269" s="214"/>
      <c r="K269" s="214"/>
      <c r="L269" s="220"/>
      <c r="M269" s="221"/>
      <c r="N269" s="222"/>
      <c r="O269" s="222"/>
      <c r="P269" s="222"/>
      <c r="Q269" s="222"/>
      <c r="R269" s="222"/>
      <c r="S269" s="222"/>
      <c r="T269" s="223"/>
      <c r="AT269" s="224" t="s">
        <v>152</v>
      </c>
      <c r="AU269" s="224" t="s">
        <v>84</v>
      </c>
      <c r="AV269" s="13" t="s">
        <v>84</v>
      </c>
      <c r="AW269" s="13" t="s">
        <v>28</v>
      </c>
      <c r="AX269" s="13" t="s">
        <v>72</v>
      </c>
      <c r="AY269" s="224" t="s">
        <v>143</v>
      </c>
    </row>
    <row r="270" spans="2:51" s="14" customFormat="1" ht="10">
      <c r="B270" s="243"/>
      <c r="C270" s="244"/>
      <c r="D270" s="215" t="s">
        <v>152</v>
      </c>
      <c r="E270" s="245" t="s">
        <v>1</v>
      </c>
      <c r="F270" s="246" t="s">
        <v>1055</v>
      </c>
      <c r="G270" s="244"/>
      <c r="H270" s="245" t="s">
        <v>1</v>
      </c>
      <c r="I270" s="247"/>
      <c r="J270" s="244"/>
      <c r="K270" s="244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152</v>
      </c>
      <c r="AU270" s="252" t="s">
        <v>84</v>
      </c>
      <c r="AV270" s="14" t="s">
        <v>79</v>
      </c>
      <c r="AW270" s="14" t="s">
        <v>28</v>
      </c>
      <c r="AX270" s="14" t="s">
        <v>72</v>
      </c>
      <c r="AY270" s="252" t="s">
        <v>143</v>
      </c>
    </row>
    <row r="271" spans="2:51" s="13" customFormat="1" ht="20">
      <c r="B271" s="213"/>
      <c r="C271" s="214"/>
      <c r="D271" s="215" t="s">
        <v>152</v>
      </c>
      <c r="E271" s="216" t="s">
        <v>1</v>
      </c>
      <c r="F271" s="217" t="s">
        <v>1150</v>
      </c>
      <c r="G271" s="214"/>
      <c r="H271" s="218">
        <v>42.82</v>
      </c>
      <c r="I271" s="219"/>
      <c r="J271" s="214"/>
      <c r="K271" s="214"/>
      <c r="L271" s="220"/>
      <c r="M271" s="221"/>
      <c r="N271" s="222"/>
      <c r="O271" s="222"/>
      <c r="P271" s="222"/>
      <c r="Q271" s="222"/>
      <c r="R271" s="222"/>
      <c r="S271" s="222"/>
      <c r="T271" s="223"/>
      <c r="AT271" s="224" t="s">
        <v>152</v>
      </c>
      <c r="AU271" s="224" t="s">
        <v>84</v>
      </c>
      <c r="AV271" s="13" t="s">
        <v>84</v>
      </c>
      <c r="AW271" s="13" t="s">
        <v>28</v>
      </c>
      <c r="AX271" s="13" t="s">
        <v>72</v>
      </c>
      <c r="AY271" s="224" t="s">
        <v>143</v>
      </c>
    </row>
    <row r="272" spans="2:51" s="13" customFormat="1" ht="10">
      <c r="B272" s="213"/>
      <c r="C272" s="214"/>
      <c r="D272" s="215" t="s">
        <v>152</v>
      </c>
      <c r="E272" s="216" t="s">
        <v>1</v>
      </c>
      <c r="F272" s="217" t="s">
        <v>1126</v>
      </c>
      <c r="G272" s="214"/>
      <c r="H272" s="218">
        <v>10.54</v>
      </c>
      <c r="I272" s="219"/>
      <c r="J272" s="214"/>
      <c r="K272" s="214"/>
      <c r="L272" s="220"/>
      <c r="M272" s="221"/>
      <c r="N272" s="222"/>
      <c r="O272" s="222"/>
      <c r="P272" s="222"/>
      <c r="Q272" s="222"/>
      <c r="R272" s="222"/>
      <c r="S272" s="222"/>
      <c r="T272" s="223"/>
      <c r="AT272" s="224" t="s">
        <v>152</v>
      </c>
      <c r="AU272" s="224" t="s">
        <v>84</v>
      </c>
      <c r="AV272" s="13" t="s">
        <v>84</v>
      </c>
      <c r="AW272" s="13" t="s">
        <v>28</v>
      </c>
      <c r="AX272" s="13" t="s">
        <v>72</v>
      </c>
      <c r="AY272" s="224" t="s">
        <v>143</v>
      </c>
    </row>
    <row r="273" spans="1:65" s="13" customFormat="1" ht="10">
      <c r="B273" s="213"/>
      <c r="C273" s="214"/>
      <c r="D273" s="215" t="s">
        <v>152</v>
      </c>
      <c r="E273" s="216" t="s">
        <v>1</v>
      </c>
      <c r="F273" s="217" t="s">
        <v>1151</v>
      </c>
      <c r="G273" s="214"/>
      <c r="H273" s="218">
        <v>27.1</v>
      </c>
      <c r="I273" s="219"/>
      <c r="J273" s="214"/>
      <c r="K273" s="214"/>
      <c r="L273" s="220"/>
      <c r="M273" s="221"/>
      <c r="N273" s="222"/>
      <c r="O273" s="222"/>
      <c r="P273" s="222"/>
      <c r="Q273" s="222"/>
      <c r="R273" s="222"/>
      <c r="S273" s="222"/>
      <c r="T273" s="223"/>
      <c r="AT273" s="224" t="s">
        <v>152</v>
      </c>
      <c r="AU273" s="224" t="s">
        <v>84</v>
      </c>
      <c r="AV273" s="13" t="s">
        <v>84</v>
      </c>
      <c r="AW273" s="13" t="s">
        <v>28</v>
      </c>
      <c r="AX273" s="13" t="s">
        <v>72</v>
      </c>
      <c r="AY273" s="224" t="s">
        <v>143</v>
      </c>
    </row>
    <row r="274" spans="1:65" s="14" customFormat="1" ht="10">
      <c r="B274" s="243"/>
      <c r="C274" s="244"/>
      <c r="D274" s="215" t="s">
        <v>152</v>
      </c>
      <c r="E274" s="245" t="s">
        <v>1</v>
      </c>
      <c r="F274" s="246" t="s">
        <v>1060</v>
      </c>
      <c r="G274" s="244"/>
      <c r="H274" s="245" t="s">
        <v>1</v>
      </c>
      <c r="I274" s="247"/>
      <c r="J274" s="244"/>
      <c r="K274" s="244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152</v>
      </c>
      <c r="AU274" s="252" t="s">
        <v>84</v>
      </c>
      <c r="AV274" s="14" t="s">
        <v>79</v>
      </c>
      <c r="AW274" s="14" t="s">
        <v>28</v>
      </c>
      <c r="AX274" s="14" t="s">
        <v>72</v>
      </c>
      <c r="AY274" s="252" t="s">
        <v>143</v>
      </c>
    </row>
    <row r="275" spans="1:65" s="13" customFormat="1" ht="10">
      <c r="B275" s="213"/>
      <c r="C275" s="214"/>
      <c r="D275" s="215" t="s">
        <v>152</v>
      </c>
      <c r="E275" s="216" t="s">
        <v>1</v>
      </c>
      <c r="F275" s="217" t="s">
        <v>1152</v>
      </c>
      <c r="G275" s="214"/>
      <c r="H275" s="218">
        <v>34.975000000000001</v>
      </c>
      <c r="I275" s="219"/>
      <c r="J275" s="214"/>
      <c r="K275" s="214"/>
      <c r="L275" s="220"/>
      <c r="M275" s="221"/>
      <c r="N275" s="222"/>
      <c r="O275" s="222"/>
      <c r="P275" s="222"/>
      <c r="Q275" s="222"/>
      <c r="R275" s="222"/>
      <c r="S275" s="222"/>
      <c r="T275" s="223"/>
      <c r="AT275" s="224" t="s">
        <v>152</v>
      </c>
      <c r="AU275" s="224" t="s">
        <v>84</v>
      </c>
      <c r="AV275" s="13" t="s">
        <v>84</v>
      </c>
      <c r="AW275" s="13" t="s">
        <v>28</v>
      </c>
      <c r="AX275" s="13" t="s">
        <v>72</v>
      </c>
      <c r="AY275" s="224" t="s">
        <v>143</v>
      </c>
    </row>
    <row r="276" spans="1:65" s="13" customFormat="1" ht="20">
      <c r="B276" s="213"/>
      <c r="C276" s="214"/>
      <c r="D276" s="215" t="s">
        <v>152</v>
      </c>
      <c r="E276" s="216" t="s">
        <v>1</v>
      </c>
      <c r="F276" s="217" t="s">
        <v>1127</v>
      </c>
      <c r="G276" s="214"/>
      <c r="H276" s="218">
        <v>20.951000000000001</v>
      </c>
      <c r="I276" s="219"/>
      <c r="J276" s="214"/>
      <c r="K276" s="214"/>
      <c r="L276" s="220"/>
      <c r="M276" s="221"/>
      <c r="N276" s="222"/>
      <c r="O276" s="222"/>
      <c r="P276" s="222"/>
      <c r="Q276" s="222"/>
      <c r="R276" s="222"/>
      <c r="S276" s="222"/>
      <c r="T276" s="223"/>
      <c r="AT276" s="224" t="s">
        <v>152</v>
      </c>
      <c r="AU276" s="224" t="s">
        <v>84</v>
      </c>
      <c r="AV276" s="13" t="s">
        <v>84</v>
      </c>
      <c r="AW276" s="13" t="s">
        <v>28</v>
      </c>
      <c r="AX276" s="13" t="s">
        <v>72</v>
      </c>
      <c r="AY276" s="224" t="s">
        <v>143</v>
      </c>
    </row>
    <row r="277" spans="1:65" s="13" customFormat="1" ht="10">
      <c r="B277" s="213"/>
      <c r="C277" s="214"/>
      <c r="D277" s="215" t="s">
        <v>152</v>
      </c>
      <c r="E277" s="216" t="s">
        <v>1</v>
      </c>
      <c r="F277" s="217" t="s">
        <v>1153</v>
      </c>
      <c r="G277" s="214"/>
      <c r="H277" s="218">
        <v>10.084</v>
      </c>
      <c r="I277" s="219"/>
      <c r="J277" s="214"/>
      <c r="K277" s="214"/>
      <c r="L277" s="220"/>
      <c r="M277" s="221"/>
      <c r="N277" s="222"/>
      <c r="O277" s="222"/>
      <c r="P277" s="222"/>
      <c r="Q277" s="222"/>
      <c r="R277" s="222"/>
      <c r="S277" s="222"/>
      <c r="T277" s="223"/>
      <c r="AT277" s="224" t="s">
        <v>152</v>
      </c>
      <c r="AU277" s="224" t="s">
        <v>84</v>
      </c>
      <c r="AV277" s="13" t="s">
        <v>84</v>
      </c>
      <c r="AW277" s="13" t="s">
        <v>28</v>
      </c>
      <c r="AX277" s="13" t="s">
        <v>72</v>
      </c>
      <c r="AY277" s="224" t="s">
        <v>143</v>
      </c>
    </row>
    <row r="278" spans="1:65" s="2" customFormat="1" ht="24.15" customHeight="1">
      <c r="A278" s="33"/>
      <c r="B278" s="34"/>
      <c r="C278" s="199" t="s">
        <v>235</v>
      </c>
      <c r="D278" s="199" t="s">
        <v>146</v>
      </c>
      <c r="E278" s="200" t="s">
        <v>220</v>
      </c>
      <c r="F278" s="201" t="s">
        <v>221</v>
      </c>
      <c r="G278" s="202" t="s">
        <v>149</v>
      </c>
      <c r="H278" s="203">
        <v>6.4660000000000002</v>
      </c>
      <c r="I278" s="204"/>
      <c r="J278" s="203">
        <f>ROUND(I278*H278,3)</f>
        <v>0</v>
      </c>
      <c r="K278" s="205"/>
      <c r="L278" s="38"/>
      <c r="M278" s="206" t="s">
        <v>1</v>
      </c>
      <c r="N278" s="207" t="s">
        <v>38</v>
      </c>
      <c r="O278" s="74"/>
      <c r="P278" s="208">
        <f>O278*H278</f>
        <v>0</v>
      </c>
      <c r="Q278" s="208">
        <v>0</v>
      </c>
      <c r="R278" s="208">
        <f>Q278*H278</f>
        <v>0</v>
      </c>
      <c r="S278" s="208">
        <v>0</v>
      </c>
      <c r="T278" s="209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210" t="s">
        <v>150</v>
      </c>
      <c r="AT278" s="210" t="s">
        <v>146</v>
      </c>
      <c r="AU278" s="210" t="s">
        <v>84</v>
      </c>
      <c r="AY278" s="16" t="s">
        <v>143</v>
      </c>
      <c r="BE278" s="211">
        <f>IF(N278="základná",J278,0)</f>
        <v>0</v>
      </c>
      <c r="BF278" s="211">
        <f>IF(N278="znížená",J278,0)</f>
        <v>0</v>
      </c>
      <c r="BG278" s="211">
        <f>IF(N278="zákl. prenesená",J278,0)</f>
        <v>0</v>
      </c>
      <c r="BH278" s="211">
        <f>IF(N278="zníž. prenesená",J278,0)</f>
        <v>0</v>
      </c>
      <c r="BI278" s="211">
        <f>IF(N278="nulová",J278,0)</f>
        <v>0</v>
      </c>
      <c r="BJ278" s="16" t="s">
        <v>84</v>
      </c>
      <c r="BK278" s="212">
        <f>ROUND(I278*H278,3)</f>
        <v>0</v>
      </c>
      <c r="BL278" s="16" t="s">
        <v>150</v>
      </c>
      <c r="BM278" s="210" t="s">
        <v>222</v>
      </c>
    </row>
    <row r="279" spans="1:65" s="13" customFormat="1" ht="10">
      <c r="B279" s="213"/>
      <c r="C279" s="214"/>
      <c r="D279" s="215" t="s">
        <v>152</v>
      </c>
      <c r="E279" s="216" t="s">
        <v>1</v>
      </c>
      <c r="F279" s="217" t="s">
        <v>1154</v>
      </c>
      <c r="G279" s="214"/>
      <c r="H279" s="218">
        <v>6.4660000000000002</v>
      </c>
      <c r="I279" s="219"/>
      <c r="J279" s="214"/>
      <c r="K279" s="214"/>
      <c r="L279" s="220"/>
      <c r="M279" s="221"/>
      <c r="N279" s="222"/>
      <c r="O279" s="222"/>
      <c r="P279" s="222"/>
      <c r="Q279" s="222"/>
      <c r="R279" s="222"/>
      <c r="S279" s="222"/>
      <c r="T279" s="223"/>
      <c r="AT279" s="224" t="s">
        <v>152</v>
      </c>
      <c r="AU279" s="224" t="s">
        <v>84</v>
      </c>
      <c r="AV279" s="13" t="s">
        <v>84</v>
      </c>
      <c r="AW279" s="13" t="s">
        <v>28</v>
      </c>
      <c r="AX279" s="13" t="s">
        <v>72</v>
      </c>
      <c r="AY279" s="224" t="s">
        <v>143</v>
      </c>
    </row>
    <row r="280" spans="1:65" s="12" customFormat="1" ht="22.75" customHeight="1">
      <c r="B280" s="183"/>
      <c r="C280" s="184"/>
      <c r="D280" s="185" t="s">
        <v>71</v>
      </c>
      <c r="E280" s="197" t="s">
        <v>235</v>
      </c>
      <c r="F280" s="197" t="s">
        <v>236</v>
      </c>
      <c r="G280" s="184"/>
      <c r="H280" s="184"/>
      <c r="I280" s="187"/>
      <c r="J280" s="198">
        <f>BK280</f>
        <v>0</v>
      </c>
      <c r="K280" s="184"/>
      <c r="L280" s="189"/>
      <c r="M280" s="190"/>
      <c r="N280" s="191"/>
      <c r="O280" s="191"/>
      <c r="P280" s="192">
        <f>SUM(P281:P384)</f>
        <v>0</v>
      </c>
      <c r="Q280" s="191"/>
      <c r="R280" s="192">
        <f>SUM(R281:R384)</f>
        <v>5.5070960000000002E-2</v>
      </c>
      <c r="S280" s="191"/>
      <c r="T280" s="193">
        <f>SUM(T281:T384)</f>
        <v>18.716994</v>
      </c>
      <c r="AR280" s="194" t="s">
        <v>79</v>
      </c>
      <c r="AT280" s="195" t="s">
        <v>71</v>
      </c>
      <c r="AU280" s="195" t="s">
        <v>79</v>
      </c>
      <c r="AY280" s="194" t="s">
        <v>143</v>
      </c>
      <c r="BK280" s="196">
        <f>SUM(BK281:BK384)</f>
        <v>0</v>
      </c>
    </row>
    <row r="281" spans="1:65" s="2" customFormat="1" ht="16.5" customHeight="1">
      <c r="A281" s="33"/>
      <c r="B281" s="34"/>
      <c r="C281" s="199" t="s">
        <v>634</v>
      </c>
      <c r="D281" s="199" t="s">
        <v>146</v>
      </c>
      <c r="E281" s="200" t="s">
        <v>238</v>
      </c>
      <c r="F281" s="201" t="s">
        <v>239</v>
      </c>
      <c r="G281" s="202" t="s">
        <v>149</v>
      </c>
      <c r="H281" s="203">
        <v>527.94399999999996</v>
      </c>
      <c r="I281" s="204"/>
      <c r="J281" s="203">
        <f>ROUND(I281*H281,3)</f>
        <v>0</v>
      </c>
      <c r="K281" s="205"/>
      <c r="L281" s="38"/>
      <c r="M281" s="206" t="s">
        <v>1</v>
      </c>
      <c r="N281" s="207" t="s">
        <v>38</v>
      </c>
      <c r="O281" s="74"/>
      <c r="P281" s="208">
        <f>O281*H281</f>
        <v>0</v>
      </c>
      <c r="Q281" s="208">
        <v>5.0000000000000002E-5</v>
      </c>
      <c r="R281" s="208">
        <f>Q281*H281</f>
        <v>2.6397199999999999E-2</v>
      </c>
      <c r="S281" s="208">
        <v>0</v>
      </c>
      <c r="T281" s="209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210" t="s">
        <v>150</v>
      </c>
      <c r="AT281" s="210" t="s">
        <v>146</v>
      </c>
      <c r="AU281" s="210" t="s">
        <v>84</v>
      </c>
      <c r="AY281" s="16" t="s">
        <v>143</v>
      </c>
      <c r="BE281" s="211">
        <f>IF(N281="základná",J281,0)</f>
        <v>0</v>
      </c>
      <c r="BF281" s="211">
        <f>IF(N281="znížená",J281,0)</f>
        <v>0</v>
      </c>
      <c r="BG281" s="211">
        <f>IF(N281="zákl. prenesená",J281,0)</f>
        <v>0</v>
      </c>
      <c r="BH281" s="211">
        <f>IF(N281="zníž. prenesená",J281,0)</f>
        <v>0</v>
      </c>
      <c r="BI281" s="211">
        <f>IF(N281="nulová",J281,0)</f>
        <v>0</v>
      </c>
      <c r="BJ281" s="16" t="s">
        <v>84</v>
      </c>
      <c r="BK281" s="212">
        <f>ROUND(I281*H281,3)</f>
        <v>0</v>
      </c>
      <c r="BL281" s="16" t="s">
        <v>150</v>
      </c>
      <c r="BM281" s="210" t="s">
        <v>240</v>
      </c>
    </row>
    <row r="282" spans="1:65" s="13" customFormat="1" ht="20">
      <c r="B282" s="213"/>
      <c r="C282" s="214"/>
      <c r="D282" s="215" t="s">
        <v>152</v>
      </c>
      <c r="E282" s="216" t="s">
        <v>1</v>
      </c>
      <c r="F282" s="217" t="s">
        <v>1155</v>
      </c>
      <c r="G282" s="214"/>
      <c r="H282" s="218">
        <v>194.785</v>
      </c>
      <c r="I282" s="219"/>
      <c r="J282" s="214"/>
      <c r="K282" s="214"/>
      <c r="L282" s="220"/>
      <c r="M282" s="221"/>
      <c r="N282" s="222"/>
      <c r="O282" s="222"/>
      <c r="P282" s="222"/>
      <c r="Q282" s="222"/>
      <c r="R282" s="222"/>
      <c r="S282" s="222"/>
      <c r="T282" s="223"/>
      <c r="AT282" s="224" t="s">
        <v>152</v>
      </c>
      <c r="AU282" s="224" t="s">
        <v>84</v>
      </c>
      <c r="AV282" s="13" t="s">
        <v>84</v>
      </c>
      <c r="AW282" s="13" t="s">
        <v>28</v>
      </c>
      <c r="AX282" s="13" t="s">
        <v>72</v>
      </c>
      <c r="AY282" s="224" t="s">
        <v>143</v>
      </c>
    </row>
    <row r="283" spans="1:65" s="13" customFormat="1" ht="20">
      <c r="B283" s="213"/>
      <c r="C283" s="214"/>
      <c r="D283" s="215" t="s">
        <v>152</v>
      </c>
      <c r="E283" s="216" t="s">
        <v>1</v>
      </c>
      <c r="F283" s="217" t="s">
        <v>1156</v>
      </c>
      <c r="G283" s="214"/>
      <c r="H283" s="218">
        <v>-1.1339999999999999</v>
      </c>
      <c r="I283" s="219"/>
      <c r="J283" s="214"/>
      <c r="K283" s="214"/>
      <c r="L283" s="220"/>
      <c r="M283" s="221"/>
      <c r="N283" s="222"/>
      <c r="O283" s="222"/>
      <c r="P283" s="222"/>
      <c r="Q283" s="222"/>
      <c r="R283" s="222"/>
      <c r="S283" s="222"/>
      <c r="T283" s="223"/>
      <c r="AT283" s="224" t="s">
        <v>152</v>
      </c>
      <c r="AU283" s="224" t="s">
        <v>84</v>
      </c>
      <c r="AV283" s="13" t="s">
        <v>84</v>
      </c>
      <c r="AW283" s="13" t="s">
        <v>28</v>
      </c>
      <c r="AX283" s="13" t="s">
        <v>72</v>
      </c>
      <c r="AY283" s="224" t="s">
        <v>143</v>
      </c>
    </row>
    <row r="284" spans="1:65" s="13" customFormat="1" ht="10">
      <c r="B284" s="213"/>
      <c r="C284" s="214"/>
      <c r="D284" s="215" t="s">
        <v>152</v>
      </c>
      <c r="E284" s="216" t="s">
        <v>1</v>
      </c>
      <c r="F284" s="217" t="s">
        <v>1157</v>
      </c>
      <c r="G284" s="214"/>
      <c r="H284" s="218">
        <v>96.855999999999995</v>
      </c>
      <c r="I284" s="219"/>
      <c r="J284" s="214"/>
      <c r="K284" s="214"/>
      <c r="L284" s="220"/>
      <c r="M284" s="221"/>
      <c r="N284" s="222"/>
      <c r="O284" s="222"/>
      <c r="P284" s="222"/>
      <c r="Q284" s="222"/>
      <c r="R284" s="222"/>
      <c r="S284" s="222"/>
      <c r="T284" s="223"/>
      <c r="AT284" s="224" t="s">
        <v>152</v>
      </c>
      <c r="AU284" s="224" t="s">
        <v>84</v>
      </c>
      <c r="AV284" s="13" t="s">
        <v>84</v>
      </c>
      <c r="AW284" s="13" t="s">
        <v>28</v>
      </c>
      <c r="AX284" s="13" t="s">
        <v>72</v>
      </c>
      <c r="AY284" s="224" t="s">
        <v>143</v>
      </c>
    </row>
    <row r="285" spans="1:65" s="13" customFormat="1" ht="10">
      <c r="B285" s="213"/>
      <c r="C285" s="214"/>
      <c r="D285" s="215" t="s">
        <v>152</v>
      </c>
      <c r="E285" s="216" t="s">
        <v>1</v>
      </c>
      <c r="F285" s="217" t="s">
        <v>1158</v>
      </c>
      <c r="G285" s="214"/>
      <c r="H285" s="218">
        <v>-0.879</v>
      </c>
      <c r="I285" s="219"/>
      <c r="J285" s="214"/>
      <c r="K285" s="214"/>
      <c r="L285" s="220"/>
      <c r="M285" s="221"/>
      <c r="N285" s="222"/>
      <c r="O285" s="222"/>
      <c r="P285" s="222"/>
      <c r="Q285" s="222"/>
      <c r="R285" s="222"/>
      <c r="S285" s="222"/>
      <c r="T285" s="223"/>
      <c r="AT285" s="224" t="s">
        <v>152</v>
      </c>
      <c r="AU285" s="224" t="s">
        <v>84</v>
      </c>
      <c r="AV285" s="13" t="s">
        <v>84</v>
      </c>
      <c r="AW285" s="13" t="s">
        <v>28</v>
      </c>
      <c r="AX285" s="13" t="s">
        <v>72</v>
      </c>
      <c r="AY285" s="224" t="s">
        <v>143</v>
      </c>
    </row>
    <row r="286" spans="1:65" s="13" customFormat="1" ht="10">
      <c r="B286" s="213"/>
      <c r="C286" s="214"/>
      <c r="D286" s="215" t="s">
        <v>152</v>
      </c>
      <c r="E286" s="216" t="s">
        <v>1</v>
      </c>
      <c r="F286" s="217" t="s">
        <v>1159</v>
      </c>
      <c r="G286" s="214"/>
      <c r="H286" s="218">
        <v>64.055999999999997</v>
      </c>
      <c r="I286" s="219"/>
      <c r="J286" s="214"/>
      <c r="K286" s="214"/>
      <c r="L286" s="220"/>
      <c r="M286" s="221"/>
      <c r="N286" s="222"/>
      <c r="O286" s="222"/>
      <c r="P286" s="222"/>
      <c r="Q286" s="222"/>
      <c r="R286" s="222"/>
      <c r="S286" s="222"/>
      <c r="T286" s="223"/>
      <c r="AT286" s="224" t="s">
        <v>152</v>
      </c>
      <c r="AU286" s="224" t="s">
        <v>84</v>
      </c>
      <c r="AV286" s="13" t="s">
        <v>84</v>
      </c>
      <c r="AW286" s="13" t="s">
        <v>28</v>
      </c>
      <c r="AX286" s="13" t="s">
        <v>72</v>
      </c>
      <c r="AY286" s="224" t="s">
        <v>143</v>
      </c>
    </row>
    <row r="287" spans="1:65" s="13" customFormat="1" ht="10">
      <c r="B287" s="213"/>
      <c r="C287" s="214"/>
      <c r="D287" s="215" t="s">
        <v>152</v>
      </c>
      <c r="E287" s="216" t="s">
        <v>1</v>
      </c>
      <c r="F287" s="217" t="s">
        <v>1160</v>
      </c>
      <c r="G287" s="214"/>
      <c r="H287" s="218">
        <v>-1.0920000000000001</v>
      </c>
      <c r="I287" s="219"/>
      <c r="J287" s="214"/>
      <c r="K287" s="214"/>
      <c r="L287" s="220"/>
      <c r="M287" s="221"/>
      <c r="N287" s="222"/>
      <c r="O287" s="222"/>
      <c r="P287" s="222"/>
      <c r="Q287" s="222"/>
      <c r="R287" s="222"/>
      <c r="S287" s="222"/>
      <c r="T287" s="223"/>
      <c r="AT287" s="224" t="s">
        <v>152</v>
      </c>
      <c r="AU287" s="224" t="s">
        <v>84</v>
      </c>
      <c r="AV287" s="13" t="s">
        <v>84</v>
      </c>
      <c r="AW287" s="13" t="s">
        <v>28</v>
      </c>
      <c r="AX287" s="13" t="s">
        <v>72</v>
      </c>
      <c r="AY287" s="224" t="s">
        <v>143</v>
      </c>
    </row>
    <row r="288" spans="1:65" s="13" customFormat="1" ht="10">
      <c r="B288" s="213"/>
      <c r="C288" s="214"/>
      <c r="D288" s="215" t="s">
        <v>152</v>
      </c>
      <c r="E288" s="216" t="s">
        <v>1</v>
      </c>
      <c r="F288" s="217" t="s">
        <v>1161</v>
      </c>
      <c r="G288" s="214"/>
      <c r="H288" s="218">
        <v>13.619</v>
      </c>
      <c r="I288" s="219"/>
      <c r="J288" s="214"/>
      <c r="K288" s="214"/>
      <c r="L288" s="220"/>
      <c r="M288" s="221"/>
      <c r="N288" s="222"/>
      <c r="O288" s="222"/>
      <c r="P288" s="222"/>
      <c r="Q288" s="222"/>
      <c r="R288" s="222"/>
      <c r="S288" s="222"/>
      <c r="T288" s="223"/>
      <c r="AT288" s="224" t="s">
        <v>152</v>
      </c>
      <c r="AU288" s="224" t="s">
        <v>84</v>
      </c>
      <c r="AV288" s="13" t="s">
        <v>84</v>
      </c>
      <c r="AW288" s="13" t="s">
        <v>28</v>
      </c>
      <c r="AX288" s="13" t="s">
        <v>72</v>
      </c>
      <c r="AY288" s="224" t="s">
        <v>143</v>
      </c>
    </row>
    <row r="289" spans="1:65" s="14" customFormat="1" ht="10">
      <c r="B289" s="243"/>
      <c r="C289" s="244"/>
      <c r="D289" s="215" t="s">
        <v>152</v>
      </c>
      <c r="E289" s="245" t="s">
        <v>1</v>
      </c>
      <c r="F289" s="246" t="s">
        <v>1162</v>
      </c>
      <c r="G289" s="244"/>
      <c r="H289" s="245" t="s">
        <v>1</v>
      </c>
      <c r="I289" s="247"/>
      <c r="J289" s="244"/>
      <c r="K289" s="244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152</v>
      </c>
      <c r="AU289" s="252" t="s">
        <v>84</v>
      </c>
      <c r="AV289" s="14" t="s">
        <v>79</v>
      </c>
      <c r="AW289" s="14" t="s">
        <v>28</v>
      </c>
      <c r="AX289" s="14" t="s">
        <v>72</v>
      </c>
      <c r="AY289" s="252" t="s">
        <v>143</v>
      </c>
    </row>
    <row r="290" spans="1:65" s="13" customFormat="1" ht="10">
      <c r="B290" s="213"/>
      <c r="C290" s="214"/>
      <c r="D290" s="215" t="s">
        <v>152</v>
      </c>
      <c r="E290" s="216" t="s">
        <v>1</v>
      </c>
      <c r="F290" s="217" t="s">
        <v>1163</v>
      </c>
      <c r="G290" s="214"/>
      <c r="H290" s="218">
        <v>58.081000000000003</v>
      </c>
      <c r="I290" s="219"/>
      <c r="J290" s="214"/>
      <c r="K290" s="214"/>
      <c r="L290" s="220"/>
      <c r="M290" s="221"/>
      <c r="N290" s="222"/>
      <c r="O290" s="222"/>
      <c r="P290" s="222"/>
      <c r="Q290" s="222"/>
      <c r="R290" s="222"/>
      <c r="S290" s="222"/>
      <c r="T290" s="223"/>
      <c r="AT290" s="224" t="s">
        <v>152</v>
      </c>
      <c r="AU290" s="224" t="s">
        <v>84</v>
      </c>
      <c r="AV290" s="13" t="s">
        <v>84</v>
      </c>
      <c r="AW290" s="13" t="s">
        <v>28</v>
      </c>
      <c r="AX290" s="13" t="s">
        <v>72</v>
      </c>
      <c r="AY290" s="224" t="s">
        <v>143</v>
      </c>
    </row>
    <row r="291" spans="1:65" s="13" customFormat="1" ht="10">
      <c r="B291" s="213"/>
      <c r="C291" s="214"/>
      <c r="D291" s="215" t="s">
        <v>152</v>
      </c>
      <c r="E291" s="216" t="s">
        <v>1</v>
      </c>
      <c r="F291" s="217" t="s">
        <v>1164</v>
      </c>
      <c r="G291" s="214"/>
      <c r="H291" s="218">
        <v>4.5</v>
      </c>
      <c r="I291" s="219"/>
      <c r="J291" s="214"/>
      <c r="K291" s="214"/>
      <c r="L291" s="220"/>
      <c r="M291" s="221"/>
      <c r="N291" s="222"/>
      <c r="O291" s="222"/>
      <c r="P291" s="222"/>
      <c r="Q291" s="222"/>
      <c r="R291" s="222"/>
      <c r="S291" s="222"/>
      <c r="T291" s="223"/>
      <c r="AT291" s="224" t="s">
        <v>152</v>
      </c>
      <c r="AU291" s="224" t="s">
        <v>84</v>
      </c>
      <c r="AV291" s="13" t="s">
        <v>84</v>
      </c>
      <c r="AW291" s="13" t="s">
        <v>28</v>
      </c>
      <c r="AX291" s="13" t="s">
        <v>72</v>
      </c>
      <c r="AY291" s="224" t="s">
        <v>143</v>
      </c>
    </row>
    <row r="292" spans="1:65" s="13" customFormat="1" ht="20">
      <c r="B292" s="213"/>
      <c r="C292" s="214"/>
      <c r="D292" s="215" t="s">
        <v>152</v>
      </c>
      <c r="E292" s="216" t="s">
        <v>1</v>
      </c>
      <c r="F292" s="217" t="s">
        <v>1165</v>
      </c>
      <c r="G292" s="214"/>
      <c r="H292" s="218">
        <v>53.137999999999998</v>
      </c>
      <c r="I292" s="219"/>
      <c r="J292" s="214"/>
      <c r="K292" s="214"/>
      <c r="L292" s="220"/>
      <c r="M292" s="221"/>
      <c r="N292" s="222"/>
      <c r="O292" s="222"/>
      <c r="P292" s="222"/>
      <c r="Q292" s="222"/>
      <c r="R292" s="222"/>
      <c r="S292" s="222"/>
      <c r="T292" s="223"/>
      <c r="AT292" s="224" t="s">
        <v>152</v>
      </c>
      <c r="AU292" s="224" t="s">
        <v>84</v>
      </c>
      <c r="AV292" s="13" t="s">
        <v>84</v>
      </c>
      <c r="AW292" s="13" t="s">
        <v>28</v>
      </c>
      <c r="AX292" s="13" t="s">
        <v>72</v>
      </c>
      <c r="AY292" s="224" t="s">
        <v>143</v>
      </c>
    </row>
    <row r="293" spans="1:65" s="13" customFormat="1" ht="10">
      <c r="B293" s="213"/>
      <c r="C293" s="214"/>
      <c r="D293" s="215" t="s">
        <v>152</v>
      </c>
      <c r="E293" s="216" t="s">
        <v>1</v>
      </c>
      <c r="F293" s="217" t="s">
        <v>1166</v>
      </c>
      <c r="G293" s="214"/>
      <c r="H293" s="218">
        <v>6.6959999999999997</v>
      </c>
      <c r="I293" s="219"/>
      <c r="J293" s="214"/>
      <c r="K293" s="214"/>
      <c r="L293" s="220"/>
      <c r="M293" s="221"/>
      <c r="N293" s="222"/>
      <c r="O293" s="222"/>
      <c r="P293" s="222"/>
      <c r="Q293" s="222"/>
      <c r="R293" s="222"/>
      <c r="S293" s="222"/>
      <c r="T293" s="223"/>
      <c r="AT293" s="224" t="s">
        <v>152</v>
      </c>
      <c r="AU293" s="224" t="s">
        <v>84</v>
      </c>
      <c r="AV293" s="13" t="s">
        <v>84</v>
      </c>
      <c r="AW293" s="13" t="s">
        <v>28</v>
      </c>
      <c r="AX293" s="13" t="s">
        <v>72</v>
      </c>
      <c r="AY293" s="224" t="s">
        <v>143</v>
      </c>
    </row>
    <row r="294" spans="1:65" s="13" customFormat="1" ht="10">
      <c r="B294" s="213"/>
      <c r="C294" s="214"/>
      <c r="D294" s="215" t="s">
        <v>152</v>
      </c>
      <c r="E294" s="216" t="s">
        <v>1</v>
      </c>
      <c r="F294" s="217" t="s">
        <v>1167</v>
      </c>
      <c r="G294" s="214"/>
      <c r="H294" s="218">
        <v>5.4189999999999996</v>
      </c>
      <c r="I294" s="219"/>
      <c r="J294" s="214"/>
      <c r="K294" s="214"/>
      <c r="L294" s="220"/>
      <c r="M294" s="221"/>
      <c r="N294" s="222"/>
      <c r="O294" s="222"/>
      <c r="P294" s="222"/>
      <c r="Q294" s="222"/>
      <c r="R294" s="222"/>
      <c r="S294" s="222"/>
      <c r="T294" s="223"/>
      <c r="AT294" s="224" t="s">
        <v>152</v>
      </c>
      <c r="AU294" s="224" t="s">
        <v>84</v>
      </c>
      <c r="AV294" s="13" t="s">
        <v>84</v>
      </c>
      <c r="AW294" s="13" t="s">
        <v>28</v>
      </c>
      <c r="AX294" s="13" t="s">
        <v>72</v>
      </c>
      <c r="AY294" s="224" t="s">
        <v>143</v>
      </c>
    </row>
    <row r="295" spans="1:65" s="13" customFormat="1" ht="10">
      <c r="B295" s="213"/>
      <c r="C295" s="214"/>
      <c r="D295" s="215" t="s">
        <v>152</v>
      </c>
      <c r="E295" s="216" t="s">
        <v>1</v>
      </c>
      <c r="F295" s="217" t="s">
        <v>1168</v>
      </c>
      <c r="G295" s="214"/>
      <c r="H295" s="218">
        <v>33.899000000000001</v>
      </c>
      <c r="I295" s="219"/>
      <c r="J295" s="214"/>
      <c r="K295" s="214"/>
      <c r="L295" s="220"/>
      <c r="M295" s="221"/>
      <c r="N295" s="222"/>
      <c r="O295" s="222"/>
      <c r="P295" s="222"/>
      <c r="Q295" s="222"/>
      <c r="R295" s="222"/>
      <c r="S295" s="222"/>
      <c r="T295" s="223"/>
      <c r="AT295" s="224" t="s">
        <v>152</v>
      </c>
      <c r="AU295" s="224" t="s">
        <v>84</v>
      </c>
      <c r="AV295" s="13" t="s">
        <v>84</v>
      </c>
      <c r="AW295" s="13" t="s">
        <v>28</v>
      </c>
      <c r="AX295" s="13" t="s">
        <v>72</v>
      </c>
      <c r="AY295" s="224" t="s">
        <v>143</v>
      </c>
    </row>
    <row r="296" spans="1:65" s="2" customFormat="1" ht="16.5" customHeight="1">
      <c r="A296" s="33"/>
      <c r="B296" s="34"/>
      <c r="C296" s="199" t="s">
        <v>310</v>
      </c>
      <c r="D296" s="199" t="s">
        <v>146</v>
      </c>
      <c r="E296" s="200" t="s">
        <v>1169</v>
      </c>
      <c r="F296" s="201" t="s">
        <v>1170</v>
      </c>
      <c r="G296" s="202" t="s">
        <v>207</v>
      </c>
      <c r="H296" s="203">
        <v>14.88</v>
      </c>
      <c r="I296" s="204"/>
      <c r="J296" s="203">
        <f>ROUND(I296*H296,3)</f>
        <v>0</v>
      </c>
      <c r="K296" s="205"/>
      <c r="L296" s="38"/>
      <c r="M296" s="206" t="s">
        <v>1</v>
      </c>
      <c r="N296" s="207" t="s">
        <v>38</v>
      </c>
      <c r="O296" s="74"/>
      <c r="P296" s="208">
        <f>O296*H296</f>
        <v>0</v>
      </c>
      <c r="Q296" s="208">
        <v>1.6000000000000001E-4</v>
      </c>
      <c r="R296" s="208">
        <f>Q296*H296</f>
        <v>2.3808000000000002E-3</v>
      </c>
      <c r="S296" s="208">
        <v>0</v>
      </c>
      <c r="T296" s="209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210" t="s">
        <v>150</v>
      </c>
      <c r="AT296" s="210" t="s">
        <v>146</v>
      </c>
      <c r="AU296" s="210" t="s">
        <v>84</v>
      </c>
      <c r="AY296" s="16" t="s">
        <v>143</v>
      </c>
      <c r="BE296" s="211">
        <f>IF(N296="základná",J296,0)</f>
        <v>0</v>
      </c>
      <c r="BF296" s="211">
        <f>IF(N296="znížená",J296,0)</f>
        <v>0</v>
      </c>
      <c r="BG296" s="211">
        <f>IF(N296="zákl. prenesená",J296,0)</f>
        <v>0</v>
      </c>
      <c r="BH296" s="211">
        <f>IF(N296="zníž. prenesená",J296,0)</f>
        <v>0</v>
      </c>
      <c r="BI296" s="211">
        <f>IF(N296="nulová",J296,0)</f>
        <v>0</v>
      </c>
      <c r="BJ296" s="16" t="s">
        <v>84</v>
      </c>
      <c r="BK296" s="212">
        <f>ROUND(I296*H296,3)</f>
        <v>0</v>
      </c>
      <c r="BL296" s="16" t="s">
        <v>150</v>
      </c>
      <c r="BM296" s="210" t="s">
        <v>1171</v>
      </c>
    </row>
    <row r="297" spans="1:65" s="13" customFormat="1" ht="10">
      <c r="B297" s="213"/>
      <c r="C297" s="214"/>
      <c r="D297" s="215" t="s">
        <v>152</v>
      </c>
      <c r="E297" s="216" t="s">
        <v>1</v>
      </c>
      <c r="F297" s="217" t="s">
        <v>1172</v>
      </c>
      <c r="G297" s="214"/>
      <c r="H297" s="218">
        <v>14.88</v>
      </c>
      <c r="I297" s="219"/>
      <c r="J297" s="214"/>
      <c r="K297" s="214"/>
      <c r="L297" s="220"/>
      <c r="M297" s="221"/>
      <c r="N297" s="222"/>
      <c r="O297" s="222"/>
      <c r="P297" s="222"/>
      <c r="Q297" s="222"/>
      <c r="R297" s="222"/>
      <c r="S297" s="222"/>
      <c r="T297" s="223"/>
      <c r="AT297" s="224" t="s">
        <v>152</v>
      </c>
      <c r="AU297" s="224" t="s">
        <v>84</v>
      </c>
      <c r="AV297" s="13" t="s">
        <v>84</v>
      </c>
      <c r="AW297" s="13" t="s">
        <v>28</v>
      </c>
      <c r="AX297" s="13" t="s">
        <v>72</v>
      </c>
      <c r="AY297" s="224" t="s">
        <v>143</v>
      </c>
    </row>
    <row r="298" spans="1:65" s="2" customFormat="1" ht="16.5" customHeight="1">
      <c r="A298" s="33"/>
      <c r="B298" s="34"/>
      <c r="C298" s="199" t="s">
        <v>322</v>
      </c>
      <c r="D298" s="199" t="s">
        <v>146</v>
      </c>
      <c r="E298" s="200" t="s">
        <v>243</v>
      </c>
      <c r="F298" s="201" t="s">
        <v>1173</v>
      </c>
      <c r="G298" s="202" t="s">
        <v>207</v>
      </c>
      <c r="H298" s="203">
        <v>164.33099999999999</v>
      </c>
      <c r="I298" s="204"/>
      <c r="J298" s="203">
        <f>ROUND(I298*H298,3)</f>
        <v>0</v>
      </c>
      <c r="K298" s="205"/>
      <c r="L298" s="38"/>
      <c r="M298" s="206" t="s">
        <v>1</v>
      </c>
      <c r="N298" s="207" t="s">
        <v>38</v>
      </c>
      <c r="O298" s="74"/>
      <c r="P298" s="208">
        <f>O298*H298</f>
        <v>0</v>
      </c>
      <c r="Q298" s="208">
        <v>1.6000000000000001E-4</v>
      </c>
      <c r="R298" s="208">
        <f>Q298*H298</f>
        <v>2.6292960000000001E-2</v>
      </c>
      <c r="S298" s="208">
        <v>0</v>
      </c>
      <c r="T298" s="209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210" t="s">
        <v>150</v>
      </c>
      <c r="AT298" s="210" t="s">
        <v>146</v>
      </c>
      <c r="AU298" s="210" t="s">
        <v>84</v>
      </c>
      <c r="AY298" s="16" t="s">
        <v>143</v>
      </c>
      <c r="BE298" s="211">
        <f>IF(N298="základná",J298,0)</f>
        <v>0</v>
      </c>
      <c r="BF298" s="211">
        <f>IF(N298="znížená",J298,0)</f>
        <v>0</v>
      </c>
      <c r="BG298" s="211">
        <f>IF(N298="zákl. prenesená",J298,0)</f>
        <v>0</v>
      </c>
      <c r="BH298" s="211">
        <f>IF(N298="zníž. prenesená",J298,0)</f>
        <v>0</v>
      </c>
      <c r="BI298" s="211">
        <f>IF(N298="nulová",J298,0)</f>
        <v>0</v>
      </c>
      <c r="BJ298" s="16" t="s">
        <v>84</v>
      </c>
      <c r="BK298" s="212">
        <f>ROUND(I298*H298,3)</f>
        <v>0</v>
      </c>
      <c r="BL298" s="16" t="s">
        <v>150</v>
      </c>
      <c r="BM298" s="210" t="s">
        <v>1174</v>
      </c>
    </row>
    <row r="299" spans="1:65" s="13" customFormat="1" ht="10">
      <c r="B299" s="213"/>
      <c r="C299" s="214"/>
      <c r="D299" s="215" t="s">
        <v>152</v>
      </c>
      <c r="E299" s="216" t="s">
        <v>1</v>
      </c>
      <c r="F299" s="217" t="s">
        <v>1175</v>
      </c>
      <c r="G299" s="214"/>
      <c r="H299" s="218">
        <v>71.62</v>
      </c>
      <c r="I299" s="219"/>
      <c r="J299" s="214"/>
      <c r="K299" s="214"/>
      <c r="L299" s="220"/>
      <c r="M299" s="221"/>
      <c r="N299" s="222"/>
      <c r="O299" s="222"/>
      <c r="P299" s="222"/>
      <c r="Q299" s="222"/>
      <c r="R299" s="222"/>
      <c r="S299" s="222"/>
      <c r="T299" s="223"/>
      <c r="AT299" s="224" t="s">
        <v>152</v>
      </c>
      <c r="AU299" s="224" t="s">
        <v>84</v>
      </c>
      <c r="AV299" s="13" t="s">
        <v>84</v>
      </c>
      <c r="AW299" s="13" t="s">
        <v>28</v>
      </c>
      <c r="AX299" s="13" t="s">
        <v>72</v>
      </c>
      <c r="AY299" s="224" t="s">
        <v>143</v>
      </c>
    </row>
    <row r="300" spans="1:65" s="13" customFormat="1" ht="10">
      <c r="B300" s="213"/>
      <c r="C300" s="214"/>
      <c r="D300" s="215" t="s">
        <v>152</v>
      </c>
      <c r="E300" s="216" t="s">
        <v>1</v>
      </c>
      <c r="F300" s="217" t="s">
        <v>1176</v>
      </c>
      <c r="G300" s="214"/>
      <c r="H300" s="218">
        <v>32.648000000000003</v>
      </c>
      <c r="I300" s="219"/>
      <c r="J300" s="214"/>
      <c r="K300" s="214"/>
      <c r="L300" s="220"/>
      <c r="M300" s="221"/>
      <c r="N300" s="222"/>
      <c r="O300" s="222"/>
      <c r="P300" s="222"/>
      <c r="Q300" s="222"/>
      <c r="R300" s="222"/>
      <c r="S300" s="222"/>
      <c r="T300" s="223"/>
      <c r="AT300" s="224" t="s">
        <v>152</v>
      </c>
      <c r="AU300" s="224" t="s">
        <v>84</v>
      </c>
      <c r="AV300" s="13" t="s">
        <v>84</v>
      </c>
      <c r="AW300" s="13" t="s">
        <v>28</v>
      </c>
      <c r="AX300" s="13" t="s">
        <v>72</v>
      </c>
      <c r="AY300" s="224" t="s">
        <v>143</v>
      </c>
    </row>
    <row r="301" spans="1:65" s="13" customFormat="1" ht="10">
      <c r="B301" s="213"/>
      <c r="C301" s="214"/>
      <c r="D301" s="215" t="s">
        <v>152</v>
      </c>
      <c r="E301" s="216" t="s">
        <v>1</v>
      </c>
      <c r="F301" s="217" t="s">
        <v>1177</v>
      </c>
      <c r="G301" s="214"/>
      <c r="H301" s="218">
        <v>3</v>
      </c>
      <c r="I301" s="219"/>
      <c r="J301" s="214"/>
      <c r="K301" s="214"/>
      <c r="L301" s="220"/>
      <c r="M301" s="221"/>
      <c r="N301" s="222"/>
      <c r="O301" s="222"/>
      <c r="P301" s="222"/>
      <c r="Q301" s="222"/>
      <c r="R301" s="222"/>
      <c r="S301" s="222"/>
      <c r="T301" s="223"/>
      <c r="AT301" s="224" t="s">
        <v>152</v>
      </c>
      <c r="AU301" s="224" t="s">
        <v>84</v>
      </c>
      <c r="AV301" s="13" t="s">
        <v>84</v>
      </c>
      <c r="AW301" s="13" t="s">
        <v>28</v>
      </c>
      <c r="AX301" s="13" t="s">
        <v>72</v>
      </c>
      <c r="AY301" s="224" t="s">
        <v>143</v>
      </c>
    </row>
    <row r="302" spans="1:65" s="13" customFormat="1" ht="10">
      <c r="B302" s="213"/>
      <c r="C302" s="214"/>
      <c r="D302" s="215" t="s">
        <v>152</v>
      </c>
      <c r="E302" s="216" t="s">
        <v>1</v>
      </c>
      <c r="F302" s="217" t="s">
        <v>1178</v>
      </c>
      <c r="G302" s="214"/>
      <c r="H302" s="218">
        <v>15.39</v>
      </c>
      <c r="I302" s="219"/>
      <c r="J302" s="214"/>
      <c r="K302" s="214"/>
      <c r="L302" s="220"/>
      <c r="M302" s="221"/>
      <c r="N302" s="222"/>
      <c r="O302" s="222"/>
      <c r="P302" s="222"/>
      <c r="Q302" s="222"/>
      <c r="R302" s="222"/>
      <c r="S302" s="222"/>
      <c r="T302" s="223"/>
      <c r="AT302" s="224" t="s">
        <v>152</v>
      </c>
      <c r="AU302" s="224" t="s">
        <v>84</v>
      </c>
      <c r="AV302" s="13" t="s">
        <v>84</v>
      </c>
      <c r="AW302" s="13" t="s">
        <v>28</v>
      </c>
      <c r="AX302" s="13" t="s">
        <v>72</v>
      </c>
      <c r="AY302" s="224" t="s">
        <v>143</v>
      </c>
    </row>
    <row r="303" spans="1:65" s="13" customFormat="1" ht="10">
      <c r="B303" s="213"/>
      <c r="C303" s="214"/>
      <c r="D303" s="215" t="s">
        <v>152</v>
      </c>
      <c r="E303" s="216" t="s">
        <v>1</v>
      </c>
      <c r="F303" s="217" t="s">
        <v>1179</v>
      </c>
      <c r="G303" s="214"/>
      <c r="H303" s="218">
        <v>2.3650000000000002</v>
      </c>
      <c r="I303" s="219"/>
      <c r="J303" s="214"/>
      <c r="K303" s="214"/>
      <c r="L303" s="220"/>
      <c r="M303" s="221"/>
      <c r="N303" s="222"/>
      <c r="O303" s="222"/>
      <c r="P303" s="222"/>
      <c r="Q303" s="222"/>
      <c r="R303" s="222"/>
      <c r="S303" s="222"/>
      <c r="T303" s="223"/>
      <c r="AT303" s="224" t="s">
        <v>152</v>
      </c>
      <c r="AU303" s="224" t="s">
        <v>84</v>
      </c>
      <c r="AV303" s="13" t="s">
        <v>84</v>
      </c>
      <c r="AW303" s="13" t="s">
        <v>28</v>
      </c>
      <c r="AX303" s="13" t="s">
        <v>72</v>
      </c>
      <c r="AY303" s="224" t="s">
        <v>143</v>
      </c>
    </row>
    <row r="304" spans="1:65" s="13" customFormat="1" ht="10">
      <c r="B304" s="213"/>
      <c r="C304" s="214"/>
      <c r="D304" s="215" t="s">
        <v>152</v>
      </c>
      <c r="E304" s="216" t="s">
        <v>1</v>
      </c>
      <c r="F304" s="217" t="s">
        <v>1180</v>
      </c>
      <c r="G304" s="214"/>
      <c r="H304" s="218">
        <v>1.44</v>
      </c>
      <c r="I304" s="219"/>
      <c r="J304" s="214"/>
      <c r="K304" s="214"/>
      <c r="L304" s="220"/>
      <c r="M304" s="221"/>
      <c r="N304" s="222"/>
      <c r="O304" s="222"/>
      <c r="P304" s="222"/>
      <c r="Q304" s="222"/>
      <c r="R304" s="222"/>
      <c r="S304" s="222"/>
      <c r="T304" s="223"/>
      <c r="AT304" s="224" t="s">
        <v>152</v>
      </c>
      <c r="AU304" s="224" t="s">
        <v>84</v>
      </c>
      <c r="AV304" s="13" t="s">
        <v>84</v>
      </c>
      <c r="AW304" s="13" t="s">
        <v>28</v>
      </c>
      <c r="AX304" s="13" t="s">
        <v>72</v>
      </c>
      <c r="AY304" s="224" t="s">
        <v>143</v>
      </c>
    </row>
    <row r="305" spans="1:65" s="14" customFormat="1" ht="10">
      <c r="B305" s="243"/>
      <c r="C305" s="244"/>
      <c r="D305" s="215" t="s">
        <v>152</v>
      </c>
      <c r="E305" s="245" t="s">
        <v>1</v>
      </c>
      <c r="F305" s="246" t="s">
        <v>1162</v>
      </c>
      <c r="G305" s="244"/>
      <c r="H305" s="245" t="s">
        <v>1</v>
      </c>
      <c r="I305" s="247"/>
      <c r="J305" s="244"/>
      <c r="K305" s="244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152</v>
      </c>
      <c r="AU305" s="252" t="s">
        <v>84</v>
      </c>
      <c r="AV305" s="14" t="s">
        <v>79</v>
      </c>
      <c r="AW305" s="14" t="s">
        <v>28</v>
      </c>
      <c r="AX305" s="14" t="s">
        <v>72</v>
      </c>
      <c r="AY305" s="252" t="s">
        <v>143</v>
      </c>
    </row>
    <row r="306" spans="1:65" s="13" customFormat="1" ht="10">
      <c r="B306" s="213"/>
      <c r="C306" s="214"/>
      <c r="D306" s="215" t="s">
        <v>152</v>
      </c>
      <c r="E306" s="216" t="s">
        <v>1</v>
      </c>
      <c r="F306" s="217" t="s">
        <v>1181</v>
      </c>
      <c r="G306" s="214"/>
      <c r="H306" s="218">
        <v>13.41</v>
      </c>
      <c r="I306" s="219"/>
      <c r="J306" s="214"/>
      <c r="K306" s="214"/>
      <c r="L306" s="220"/>
      <c r="M306" s="221"/>
      <c r="N306" s="222"/>
      <c r="O306" s="222"/>
      <c r="P306" s="222"/>
      <c r="Q306" s="222"/>
      <c r="R306" s="222"/>
      <c r="S306" s="222"/>
      <c r="T306" s="223"/>
      <c r="AT306" s="224" t="s">
        <v>152</v>
      </c>
      <c r="AU306" s="224" t="s">
        <v>84</v>
      </c>
      <c r="AV306" s="13" t="s">
        <v>84</v>
      </c>
      <c r="AW306" s="13" t="s">
        <v>28</v>
      </c>
      <c r="AX306" s="13" t="s">
        <v>72</v>
      </c>
      <c r="AY306" s="224" t="s">
        <v>143</v>
      </c>
    </row>
    <row r="307" spans="1:65" s="13" customFormat="1" ht="10">
      <c r="B307" s="213"/>
      <c r="C307" s="214"/>
      <c r="D307" s="215" t="s">
        <v>152</v>
      </c>
      <c r="E307" s="216" t="s">
        <v>1</v>
      </c>
      <c r="F307" s="217" t="s">
        <v>1182</v>
      </c>
      <c r="G307" s="214"/>
      <c r="H307" s="218">
        <v>4.07</v>
      </c>
      <c r="I307" s="219"/>
      <c r="J307" s="214"/>
      <c r="K307" s="214"/>
      <c r="L307" s="220"/>
      <c r="M307" s="221"/>
      <c r="N307" s="222"/>
      <c r="O307" s="222"/>
      <c r="P307" s="222"/>
      <c r="Q307" s="222"/>
      <c r="R307" s="222"/>
      <c r="S307" s="222"/>
      <c r="T307" s="223"/>
      <c r="AT307" s="224" t="s">
        <v>152</v>
      </c>
      <c r="AU307" s="224" t="s">
        <v>84</v>
      </c>
      <c r="AV307" s="13" t="s">
        <v>84</v>
      </c>
      <c r="AW307" s="13" t="s">
        <v>28</v>
      </c>
      <c r="AX307" s="13" t="s">
        <v>72</v>
      </c>
      <c r="AY307" s="224" t="s">
        <v>143</v>
      </c>
    </row>
    <row r="308" spans="1:65" s="13" customFormat="1" ht="10">
      <c r="B308" s="213"/>
      <c r="C308" s="214"/>
      <c r="D308" s="215" t="s">
        <v>152</v>
      </c>
      <c r="E308" s="216" t="s">
        <v>1</v>
      </c>
      <c r="F308" s="217" t="s">
        <v>1183</v>
      </c>
      <c r="G308" s="214"/>
      <c r="H308" s="218">
        <v>11.5</v>
      </c>
      <c r="I308" s="219"/>
      <c r="J308" s="214"/>
      <c r="K308" s="214"/>
      <c r="L308" s="220"/>
      <c r="M308" s="221"/>
      <c r="N308" s="222"/>
      <c r="O308" s="222"/>
      <c r="P308" s="222"/>
      <c r="Q308" s="222"/>
      <c r="R308" s="222"/>
      <c r="S308" s="222"/>
      <c r="T308" s="223"/>
      <c r="AT308" s="224" t="s">
        <v>152</v>
      </c>
      <c r="AU308" s="224" t="s">
        <v>84</v>
      </c>
      <c r="AV308" s="13" t="s">
        <v>84</v>
      </c>
      <c r="AW308" s="13" t="s">
        <v>28</v>
      </c>
      <c r="AX308" s="13" t="s">
        <v>72</v>
      </c>
      <c r="AY308" s="224" t="s">
        <v>143</v>
      </c>
    </row>
    <row r="309" spans="1:65" s="13" customFormat="1" ht="10">
      <c r="B309" s="213"/>
      <c r="C309" s="214"/>
      <c r="D309" s="215" t="s">
        <v>152</v>
      </c>
      <c r="E309" s="216" t="s">
        <v>1</v>
      </c>
      <c r="F309" s="217" t="s">
        <v>1184</v>
      </c>
      <c r="G309" s="214"/>
      <c r="H309" s="218">
        <v>6.8159999999999998</v>
      </c>
      <c r="I309" s="219"/>
      <c r="J309" s="214"/>
      <c r="K309" s="214"/>
      <c r="L309" s="220"/>
      <c r="M309" s="221"/>
      <c r="N309" s="222"/>
      <c r="O309" s="222"/>
      <c r="P309" s="222"/>
      <c r="Q309" s="222"/>
      <c r="R309" s="222"/>
      <c r="S309" s="222"/>
      <c r="T309" s="223"/>
      <c r="AT309" s="224" t="s">
        <v>152</v>
      </c>
      <c r="AU309" s="224" t="s">
        <v>84</v>
      </c>
      <c r="AV309" s="13" t="s">
        <v>84</v>
      </c>
      <c r="AW309" s="13" t="s">
        <v>28</v>
      </c>
      <c r="AX309" s="13" t="s">
        <v>72</v>
      </c>
      <c r="AY309" s="224" t="s">
        <v>143</v>
      </c>
    </row>
    <row r="310" spans="1:65" s="13" customFormat="1" ht="10">
      <c r="B310" s="213"/>
      <c r="C310" s="214"/>
      <c r="D310" s="215" t="s">
        <v>152</v>
      </c>
      <c r="E310" s="216" t="s">
        <v>1</v>
      </c>
      <c r="F310" s="217" t="s">
        <v>1185</v>
      </c>
      <c r="G310" s="214"/>
      <c r="H310" s="218">
        <v>2.0720000000000001</v>
      </c>
      <c r="I310" s="219"/>
      <c r="J310" s="214"/>
      <c r="K310" s="214"/>
      <c r="L310" s="220"/>
      <c r="M310" s="221"/>
      <c r="N310" s="222"/>
      <c r="O310" s="222"/>
      <c r="P310" s="222"/>
      <c r="Q310" s="222"/>
      <c r="R310" s="222"/>
      <c r="S310" s="222"/>
      <c r="T310" s="223"/>
      <c r="AT310" s="224" t="s">
        <v>152</v>
      </c>
      <c r="AU310" s="224" t="s">
        <v>84</v>
      </c>
      <c r="AV310" s="13" t="s">
        <v>84</v>
      </c>
      <c r="AW310" s="13" t="s">
        <v>28</v>
      </c>
      <c r="AX310" s="13" t="s">
        <v>72</v>
      </c>
      <c r="AY310" s="224" t="s">
        <v>143</v>
      </c>
    </row>
    <row r="311" spans="1:65" s="2" customFormat="1" ht="33" customHeight="1">
      <c r="A311" s="33"/>
      <c r="B311" s="34"/>
      <c r="C311" s="199" t="s">
        <v>308</v>
      </c>
      <c r="D311" s="199" t="s">
        <v>146</v>
      </c>
      <c r="E311" s="200" t="s">
        <v>271</v>
      </c>
      <c r="F311" s="201" t="s">
        <v>272</v>
      </c>
      <c r="G311" s="202" t="s">
        <v>149</v>
      </c>
      <c r="H311" s="203">
        <v>533.255</v>
      </c>
      <c r="I311" s="204"/>
      <c r="J311" s="203">
        <f>ROUND(I311*H311,3)</f>
        <v>0</v>
      </c>
      <c r="K311" s="205"/>
      <c r="L311" s="38"/>
      <c r="M311" s="206" t="s">
        <v>1</v>
      </c>
      <c r="N311" s="207" t="s">
        <v>38</v>
      </c>
      <c r="O311" s="74"/>
      <c r="P311" s="208">
        <f>O311*H311</f>
        <v>0</v>
      </c>
      <c r="Q311" s="208">
        <v>0</v>
      </c>
      <c r="R311" s="208">
        <f>Q311*H311</f>
        <v>0</v>
      </c>
      <c r="S311" s="208">
        <v>0.02</v>
      </c>
      <c r="T311" s="209">
        <f>S311*H311</f>
        <v>10.665100000000001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10" t="s">
        <v>150</v>
      </c>
      <c r="AT311" s="210" t="s">
        <v>146</v>
      </c>
      <c r="AU311" s="210" t="s">
        <v>84</v>
      </c>
      <c r="AY311" s="16" t="s">
        <v>143</v>
      </c>
      <c r="BE311" s="211">
        <f>IF(N311="základná",J311,0)</f>
        <v>0</v>
      </c>
      <c r="BF311" s="211">
        <f>IF(N311="znížená",J311,0)</f>
        <v>0</v>
      </c>
      <c r="BG311" s="211">
        <f>IF(N311="zákl. prenesená",J311,0)</f>
        <v>0</v>
      </c>
      <c r="BH311" s="211">
        <f>IF(N311="zníž. prenesená",J311,0)</f>
        <v>0</v>
      </c>
      <c r="BI311" s="211">
        <f>IF(N311="nulová",J311,0)</f>
        <v>0</v>
      </c>
      <c r="BJ311" s="16" t="s">
        <v>84</v>
      </c>
      <c r="BK311" s="212">
        <f>ROUND(I311*H311,3)</f>
        <v>0</v>
      </c>
      <c r="BL311" s="16" t="s">
        <v>150</v>
      </c>
      <c r="BM311" s="210" t="s">
        <v>273</v>
      </c>
    </row>
    <row r="312" spans="1:65" s="13" customFormat="1" ht="20">
      <c r="B312" s="213"/>
      <c r="C312" s="214"/>
      <c r="D312" s="215" t="s">
        <v>152</v>
      </c>
      <c r="E312" s="216" t="s">
        <v>1</v>
      </c>
      <c r="F312" s="217" t="s">
        <v>1155</v>
      </c>
      <c r="G312" s="214"/>
      <c r="H312" s="218">
        <v>194.785</v>
      </c>
      <c r="I312" s="219"/>
      <c r="J312" s="214"/>
      <c r="K312" s="214"/>
      <c r="L312" s="220"/>
      <c r="M312" s="221"/>
      <c r="N312" s="222"/>
      <c r="O312" s="222"/>
      <c r="P312" s="222"/>
      <c r="Q312" s="222"/>
      <c r="R312" s="222"/>
      <c r="S312" s="222"/>
      <c r="T312" s="223"/>
      <c r="AT312" s="224" t="s">
        <v>152</v>
      </c>
      <c r="AU312" s="224" t="s">
        <v>84</v>
      </c>
      <c r="AV312" s="13" t="s">
        <v>84</v>
      </c>
      <c r="AW312" s="13" t="s">
        <v>28</v>
      </c>
      <c r="AX312" s="13" t="s">
        <v>72</v>
      </c>
      <c r="AY312" s="224" t="s">
        <v>143</v>
      </c>
    </row>
    <row r="313" spans="1:65" s="13" customFormat="1" ht="20">
      <c r="B313" s="213"/>
      <c r="C313" s="214"/>
      <c r="D313" s="215" t="s">
        <v>152</v>
      </c>
      <c r="E313" s="216" t="s">
        <v>1</v>
      </c>
      <c r="F313" s="217" t="s">
        <v>1156</v>
      </c>
      <c r="G313" s="214"/>
      <c r="H313" s="218">
        <v>-1.1339999999999999</v>
      </c>
      <c r="I313" s="219"/>
      <c r="J313" s="214"/>
      <c r="K313" s="214"/>
      <c r="L313" s="220"/>
      <c r="M313" s="221"/>
      <c r="N313" s="222"/>
      <c r="O313" s="222"/>
      <c r="P313" s="222"/>
      <c r="Q313" s="222"/>
      <c r="R313" s="222"/>
      <c r="S313" s="222"/>
      <c r="T313" s="223"/>
      <c r="AT313" s="224" t="s">
        <v>152</v>
      </c>
      <c r="AU313" s="224" t="s">
        <v>84</v>
      </c>
      <c r="AV313" s="13" t="s">
        <v>84</v>
      </c>
      <c r="AW313" s="13" t="s">
        <v>28</v>
      </c>
      <c r="AX313" s="13" t="s">
        <v>72</v>
      </c>
      <c r="AY313" s="224" t="s">
        <v>143</v>
      </c>
    </row>
    <row r="314" spans="1:65" s="13" customFormat="1" ht="10">
      <c r="B314" s="213"/>
      <c r="C314" s="214"/>
      <c r="D314" s="215" t="s">
        <v>152</v>
      </c>
      <c r="E314" s="216" t="s">
        <v>1</v>
      </c>
      <c r="F314" s="217" t="s">
        <v>1157</v>
      </c>
      <c r="G314" s="214"/>
      <c r="H314" s="218">
        <v>96.855999999999995</v>
      </c>
      <c r="I314" s="219"/>
      <c r="J314" s="214"/>
      <c r="K314" s="214"/>
      <c r="L314" s="220"/>
      <c r="M314" s="221"/>
      <c r="N314" s="222"/>
      <c r="O314" s="222"/>
      <c r="P314" s="222"/>
      <c r="Q314" s="222"/>
      <c r="R314" s="222"/>
      <c r="S314" s="222"/>
      <c r="T314" s="223"/>
      <c r="AT314" s="224" t="s">
        <v>152</v>
      </c>
      <c r="AU314" s="224" t="s">
        <v>84</v>
      </c>
      <c r="AV314" s="13" t="s">
        <v>84</v>
      </c>
      <c r="AW314" s="13" t="s">
        <v>28</v>
      </c>
      <c r="AX314" s="13" t="s">
        <v>72</v>
      </c>
      <c r="AY314" s="224" t="s">
        <v>143</v>
      </c>
    </row>
    <row r="315" spans="1:65" s="13" customFormat="1" ht="10">
      <c r="B315" s="213"/>
      <c r="C315" s="214"/>
      <c r="D315" s="215" t="s">
        <v>152</v>
      </c>
      <c r="E315" s="216" t="s">
        <v>1</v>
      </c>
      <c r="F315" s="217" t="s">
        <v>1158</v>
      </c>
      <c r="G315" s="214"/>
      <c r="H315" s="218">
        <v>-0.879</v>
      </c>
      <c r="I315" s="219"/>
      <c r="J315" s="214"/>
      <c r="K315" s="214"/>
      <c r="L315" s="220"/>
      <c r="M315" s="221"/>
      <c r="N315" s="222"/>
      <c r="O315" s="222"/>
      <c r="P315" s="222"/>
      <c r="Q315" s="222"/>
      <c r="R315" s="222"/>
      <c r="S315" s="222"/>
      <c r="T315" s="223"/>
      <c r="AT315" s="224" t="s">
        <v>152</v>
      </c>
      <c r="AU315" s="224" t="s">
        <v>84</v>
      </c>
      <c r="AV315" s="13" t="s">
        <v>84</v>
      </c>
      <c r="AW315" s="13" t="s">
        <v>28</v>
      </c>
      <c r="AX315" s="13" t="s">
        <v>72</v>
      </c>
      <c r="AY315" s="224" t="s">
        <v>143</v>
      </c>
    </row>
    <row r="316" spans="1:65" s="13" customFormat="1" ht="10">
      <c r="B316" s="213"/>
      <c r="C316" s="214"/>
      <c r="D316" s="215" t="s">
        <v>152</v>
      </c>
      <c r="E316" s="216" t="s">
        <v>1</v>
      </c>
      <c r="F316" s="217" t="s">
        <v>1159</v>
      </c>
      <c r="G316" s="214"/>
      <c r="H316" s="218">
        <v>64.055999999999997</v>
      </c>
      <c r="I316" s="219"/>
      <c r="J316" s="214"/>
      <c r="K316" s="214"/>
      <c r="L316" s="220"/>
      <c r="M316" s="221"/>
      <c r="N316" s="222"/>
      <c r="O316" s="222"/>
      <c r="P316" s="222"/>
      <c r="Q316" s="222"/>
      <c r="R316" s="222"/>
      <c r="S316" s="222"/>
      <c r="T316" s="223"/>
      <c r="AT316" s="224" t="s">
        <v>152</v>
      </c>
      <c r="AU316" s="224" t="s">
        <v>84</v>
      </c>
      <c r="AV316" s="13" t="s">
        <v>84</v>
      </c>
      <c r="AW316" s="13" t="s">
        <v>28</v>
      </c>
      <c r="AX316" s="13" t="s">
        <v>72</v>
      </c>
      <c r="AY316" s="224" t="s">
        <v>143</v>
      </c>
    </row>
    <row r="317" spans="1:65" s="13" customFormat="1" ht="10">
      <c r="B317" s="213"/>
      <c r="C317" s="214"/>
      <c r="D317" s="215" t="s">
        <v>152</v>
      </c>
      <c r="E317" s="216" t="s">
        <v>1</v>
      </c>
      <c r="F317" s="217" t="s">
        <v>1160</v>
      </c>
      <c r="G317" s="214"/>
      <c r="H317" s="218">
        <v>-1.0920000000000001</v>
      </c>
      <c r="I317" s="219"/>
      <c r="J317" s="214"/>
      <c r="K317" s="214"/>
      <c r="L317" s="220"/>
      <c r="M317" s="221"/>
      <c r="N317" s="222"/>
      <c r="O317" s="222"/>
      <c r="P317" s="222"/>
      <c r="Q317" s="222"/>
      <c r="R317" s="222"/>
      <c r="S317" s="222"/>
      <c r="T317" s="223"/>
      <c r="AT317" s="224" t="s">
        <v>152</v>
      </c>
      <c r="AU317" s="224" t="s">
        <v>84</v>
      </c>
      <c r="AV317" s="13" t="s">
        <v>84</v>
      </c>
      <c r="AW317" s="13" t="s">
        <v>28</v>
      </c>
      <c r="AX317" s="13" t="s">
        <v>72</v>
      </c>
      <c r="AY317" s="224" t="s">
        <v>143</v>
      </c>
    </row>
    <row r="318" spans="1:65" s="13" customFormat="1" ht="10">
      <c r="B318" s="213"/>
      <c r="C318" s="214"/>
      <c r="D318" s="215" t="s">
        <v>152</v>
      </c>
      <c r="E318" s="216" t="s">
        <v>1</v>
      </c>
      <c r="F318" s="217" t="s">
        <v>1161</v>
      </c>
      <c r="G318" s="214"/>
      <c r="H318" s="218">
        <v>13.619</v>
      </c>
      <c r="I318" s="219"/>
      <c r="J318" s="214"/>
      <c r="K318" s="214"/>
      <c r="L318" s="220"/>
      <c r="M318" s="221"/>
      <c r="N318" s="222"/>
      <c r="O318" s="222"/>
      <c r="P318" s="222"/>
      <c r="Q318" s="222"/>
      <c r="R318" s="222"/>
      <c r="S318" s="222"/>
      <c r="T318" s="223"/>
      <c r="AT318" s="224" t="s">
        <v>152</v>
      </c>
      <c r="AU318" s="224" t="s">
        <v>84</v>
      </c>
      <c r="AV318" s="13" t="s">
        <v>84</v>
      </c>
      <c r="AW318" s="13" t="s">
        <v>28</v>
      </c>
      <c r="AX318" s="13" t="s">
        <v>72</v>
      </c>
      <c r="AY318" s="224" t="s">
        <v>143</v>
      </c>
    </row>
    <row r="319" spans="1:65" s="14" customFormat="1" ht="10">
      <c r="B319" s="243"/>
      <c r="C319" s="244"/>
      <c r="D319" s="215" t="s">
        <v>152</v>
      </c>
      <c r="E319" s="245" t="s">
        <v>1</v>
      </c>
      <c r="F319" s="246" t="s">
        <v>1162</v>
      </c>
      <c r="G319" s="244"/>
      <c r="H319" s="245" t="s">
        <v>1</v>
      </c>
      <c r="I319" s="247"/>
      <c r="J319" s="244"/>
      <c r="K319" s="244"/>
      <c r="L319" s="248"/>
      <c r="M319" s="249"/>
      <c r="N319" s="250"/>
      <c r="O319" s="250"/>
      <c r="P319" s="250"/>
      <c r="Q319" s="250"/>
      <c r="R319" s="250"/>
      <c r="S319" s="250"/>
      <c r="T319" s="251"/>
      <c r="AT319" s="252" t="s">
        <v>152</v>
      </c>
      <c r="AU319" s="252" t="s">
        <v>84</v>
      </c>
      <c r="AV319" s="14" t="s">
        <v>79</v>
      </c>
      <c r="AW319" s="14" t="s">
        <v>28</v>
      </c>
      <c r="AX319" s="14" t="s">
        <v>72</v>
      </c>
      <c r="AY319" s="252" t="s">
        <v>143</v>
      </c>
    </row>
    <row r="320" spans="1:65" s="13" customFormat="1" ht="10">
      <c r="B320" s="213"/>
      <c r="C320" s="214"/>
      <c r="D320" s="215" t="s">
        <v>152</v>
      </c>
      <c r="E320" s="216" t="s">
        <v>1</v>
      </c>
      <c r="F320" s="217" t="s">
        <v>1163</v>
      </c>
      <c r="G320" s="214"/>
      <c r="H320" s="218">
        <v>58.081000000000003</v>
      </c>
      <c r="I320" s="219"/>
      <c r="J320" s="214"/>
      <c r="K320" s="214"/>
      <c r="L320" s="220"/>
      <c r="M320" s="221"/>
      <c r="N320" s="222"/>
      <c r="O320" s="222"/>
      <c r="P320" s="222"/>
      <c r="Q320" s="222"/>
      <c r="R320" s="222"/>
      <c r="S320" s="222"/>
      <c r="T320" s="223"/>
      <c r="AT320" s="224" t="s">
        <v>152</v>
      </c>
      <c r="AU320" s="224" t="s">
        <v>84</v>
      </c>
      <c r="AV320" s="13" t="s">
        <v>84</v>
      </c>
      <c r="AW320" s="13" t="s">
        <v>28</v>
      </c>
      <c r="AX320" s="13" t="s">
        <v>72</v>
      </c>
      <c r="AY320" s="224" t="s">
        <v>143</v>
      </c>
    </row>
    <row r="321" spans="1:65" s="13" customFormat="1" ht="10">
      <c r="B321" s="213"/>
      <c r="C321" s="214"/>
      <c r="D321" s="215" t="s">
        <v>152</v>
      </c>
      <c r="E321" s="216" t="s">
        <v>1</v>
      </c>
      <c r="F321" s="217" t="s">
        <v>1164</v>
      </c>
      <c r="G321" s="214"/>
      <c r="H321" s="218">
        <v>4.5</v>
      </c>
      <c r="I321" s="219"/>
      <c r="J321" s="214"/>
      <c r="K321" s="214"/>
      <c r="L321" s="220"/>
      <c r="M321" s="221"/>
      <c r="N321" s="222"/>
      <c r="O321" s="222"/>
      <c r="P321" s="222"/>
      <c r="Q321" s="222"/>
      <c r="R321" s="222"/>
      <c r="S321" s="222"/>
      <c r="T321" s="223"/>
      <c r="AT321" s="224" t="s">
        <v>152</v>
      </c>
      <c r="AU321" s="224" t="s">
        <v>84</v>
      </c>
      <c r="AV321" s="13" t="s">
        <v>84</v>
      </c>
      <c r="AW321" s="13" t="s">
        <v>28</v>
      </c>
      <c r="AX321" s="13" t="s">
        <v>72</v>
      </c>
      <c r="AY321" s="224" t="s">
        <v>143</v>
      </c>
    </row>
    <row r="322" spans="1:65" s="13" customFormat="1" ht="20">
      <c r="B322" s="213"/>
      <c r="C322" s="214"/>
      <c r="D322" s="215" t="s">
        <v>152</v>
      </c>
      <c r="E322" s="216" t="s">
        <v>1</v>
      </c>
      <c r="F322" s="217" t="s">
        <v>1165</v>
      </c>
      <c r="G322" s="214"/>
      <c r="H322" s="218">
        <v>53.137999999999998</v>
      </c>
      <c r="I322" s="219"/>
      <c r="J322" s="214"/>
      <c r="K322" s="214"/>
      <c r="L322" s="220"/>
      <c r="M322" s="221"/>
      <c r="N322" s="222"/>
      <c r="O322" s="222"/>
      <c r="P322" s="222"/>
      <c r="Q322" s="222"/>
      <c r="R322" s="222"/>
      <c r="S322" s="222"/>
      <c r="T322" s="223"/>
      <c r="AT322" s="224" t="s">
        <v>152</v>
      </c>
      <c r="AU322" s="224" t="s">
        <v>84</v>
      </c>
      <c r="AV322" s="13" t="s">
        <v>84</v>
      </c>
      <c r="AW322" s="13" t="s">
        <v>28</v>
      </c>
      <c r="AX322" s="13" t="s">
        <v>72</v>
      </c>
      <c r="AY322" s="224" t="s">
        <v>143</v>
      </c>
    </row>
    <row r="323" spans="1:65" s="13" customFormat="1" ht="30">
      <c r="B323" s="213"/>
      <c r="C323" s="214"/>
      <c r="D323" s="215" t="s">
        <v>152</v>
      </c>
      <c r="E323" s="216" t="s">
        <v>1</v>
      </c>
      <c r="F323" s="217" t="s">
        <v>1186</v>
      </c>
      <c r="G323" s="214"/>
      <c r="H323" s="218">
        <v>51.325000000000003</v>
      </c>
      <c r="I323" s="219"/>
      <c r="J323" s="214"/>
      <c r="K323" s="214"/>
      <c r="L323" s="220"/>
      <c r="M323" s="221"/>
      <c r="N323" s="222"/>
      <c r="O323" s="222"/>
      <c r="P323" s="222"/>
      <c r="Q323" s="222"/>
      <c r="R323" s="222"/>
      <c r="S323" s="222"/>
      <c r="T323" s="223"/>
      <c r="AT323" s="224" t="s">
        <v>152</v>
      </c>
      <c r="AU323" s="224" t="s">
        <v>84</v>
      </c>
      <c r="AV323" s="13" t="s">
        <v>84</v>
      </c>
      <c r="AW323" s="13" t="s">
        <v>28</v>
      </c>
      <c r="AX323" s="13" t="s">
        <v>72</v>
      </c>
      <c r="AY323" s="224" t="s">
        <v>143</v>
      </c>
    </row>
    <row r="324" spans="1:65" s="2" customFormat="1" ht="24.15" customHeight="1">
      <c r="A324" s="33"/>
      <c r="B324" s="34"/>
      <c r="C324" s="199" t="s">
        <v>977</v>
      </c>
      <c r="D324" s="199" t="s">
        <v>146</v>
      </c>
      <c r="E324" s="200" t="s">
        <v>287</v>
      </c>
      <c r="F324" s="201" t="s">
        <v>288</v>
      </c>
      <c r="G324" s="202" t="s">
        <v>156</v>
      </c>
      <c r="H324" s="203">
        <v>26</v>
      </c>
      <c r="I324" s="204"/>
      <c r="J324" s="203">
        <f>ROUND(I324*H324,3)</f>
        <v>0</v>
      </c>
      <c r="K324" s="205"/>
      <c r="L324" s="38"/>
      <c r="M324" s="206" t="s">
        <v>1</v>
      </c>
      <c r="N324" s="207" t="s">
        <v>38</v>
      </c>
      <c r="O324" s="74"/>
      <c r="P324" s="208">
        <f>O324*H324</f>
        <v>0</v>
      </c>
      <c r="Q324" s="208">
        <v>0</v>
      </c>
      <c r="R324" s="208">
        <f>Q324*H324</f>
        <v>0</v>
      </c>
      <c r="S324" s="208">
        <v>2.4E-2</v>
      </c>
      <c r="T324" s="209">
        <f>S324*H324</f>
        <v>0.624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210" t="s">
        <v>150</v>
      </c>
      <c r="AT324" s="210" t="s">
        <v>146</v>
      </c>
      <c r="AU324" s="210" t="s">
        <v>84</v>
      </c>
      <c r="AY324" s="16" t="s">
        <v>143</v>
      </c>
      <c r="BE324" s="211">
        <f>IF(N324="základná",J324,0)</f>
        <v>0</v>
      </c>
      <c r="BF324" s="211">
        <f>IF(N324="znížená",J324,0)</f>
        <v>0</v>
      </c>
      <c r="BG324" s="211">
        <f>IF(N324="zákl. prenesená",J324,0)</f>
        <v>0</v>
      </c>
      <c r="BH324" s="211">
        <f>IF(N324="zníž. prenesená",J324,0)</f>
        <v>0</v>
      </c>
      <c r="BI324" s="211">
        <f>IF(N324="nulová",J324,0)</f>
        <v>0</v>
      </c>
      <c r="BJ324" s="16" t="s">
        <v>84</v>
      </c>
      <c r="BK324" s="212">
        <f>ROUND(I324*H324,3)</f>
        <v>0</v>
      </c>
      <c r="BL324" s="16" t="s">
        <v>150</v>
      </c>
      <c r="BM324" s="210" t="s">
        <v>289</v>
      </c>
    </row>
    <row r="325" spans="1:65" s="13" customFormat="1" ht="10">
      <c r="B325" s="213"/>
      <c r="C325" s="214"/>
      <c r="D325" s="215" t="s">
        <v>152</v>
      </c>
      <c r="E325" s="216" t="s">
        <v>1</v>
      </c>
      <c r="F325" s="217" t="s">
        <v>1187</v>
      </c>
      <c r="G325" s="214"/>
      <c r="H325" s="218">
        <v>3</v>
      </c>
      <c r="I325" s="219"/>
      <c r="J325" s="214"/>
      <c r="K325" s="214"/>
      <c r="L325" s="220"/>
      <c r="M325" s="221"/>
      <c r="N325" s="222"/>
      <c r="O325" s="222"/>
      <c r="P325" s="222"/>
      <c r="Q325" s="222"/>
      <c r="R325" s="222"/>
      <c r="S325" s="222"/>
      <c r="T325" s="223"/>
      <c r="AT325" s="224" t="s">
        <v>152</v>
      </c>
      <c r="AU325" s="224" t="s">
        <v>84</v>
      </c>
      <c r="AV325" s="13" t="s">
        <v>84</v>
      </c>
      <c r="AW325" s="13" t="s">
        <v>28</v>
      </c>
      <c r="AX325" s="13" t="s">
        <v>72</v>
      </c>
      <c r="AY325" s="224" t="s">
        <v>143</v>
      </c>
    </row>
    <row r="326" spans="1:65" s="13" customFormat="1" ht="10">
      <c r="B326" s="213"/>
      <c r="C326" s="214"/>
      <c r="D326" s="215" t="s">
        <v>152</v>
      </c>
      <c r="E326" s="216" t="s">
        <v>1</v>
      </c>
      <c r="F326" s="217" t="s">
        <v>1188</v>
      </c>
      <c r="G326" s="214"/>
      <c r="H326" s="218">
        <v>3</v>
      </c>
      <c r="I326" s="219"/>
      <c r="J326" s="214"/>
      <c r="K326" s="214"/>
      <c r="L326" s="220"/>
      <c r="M326" s="221"/>
      <c r="N326" s="222"/>
      <c r="O326" s="222"/>
      <c r="P326" s="222"/>
      <c r="Q326" s="222"/>
      <c r="R326" s="222"/>
      <c r="S326" s="222"/>
      <c r="T326" s="223"/>
      <c r="AT326" s="224" t="s">
        <v>152</v>
      </c>
      <c r="AU326" s="224" t="s">
        <v>84</v>
      </c>
      <c r="AV326" s="13" t="s">
        <v>84</v>
      </c>
      <c r="AW326" s="13" t="s">
        <v>28</v>
      </c>
      <c r="AX326" s="13" t="s">
        <v>72</v>
      </c>
      <c r="AY326" s="224" t="s">
        <v>143</v>
      </c>
    </row>
    <row r="327" spans="1:65" s="13" customFormat="1" ht="10">
      <c r="B327" s="213"/>
      <c r="C327" s="214"/>
      <c r="D327" s="215" t="s">
        <v>152</v>
      </c>
      <c r="E327" s="216" t="s">
        <v>1</v>
      </c>
      <c r="F327" s="217" t="s">
        <v>1189</v>
      </c>
      <c r="G327" s="214"/>
      <c r="H327" s="218">
        <v>1</v>
      </c>
      <c r="I327" s="219"/>
      <c r="J327" s="214"/>
      <c r="K327" s="214"/>
      <c r="L327" s="220"/>
      <c r="M327" s="221"/>
      <c r="N327" s="222"/>
      <c r="O327" s="222"/>
      <c r="P327" s="222"/>
      <c r="Q327" s="222"/>
      <c r="R327" s="222"/>
      <c r="S327" s="222"/>
      <c r="T327" s="223"/>
      <c r="AT327" s="224" t="s">
        <v>152</v>
      </c>
      <c r="AU327" s="224" t="s">
        <v>84</v>
      </c>
      <c r="AV327" s="13" t="s">
        <v>84</v>
      </c>
      <c r="AW327" s="13" t="s">
        <v>28</v>
      </c>
      <c r="AX327" s="13" t="s">
        <v>72</v>
      </c>
      <c r="AY327" s="224" t="s">
        <v>143</v>
      </c>
    </row>
    <row r="328" spans="1:65" s="13" customFormat="1" ht="10">
      <c r="B328" s="213"/>
      <c r="C328" s="214"/>
      <c r="D328" s="215" t="s">
        <v>152</v>
      </c>
      <c r="E328" s="216" t="s">
        <v>1</v>
      </c>
      <c r="F328" s="217" t="s">
        <v>1190</v>
      </c>
      <c r="G328" s="214"/>
      <c r="H328" s="218">
        <v>1</v>
      </c>
      <c r="I328" s="219"/>
      <c r="J328" s="214"/>
      <c r="K328" s="214"/>
      <c r="L328" s="220"/>
      <c r="M328" s="221"/>
      <c r="N328" s="222"/>
      <c r="O328" s="222"/>
      <c r="P328" s="222"/>
      <c r="Q328" s="222"/>
      <c r="R328" s="222"/>
      <c r="S328" s="222"/>
      <c r="T328" s="223"/>
      <c r="AT328" s="224" t="s">
        <v>152</v>
      </c>
      <c r="AU328" s="224" t="s">
        <v>84</v>
      </c>
      <c r="AV328" s="13" t="s">
        <v>84</v>
      </c>
      <c r="AW328" s="13" t="s">
        <v>28</v>
      </c>
      <c r="AX328" s="13" t="s">
        <v>72</v>
      </c>
      <c r="AY328" s="224" t="s">
        <v>143</v>
      </c>
    </row>
    <row r="329" spans="1:65" s="13" customFormat="1" ht="20">
      <c r="B329" s="213"/>
      <c r="C329" s="214"/>
      <c r="D329" s="215" t="s">
        <v>152</v>
      </c>
      <c r="E329" s="216" t="s">
        <v>1</v>
      </c>
      <c r="F329" s="217" t="s">
        <v>1191</v>
      </c>
      <c r="G329" s="214"/>
      <c r="H329" s="218">
        <v>2</v>
      </c>
      <c r="I329" s="219"/>
      <c r="J329" s="214"/>
      <c r="K329" s="214"/>
      <c r="L329" s="220"/>
      <c r="M329" s="221"/>
      <c r="N329" s="222"/>
      <c r="O329" s="222"/>
      <c r="P329" s="222"/>
      <c r="Q329" s="222"/>
      <c r="R329" s="222"/>
      <c r="S329" s="222"/>
      <c r="T329" s="223"/>
      <c r="AT329" s="224" t="s">
        <v>152</v>
      </c>
      <c r="AU329" s="224" t="s">
        <v>84</v>
      </c>
      <c r="AV329" s="13" t="s">
        <v>84</v>
      </c>
      <c r="AW329" s="13" t="s">
        <v>28</v>
      </c>
      <c r="AX329" s="13" t="s">
        <v>72</v>
      </c>
      <c r="AY329" s="224" t="s">
        <v>143</v>
      </c>
    </row>
    <row r="330" spans="1:65" s="13" customFormat="1" ht="10">
      <c r="B330" s="213"/>
      <c r="C330" s="214"/>
      <c r="D330" s="215" t="s">
        <v>152</v>
      </c>
      <c r="E330" s="216" t="s">
        <v>1</v>
      </c>
      <c r="F330" s="217" t="s">
        <v>1192</v>
      </c>
      <c r="G330" s="214"/>
      <c r="H330" s="218">
        <v>6</v>
      </c>
      <c r="I330" s="219"/>
      <c r="J330" s="214"/>
      <c r="K330" s="214"/>
      <c r="L330" s="220"/>
      <c r="M330" s="221"/>
      <c r="N330" s="222"/>
      <c r="O330" s="222"/>
      <c r="P330" s="222"/>
      <c r="Q330" s="222"/>
      <c r="R330" s="222"/>
      <c r="S330" s="222"/>
      <c r="T330" s="223"/>
      <c r="AT330" s="224" t="s">
        <v>152</v>
      </c>
      <c r="AU330" s="224" t="s">
        <v>84</v>
      </c>
      <c r="AV330" s="13" t="s">
        <v>84</v>
      </c>
      <c r="AW330" s="13" t="s">
        <v>28</v>
      </c>
      <c r="AX330" s="13" t="s">
        <v>72</v>
      </c>
      <c r="AY330" s="224" t="s">
        <v>143</v>
      </c>
    </row>
    <row r="331" spans="1:65" s="13" customFormat="1" ht="10">
      <c r="B331" s="213"/>
      <c r="C331" s="214"/>
      <c r="D331" s="215" t="s">
        <v>152</v>
      </c>
      <c r="E331" s="216" t="s">
        <v>1</v>
      </c>
      <c r="F331" s="217" t="s">
        <v>1193</v>
      </c>
      <c r="G331" s="214"/>
      <c r="H331" s="218">
        <v>5</v>
      </c>
      <c r="I331" s="219"/>
      <c r="J331" s="214"/>
      <c r="K331" s="214"/>
      <c r="L331" s="220"/>
      <c r="M331" s="221"/>
      <c r="N331" s="222"/>
      <c r="O331" s="222"/>
      <c r="P331" s="222"/>
      <c r="Q331" s="222"/>
      <c r="R331" s="222"/>
      <c r="S331" s="222"/>
      <c r="T331" s="223"/>
      <c r="AT331" s="224" t="s">
        <v>152</v>
      </c>
      <c r="AU331" s="224" t="s">
        <v>84</v>
      </c>
      <c r="AV331" s="13" t="s">
        <v>84</v>
      </c>
      <c r="AW331" s="13" t="s">
        <v>28</v>
      </c>
      <c r="AX331" s="13" t="s">
        <v>72</v>
      </c>
      <c r="AY331" s="224" t="s">
        <v>143</v>
      </c>
    </row>
    <row r="332" spans="1:65" s="13" customFormat="1" ht="10">
      <c r="B332" s="213"/>
      <c r="C332" s="214"/>
      <c r="D332" s="215" t="s">
        <v>152</v>
      </c>
      <c r="E332" s="216" t="s">
        <v>1</v>
      </c>
      <c r="F332" s="217" t="s">
        <v>1194</v>
      </c>
      <c r="G332" s="214"/>
      <c r="H332" s="218">
        <v>5</v>
      </c>
      <c r="I332" s="219"/>
      <c r="J332" s="214"/>
      <c r="K332" s="214"/>
      <c r="L332" s="220"/>
      <c r="M332" s="221"/>
      <c r="N332" s="222"/>
      <c r="O332" s="222"/>
      <c r="P332" s="222"/>
      <c r="Q332" s="222"/>
      <c r="R332" s="222"/>
      <c r="S332" s="222"/>
      <c r="T332" s="223"/>
      <c r="AT332" s="224" t="s">
        <v>152</v>
      </c>
      <c r="AU332" s="224" t="s">
        <v>84</v>
      </c>
      <c r="AV332" s="13" t="s">
        <v>84</v>
      </c>
      <c r="AW332" s="13" t="s">
        <v>28</v>
      </c>
      <c r="AX332" s="13" t="s">
        <v>72</v>
      </c>
      <c r="AY332" s="224" t="s">
        <v>143</v>
      </c>
    </row>
    <row r="333" spans="1:65" s="2" customFormat="1" ht="24.15" customHeight="1">
      <c r="A333" s="33"/>
      <c r="B333" s="34"/>
      <c r="C333" s="199" t="s">
        <v>539</v>
      </c>
      <c r="D333" s="199" t="s">
        <v>146</v>
      </c>
      <c r="E333" s="200" t="s">
        <v>1195</v>
      </c>
      <c r="F333" s="201" t="s">
        <v>1196</v>
      </c>
      <c r="G333" s="202" t="s">
        <v>156</v>
      </c>
      <c r="H333" s="203">
        <v>8</v>
      </c>
      <c r="I333" s="204"/>
      <c r="J333" s="203">
        <f>ROUND(I333*H333,3)</f>
        <v>0</v>
      </c>
      <c r="K333" s="205"/>
      <c r="L333" s="38"/>
      <c r="M333" s="206" t="s">
        <v>1</v>
      </c>
      <c r="N333" s="207" t="s">
        <v>38</v>
      </c>
      <c r="O333" s="74"/>
      <c r="P333" s="208">
        <f>O333*H333</f>
        <v>0</v>
      </c>
      <c r="Q333" s="208">
        <v>0</v>
      </c>
      <c r="R333" s="208">
        <f>Q333*H333</f>
        <v>0</v>
      </c>
      <c r="S333" s="208">
        <v>1.4999999999999999E-2</v>
      </c>
      <c r="T333" s="209">
        <f>S333*H333</f>
        <v>0.12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210" t="s">
        <v>150</v>
      </c>
      <c r="AT333" s="210" t="s">
        <v>146</v>
      </c>
      <c r="AU333" s="210" t="s">
        <v>84</v>
      </c>
      <c r="AY333" s="16" t="s">
        <v>143</v>
      </c>
      <c r="BE333" s="211">
        <f>IF(N333="základná",J333,0)</f>
        <v>0</v>
      </c>
      <c r="BF333" s="211">
        <f>IF(N333="znížená",J333,0)</f>
        <v>0</v>
      </c>
      <c r="BG333" s="211">
        <f>IF(N333="zákl. prenesená",J333,0)</f>
        <v>0</v>
      </c>
      <c r="BH333" s="211">
        <f>IF(N333="zníž. prenesená",J333,0)</f>
        <v>0</v>
      </c>
      <c r="BI333" s="211">
        <f>IF(N333="nulová",J333,0)</f>
        <v>0</v>
      </c>
      <c r="BJ333" s="16" t="s">
        <v>84</v>
      </c>
      <c r="BK333" s="212">
        <f>ROUND(I333*H333,3)</f>
        <v>0</v>
      </c>
      <c r="BL333" s="16" t="s">
        <v>150</v>
      </c>
      <c r="BM333" s="210" t="s">
        <v>1197</v>
      </c>
    </row>
    <row r="334" spans="1:65" s="13" customFormat="1" ht="10">
      <c r="B334" s="213"/>
      <c r="C334" s="214"/>
      <c r="D334" s="215" t="s">
        <v>152</v>
      </c>
      <c r="E334" s="216" t="s">
        <v>1</v>
      </c>
      <c r="F334" s="217" t="s">
        <v>1198</v>
      </c>
      <c r="G334" s="214"/>
      <c r="H334" s="218">
        <v>2</v>
      </c>
      <c r="I334" s="219"/>
      <c r="J334" s="214"/>
      <c r="K334" s="214"/>
      <c r="L334" s="220"/>
      <c r="M334" s="221"/>
      <c r="N334" s="222"/>
      <c r="O334" s="222"/>
      <c r="P334" s="222"/>
      <c r="Q334" s="222"/>
      <c r="R334" s="222"/>
      <c r="S334" s="222"/>
      <c r="T334" s="223"/>
      <c r="AT334" s="224" t="s">
        <v>152</v>
      </c>
      <c r="AU334" s="224" t="s">
        <v>84</v>
      </c>
      <c r="AV334" s="13" t="s">
        <v>84</v>
      </c>
      <c r="AW334" s="13" t="s">
        <v>28</v>
      </c>
      <c r="AX334" s="13" t="s">
        <v>72</v>
      </c>
      <c r="AY334" s="224" t="s">
        <v>143</v>
      </c>
    </row>
    <row r="335" spans="1:65" s="13" customFormat="1" ht="10">
      <c r="B335" s="213"/>
      <c r="C335" s="214"/>
      <c r="D335" s="215" t="s">
        <v>152</v>
      </c>
      <c r="E335" s="216" t="s">
        <v>1</v>
      </c>
      <c r="F335" s="217" t="s">
        <v>1199</v>
      </c>
      <c r="G335" s="214"/>
      <c r="H335" s="218">
        <v>4</v>
      </c>
      <c r="I335" s="219"/>
      <c r="J335" s="214"/>
      <c r="K335" s="214"/>
      <c r="L335" s="220"/>
      <c r="M335" s="221"/>
      <c r="N335" s="222"/>
      <c r="O335" s="222"/>
      <c r="P335" s="222"/>
      <c r="Q335" s="222"/>
      <c r="R335" s="222"/>
      <c r="S335" s="222"/>
      <c r="T335" s="223"/>
      <c r="AT335" s="224" t="s">
        <v>152</v>
      </c>
      <c r="AU335" s="224" t="s">
        <v>84</v>
      </c>
      <c r="AV335" s="13" t="s">
        <v>84</v>
      </c>
      <c r="AW335" s="13" t="s">
        <v>28</v>
      </c>
      <c r="AX335" s="13" t="s">
        <v>72</v>
      </c>
      <c r="AY335" s="224" t="s">
        <v>143</v>
      </c>
    </row>
    <row r="336" spans="1:65" s="13" customFormat="1" ht="10">
      <c r="B336" s="213"/>
      <c r="C336" s="214"/>
      <c r="D336" s="215" t="s">
        <v>152</v>
      </c>
      <c r="E336" s="216" t="s">
        <v>1</v>
      </c>
      <c r="F336" s="217" t="s">
        <v>1200</v>
      </c>
      <c r="G336" s="214"/>
      <c r="H336" s="218">
        <v>2</v>
      </c>
      <c r="I336" s="219"/>
      <c r="J336" s="214"/>
      <c r="K336" s="214"/>
      <c r="L336" s="220"/>
      <c r="M336" s="221"/>
      <c r="N336" s="222"/>
      <c r="O336" s="222"/>
      <c r="P336" s="222"/>
      <c r="Q336" s="222"/>
      <c r="R336" s="222"/>
      <c r="S336" s="222"/>
      <c r="T336" s="223"/>
      <c r="AT336" s="224" t="s">
        <v>152</v>
      </c>
      <c r="AU336" s="224" t="s">
        <v>84</v>
      </c>
      <c r="AV336" s="13" t="s">
        <v>84</v>
      </c>
      <c r="AW336" s="13" t="s">
        <v>28</v>
      </c>
      <c r="AX336" s="13" t="s">
        <v>72</v>
      </c>
      <c r="AY336" s="224" t="s">
        <v>143</v>
      </c>
    </row>
    <row r="337" spans="1:65" s="2" customFormat="1" ht="24.15" customHeight="1">
      <c r="A337" s="33"/>
      <c r="B337" s="34"/>
      <c r="C337" s="199" t="s">
        <v>429</v>
      </c>
      <c r="D337" s="199" t="s">
        <v>146</v>
      </c>
      <c r="E337" s="200" t="s">
        <v>1201</v>
      </c>
      <c r="F337" s="201" t="s">
        <v>1202</v>
      </c>
      <c r="G337" s="202" t="s">
        <v>156</v>
      </c>
      <c r="H337" s="203">
        <v>3</v>
      </c>
      <c r="I337" s="204"/>
      <c r="J337" s="203">
        <f>ROUND(I337*H337,3)</f>
        <v>0</v>
      </c>
      <c r="K337" s="205"/>
      <c r="L337" s="38"/>
      <c r="M337" s="206" t="s">
        <v>1</v>
      </c>
      <c r="N337" s="207" t="s">
        <v>38</v>
      </c>
      <c r="O337" s="74"/>
      <c r="P337" s="208">
        <f>O337*H337</f>
        <v>0</v>
      </c>
      <c r="Q337" s="208">
        <v>0</v>
      </c>
      <c r="R337" s="208">
        <f>Q337*H337</f>
        <v>0</v>
      </c>
      <c r="S337" s="208">
        <v>0.03</v>
      </c>
      <c r="T337" s="209">
        <f>S337*H337</f>
        <v>0.09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210" t="s">
        <v>150</v>
      </c>
      <c r="AT337" s="210" t="s">
        <v>146</v>
      </c>
      <c r="AU337" s="210" t="s">
        <v>84</v>
      </c>
      <c r="AY337" s="16" t="s">
        <v>143</v>
      </c>
      <c r="BE337" s="211">
        <f>IF(N337="základná",J337,0)</f>
        <v>0</v>
      </c>
      <c r="BF337" s="211">
        <f>IF(N337="znížená",J337,0)</f>
        <v>0</v>
      </c>
      <c r="BG337" s="211">
        <f>IF(N337="zákl. prenesená",J337,0)</f>
        <v>0</v>
      </c>
      <c r="BH337" s="211">
        <f>IF(N337="zníž. prenesená",J337,0)</f>
        <v>0</v>
      </c>
      <c r="BI337" s="211">
        <f>IF(N337="nulová",J337,0)</f>
        <v>0</v>
      </c>
      <c r="BJ337" s="16" t="s">
        <v>84</v>
      </c>
      <c r="BK337" s="212">
        <f>ROUND(I337*H337,3)</f>
        <v>0</v>
      </c>
      <c r="BL337" s="16" t="s">
        <v>150</v>
      </c>
      <c r="BM337" s="210" t="s">
        <v>1203</v>
      </c>
    </row>
    <row r="338" spans="1:65" s="13" customFormat="1" ht="10">
      <c r="B338" s="213"/>
      <c r="C338" s="214"/>
      <c r="D338" s="215" t="s">
        <v>152</v>
      </c>
      <c r="E338" s="216" t="s">
        <v>1</v>
      </c>
      <c r="F338" s="217" t="s">
        <v>1204</v>
      </c>
      <c r="G338" s="214"/>
      <c r="H338" s="218">
        <v>1</v>
      </c>
      <c r="I338" s="219"/>
      <c r="J338" s="214"/>
      <c r="K338" s="214"/>
      <c r="L338" s="220"/>
      <c r="M338" s="221"/>
      <c r="N338" s="222"/>
      <c r="O338" s="222"/>
      <c r="P338" s="222"/>
      <c r="Q338" s="222"/>
      <c r="R338" s="222"/>
      <c r="S338" s="222"/>
      <c r="T338" s="223"/>
      <c r="AT338" s="224" t="s">
        <v>152</v>
      </c>
      <c r="AU338" s="224" t="s">
        <v>84</v>
      </c>
      <c r="AV338" s="13" t="s">
        <v>84</v>
      </c>
      <c r="AW338" s="13" t="s">
        <v>28</v>
      </c>
      <c r="AX338" s="13" t="s">
        <v>72</v>
      </c>
      <c r="AY338" s="224" t="s">
        <v>143</v>
      </c>
    </row>
    <row r="339" spans="1:65" s="13" customFormat="1" ht="10">
      <c r="B339" s="213"/>
      <c r="C339" s="214"/>
      <c r="D339" s="215" t="s">
        <v>152</v>
      </c>
      <c r="E339" s="216" t="s">
        <v>1</v>
      </c>
      <c r="F339" s="217" t="s">
        <v>1205</v>
      </c>
      <c r="G339" s="214"/>
      <c r="H339" s="218">
        <v>2</v>
      </c>
      <c r="I339" s="219"/>
      <c r="J339" s="214"/>
      <c r="K339" s="214"/>
      <c r="L339" s="220"/>
      <c r="M339" s="221"/>
      <c r="N339" s="222"/>
      <c r="O339" s="222"/>
      <c r="P339" s="222"/>
      <c r="Q339" s="222"/>
      <c r="R339" s="222"/>
      <c r="S339" s="222"/>
      <c r="T339" s="223"/>
      <c r="AT339" s="224" t="s">
        <v>152</v>
      </c>
      <c r="AU339" s="224" t="s">
        <v>84</v>
      </c>
      <c r="AV339" s="13" t="s">
        <v>84</v>
      </c>
      <c r="AW339" s="13" t="s">
        <v>28</v>
      </c>
      <c r="AX339" s="13" t="s">
        <v>72</v>
      </c>
      <c r="AY339" s="224" t="s">
        <v>143</v>
      </c>
    </row>
    <row r="340" spans="1:65" s="2" customFormat="1" ht="24.15" customHeight="1">
      <c r="A340" s="33"/>
      <c r="B340" s="34"/>
      <c r="C340" s="199" t="s">
        <v>534</v>
      </c>
      <c r="D340" s="199" t="s">
        <v>146</v>
      </c>
      <c r="E340" s="200" t="s">
        <v>1206</v>
      </c>
      <c r="F340" s="201" t="s">
        <v>1207</v>
      </c>
      <c r="G340" s="202" t="s">
        <v>149</v>
      </c>
      <c r="H340" s="203">
        <v>71.125</v>
      </c>
      <c r="I340" s="204"/>
      <c r="J340" s="203">
        <f>ROUND(I340*H340,3)</f>
        <v>0</v>
      </c>
      <c r="K340" s="205"/>
      <c r="L340" s="38"/>
      <c r="M340" s="206" t="s">
        <v>1</v>
      </c>
      <c r="N340" s="207" t="s">
        <v>38</v>
      </c>
      <c r="O340" s="74"/>
      <c r="P340" s="208">
        <f>O340*H340</f>
        <v>0</v>
      </c>
      <c r="Q340" s="208">
        <v>0</v>
      </c>
      <c r="R340" s="208">
        <f>Q340*H340</f>
        <v>0</v>
      </c>
      <c r="S340" s="208">
        <v>3.4000000000000002E-2</v>
      </c>
      <c r="T340" s="209">
        <f>S340*H340</f>
        <v>2.41825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210" t="s">
        <v>150</v>
      </c>
      <c r="AT340" s="210" t="s">
        <v>146</v>
      </c>
      <c r="AU340" s="210" t="s">
        <v>84</v>
      </c>
      <c r="AY340" s="16" t="s">
        <v>143</v>
      </c>
      <c r="BE340" s="211">
        <f>IF(N340="základná",J340,0)</f>
        <v>0</v>
      </c>
      <c r="BF340" s="211">
        <f>IF(N340="znížená",J340,0)</f>
        <v>0</v>
      </c>
      <c r="BG340" s="211">
        <f>IF(N340="zákl. prenesená",J340,0)</f>
        <v>0</v>
      </c>
      <c r="BH340" s="211">
        <f>IF(N340="zníž. prenesená",J340,0)</f>
        <v>0</v>
      </c>
      <c r="BI340" s="211">
        <f>IF(N340="nulová",J340,0)</f>
        <v>0</v>
      </c>
      <c r="BJ340" s="16" t="s">
        <v>84</v>
      </c>
      <c r="BK340" s="212">
        <f>ROUND(I340*H340,3)</f>
        <v>0</v>
      </c>
      <c r="BL340" s="16" t="s">
        <v>150</v>
      </c>
      <c r="BM340" s="210" t="s">
        <v>1208</v>
      </c>
    </row>
    <row r="341" spans="1:65" s="13" customFormat="1" ht="10">
      <c r="B341" s="213"/>
      <c r="C341" s="214"/>
      <c r="D341" s="215" t="s">
        <v>152</v>
      </c>
      <c r="E341" s="216" t="s">
        <v>1</v>
      </c>
      <c r="F341" s="217" t="s">
        <v>1209</v>
      </c>
      <c r="G341" s="214"/>
      <c r="H341" s="218">
        <v>7.2359999999999998</v>
      </c>
      <c r="I341" s="219"/>
      <c r="J341" s="214"/>
      <c r="K341" s="214"/>
      <c r="L341" s="220"/>
      <c r="M341" s="221"/>
      <c r="N341" s="222"/>
      <c r="O341" s="222"/>
      <c r="P341" s="222"/>
      <c r="Q341" s="222"/>
      <c r="R341" s="222"/>
      <c r="S341" s="222"/>
      <c r="T341" s="223"/>
      <c r="AT341" s="224" t="s">
        <v>152</v>
      </c>
      <c r="AU341" s="224" t="s">
        <v>84</v>
      </c>
      <c r="AV341" s="13" t="s">
        <v>84</v>
      </c>
      <c r="AW341" s="13" t="s">
        <v>28</v>
      </c>
      <c r="AX341" s="13" t="s">
        <v>72</v>
      </c>
      <c r="AY341" s="224" t="s">
        <v>143</v>
      </c>
    </row>
    <row r="342" spans="1:65" s="13" customFormat="1" ht="10">
      <c r="B342" s="213"/>
      <c r="C342" s="214"/>
      <c r="D342" s="215" t="s">
        <v>152</v>
      </c>
      <c r="E342" s="216" t="s">
        <v>1</v>
      </c>
      <c r="F342" s="217" t="s">
        <v>1210</v>
      </c>
      <c r="G342" s="214"/>
      <c r="H342" s="218">
        <v>32.262</v>
      </c>
      <c r="I342" s="219"/>
      <c r="J342" s="214"/>
      <c r="K342" s="214"/>
      <c r="L342" s="220"/>
      <c r="M342" s="221"/>
      <c r="N342" s="222"/>
      <c r="O342" s="222"/>
      <c r="P342" s="222"/>
      <c r="Q342" s="222"/>
      <c r="R342" s="222"/>
      <c r="S342" s="222"/>
      <c r="T342" s="223"/>
      <c r="AT342" s="224" t="s">
        <v>152</v>
      </c>
      <c r="AU342" s="224" t="s">
        <v>84</v>
      </c>
      <c r="AV342" s="13" t="s">
        <v>84</v>
      </c>
      <c r="AW342" s="13" t="s">
        <v>28</v>
      </c>
      <c r="AX342" s="13" t="s">
        <v>72</v>
      </c>
      <c r="AY342" s="224" t="s">
        <v>143</v>
      </c>
    </row>
    <row r="343" spans="1:65" s="13" customFormat="1" ht="10">
      <c r="B343" s="213"/>
      <c r="C343" s="214"/>
      <c r="D343" s="215" t="s">
        <v>152</v>
      </c>
      <c r="E343" s="216" t="s">
        <v>1</v>
      </c>
      <c r="F343" s="217" t="s">
        <v>1211</v>
      </c>
      <c r="G343" s="214"/>
      <c r="H343" s="218">
        <v>15.624000000000001</v>
      </c>
      <c r="I343" s="219"/>
      <c r="J343" s="214"/>
      <c r="K343" s="214"/>
      <c r="L343" s="220"/>
      <c r="M343" s="221"/>
      <c r="N343" s="222"/>
      <c r="O343" s="222"/>
      <c r="P343" s="222"/>
      <c r="Q343" s="222"/>
      <c r="R343" s="222"/>
      <c r="S343" s="222"/>
      <c r="T343" s="223"/>
      <c r="AT343" s="224" t="s">
        <v>152</v>
      </c>
      <c r="AU343" s="224" t="s">
        <v>84</v>
      </c>
      <c r="AV343" s="13" t="s">
        <v>84</v>
      </c>
      <c r="AW343" s="13" t="s">
        <v>28</v>
      </c>
      <c r="AX343" s="13" t="s">
        <v>72</v>
      </c>
      <c r="AY343" s="224" t="s">
        <v>143</v>
      </c>
    </row>
    <row r="344" spans="1:65" s="13" customFormat="1" ht="10">
      <c r="B344" s="213"/>
      <c r="C344" s="214"/>
      <c r="D344" s="215" t="s">
        <v>152</v>
      </c>
      <c r="E344" s="216" t="s">
        <v>1</v>
      </c>
      <c r="F344" s="217" t="s">
        <v>1212</v>
      </c>
      <c r="G344" s="214"/>
      <c r="H344" s="218">
        <v>16.003</v>
      </c>
      <c r="I344" s="219"/>
      <c r="J344" s="214"/>
      <c r="K344" s="214"/>
      <c r="L344" s="220"/>
      <c r="M344" s="221"/>
      <c r="N344" s="222"/>
      <c r="O344" s="222"/>
      <c r="P344" s="222"/>
      <c r="Q344" s="222"/>
      <c r="R344" s="222"/>
      <c r="S344" s="222"/>
      <c r="T344" s="223"/>
      <c r="AT344" s="224" t="s">
        <v>152</v>
      </c>
      <c r="AU344" s="224" t="s">
        <v>84</v>
      </c>
      <c r="AV344" s="13" t="s">
        <v>84</v>
      </c>
      <c r="AW344" s="13" t="s">
        <v>28</v>
      </c>
      <c r="AX344" s="13" t="s">
        <v>72</v>
      </c>
      <c r="AY344" s="224" t="s">
        <v>143</v>
      </c>
    </row>
    <row r="345" spans="1:65" s="2" customFormat="1" ht="37.75" customHeight="1">
      <c r="A345" s="33"/>
      <c r="B345" s="34"/>
      <c r="C345" s="199" t="s">
        <v>7</v>
      </c>
      <c r="D345" s="199" t="s">
        <v>146</v>
      </c>
      <c r="E345" s="200" t="s">
        <v>298</v>
      </c>
      <c r="F345" s="201" t="s">
        <v>299</v>
      </c>
      <c r="G345" s="202" t="s">
        <v>149</v>
      </c>
      <c r="H345" s="203">
        <v>70.582999999999998</v>
      </c>
      <c r="I345" s="204"/>
      <c r="J345" s="203">
        <f>ROUND(I345*H345,3)</f>
        <v>0</v>
      </c>
      <c r="K345" s="205"/>
      <c r="L345" s="38"/>
      <c r="M345" s="206" t="s">
        <v>1</v>
      </c>
      <c r="N345" s="207" t="s">
        <v>38</v>
      </c>
      <c r="O345" s="74"/>
      <c r="P345" s="208">
        <f>O345*H345</f>
        <v>0</v>
      </c>
      <c r="Q345" s="208">
        <v>0</v>
      </c>
      <c r="R345" s="208">
        <f>Q345*H345</f>
        <v>0</v>
      </c>
      <c r="S345" s="208">
        <v>6.8000000000000005E-2</v>
      </c>
      <c r="T345" s="209">
        <f>S345*H345</f>
        <v>4.7996439999999998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210" t="s">
        <v>150</v>
      </c>
      <c r="AT345" s="210" t="s">
        <v>146</v>
      </c>
      <c r="AU345" s="210" t="s">
        <v>84</v>
      </c>
      <c r="AY345" s="16" t="s">
        <v>143</v>
      </c>
      <c r="BE345" s="211">
        <f>IF(N345="základná",J345,0)</f>
        <v>0</v>
      </c>
      <c r="BF345" s="211">
        <f>IF(N345="znížená",J345,0)</f>
        <v>0</v>
      </c>
      <c r="BG345" s="211">
        <f>IF(N345="zákl. prenesená",J345,0)</f>
        <v>0</v>
      </c>
      <c r="BH345" s="211">
        <f>IF(N345="zníž. prenesená",J345,0)</f>
        <v>0</v>
      </c>
      <c r="BI345" s="211">
        <f>IF(N345="nulová",J345,0)</f>
        <v>0</v>
      </c>
      <c r="BJ345" s="16" t="s">
        <v>84</v>
      </c>
      <c r="BK345" s="212">
        <f>ROUND(I345*H345,3)</f>
        <v>0</v>
      </c>
      <c r="BL345" s="16" t="s">
        <v>150</v>
      </c>
      <c r="BM345" s="210" t="s">
        <v>300</v>
      </c>
    </row>
    <row r="346" spans="1:65" s="13" customFormat="1" ht="10">
      <c r="B346" s="213"/>
      <c r="C346" s="214"/>
      <c r="D346" s="215" t="s">
        <v>152</v>
      </c>
      <c r="E346" s="216" t="s">
        <v>1</v>
      </c>
      <c r="F346" s="217" t="s">
        <v>1213</v>
      </c>
      <c r="G346" s="214"/>
      <c r="H346" s="218">
        <v>2.6850000000000001</v>
      </c>
      <c r="I346" s="219"/>
      <c r="J346" s="214"/>
      <c r="K346" s="214"/>
      <c r="L346" s="220"/>
      <c r="M346" s="221"/>
      <c r="N346" s="222"/>
      <c r="O346" s="222"/>
      <c r="P346" s="222"/>
      <c r="Q346" s="222"/>
      <c r="R346" s="222"/>
      <c r="S346" s="222"/>
      <c r="T346" s="223"/>
      <c r="AT346" s="224" t="s">
        <v>152</v>
      </c>
      <c r="AU346" s="224" t="s">
        <v>84</v>
      </c>
      <c r="AV346" s="13" t="s">
        <v>84</v>
      </c>
      <c r="AW346" s="13" t="s">
        <v>28</v>
      </c>
      <c r="AX346" s="13" t="s">
        <v>72</v>
      </c>
      <c r="AY346" s="224" t="s">
        <v>143</v>
      </c>
    </row>
    <row r="347" spans="1:65" s="13" customFormat="1" ht="30">
      <c r="B347" s="213"/>
      <c r="C347" s="214"/>
      <c r="D347" s="215" t="s">
        <v>152</v>
      </c>
      <c r="E347" s="216" t="s">
        <v>1</v>
      </c>
      <c r="F347" s="217" t="s">
        <v>1214</v>
      </c>
      <c r="G347" s="214"/>
      <c r="H347" s="218">
        <v>1.472</v>
      </c>
      <c r="I347" s="219"/>
      <c r="J347" s="214"/>
      <c r="K347" s="214"/>
      <c r="L347" s="220"/>
      <c r="M347" s="221"/>
      <c r="N347" s="222"/>
      <c r="O347" s="222"/>
      <c r="P347" s="222"/>
      <c r="Q347" s="222"/>
      <c r="R347" s="222"/>
      <c r="S347" s="222"/>
      <c r="T347" s="223"/>
      <c r="AT347" s="224" t="s">
        <v>152</v>
      </c>
      <c r="AU347" s="224" t="s">
        <v>84</v>
      </c>
      <c r="AV347" s="13" t="s">
        <v>84</v>
      </c>
      <c r="AW347" s="13" t="s">
        <v>28</v>
      </c>
      <c r="AX347" s="13" t="s">
        <v>72</v>
      </c>
      <c r="AY347" s="224" t="s">
        <v>143</v>
      </c>
    </row>
    <row r="348" spans="1:65" s="14" customFormat="1" ht="10">
      <c r="B348" s="243"/>
      <c r="C348" s="244"/>
      <c r="D348" s="215" t="s">
        <v>152</v>
      </c>
      <c r="E348" s="245" t="s">
        <v>1</v>
      </c>
      <c r="F348" s="246" t="s">
        <v>1085</v>
      </c>
      <c r="G348" s="244"/>
      <c r="H348" s="245" t="s">
        <v>1</v>
      </c>
      <c r="I348" s="247"/>
      <c r="J348" s="244"/>
      <c r="K348" s="244"/>
      <c r="L348" s="248"/>
      <c r="M348" s="249"/>
      <c r="N348" s="250"/>
      <c r="O348" s="250"/>
      <c r="P348" s="250"/>
      <c r="Q348" s="250"/>
      <c r="R348" s="250"/>
      <c r="S348" s="250"/>
      <c r="T348" s="251"/>
      <c r="AT348" s="252" t="s">
        <v>152</v>
      </c>
      <c r="AU348" s="252" t="s">
        <v>84</v>
      </c>
      <c r="AV348" s="14" t="s">
        <v>79</v>
      </c>
      <c r="AW348" s="14" t="s">
        <v>28</v>
      </c>
      <c r="AX348" s="14" t="s">
        <v>72</v>
      </c>
      <c r="AY348" s="252" t="s">
        <v>143</v>
      </c>
    </row>
    <row r="349" spans="1:65" s="13" customFormat="1" ht="10">
      <c r="B349" s="213"/>
      <c r="C349" s="214"/>
      <c r="D349" s="215" t="s">
        <v>152</v>
      </c>
      <c r="E349" s="216" t="s">
        <v>1</v>
      </c>
      <c r="F349" s="217" t="s">
        <v>1215</v>
      </c>
      <c r="G349" s="214"/>
      <c r="H349" s="218">
        <v>1.33</v>
      </c>
      <c r="I349" s="219"/>
      <c r="J349" s="214"/>
      <c r="K349" s="214"/>
      <c r="L349" s="220"/>
      <c r="M349" s="221"/>
      <c r="N349" s="222"/>
      <c r="O349" s="222"/>
      <c r="P349" s="222"/>
      <c r="Q349" s="222"/>
      <c r="R349" s="222"/>
      <c r="S349" s="222"/>
      <c r="T349" s="223"/>
      <c r="AT349" s="224" t="s">
        <v>152</v>
      </c>
      <c r="AU349" s="224" t="s">
        <v>84</v>
      </c>
      <c r="AV349" s="13" t="s">
        <v>84</v>
      </c>
      <c r="AW349" s="13" t="s">
        <v>28</v>
      </c>
      <c r="AX349" s="13" t="s">
        <v>72</v>
      </c>
      <c r="AY349" s="224" t="s">
        <v>143</v>
      </c>
    </row>
    <row r="350" spans="1:65" s="13" customFormat="1" ht="10">
      <c r="B350" s="213"/>
      <c r="C350" s="214"/>
      <c r="D350" s="215" t="s">
        <v>152</v>
      </c>
      <c r="E350" s="216" t="s">
        <v>1</v>
      </c>
      <c r="F350" s="217" t="s">
        <v>1216</v>
      </c>
      <c r="G350" s="214"/>
      <c r="H350" s="218">
        <v>0.80400000000000005</v>
      </c>
      <c r="I350" s="219"/>
      <c r="J350" s="214"/>
      <c r="K350" s="214"/>
      <c r="L350" s="220"/>
      <c r="M350" s="221"/>
      <c r="N350" s="222"/>
      <c r="O350" s="222"/>
      <c r="P350" s="222"/>
      <c r="Q350" s="222"/>
      <c r="R350" s="222"/>
      <c r="S350" s="222"/>
      <c r="T350" s="223"/>
      <c r="AT350" s="224" t="s">
        <v>152</v>
      </c>
      <c r="AU350" s="224" t="s">
        <v>84</v>
      </c>
      <c r="AV350" s="13" t="s">
        <v>84</v>
      </c>
      <c r="AW350" s="13" t="s">
        <v>28</v>
      </c>
      <c r="AX350" s="13" t="s">
        <v>72</v>
      </c>
      <c r="AY350" s="224" t="s">
        <v>143</v>
      </c>
    </row>
    <row r="351" spans="1:65" s="13" customFormat="1" ht="10">
      <c r="B351" s="213"/>
      <c r="C351" s="214"/>
      <c r="D351" s="215" t="s">
        <v>152</v>
      </c>
      <c r="E351" s="216" t="s">
        <v>1</v>
      </c>
      <c r="F351" s="217" t="s">
        <v>1217</v>
      </c>
      <c r="G351" s="214"/>
      <c r="H351" s="218">
        <v>0.875</v>
      </c>
      <c r="I351" s="219"/>
      <c r="J351" s="214"/>
      <c r="K351" s="214"/>
      <c r="L351" s="220"/>
      <c r="M351" s="221"/>
      <c r="N351" s="222"/>
      <c r="O351" s="222"/>
      <c r="P351" s="222"/>
      <c r="Q351" s="222"/>
      <c r="R351" s="222"/>
      <c r="S351" s="222"/>
      <c r="T351" s="223"/>
      <c r="AT351" s="224" t="s">
        <v>152</v>
      </c>
      <c r="AU351" s="224" t="s">
        <v>84</v>
      </c>
      <c r="AV351" s="13" t="s">
        <v>84</v>
      </c>
      <c r="AW351" s="13" t="s">
        <v>28</v>
      </c>
      <c r="AX351" s="13" t="s">
        <v>72</v>
      </c>
      <c r="AY351" s="224" t="s">
        <v>143</v>
      </c>
    </row>
    <row r="352" spans="1:65" s="13" customFormat="1" ht="10">
      <c r="B352" s="213"/>
      <c r="C352" s="214"/>
      <c r="D352" s="215" t="s">
        <v>152</v>
      </c>
      <c r="E352" s="216" t="s">
        <v>1</v>
      </c>
      <c r="F352" s="217" t="s">
        <v>1218</v>
      </c>
      <c r="G352" s="214"/>
      <c r="H352" s="218">
        <v>0.92300000000000004</v>
      </c>
      <c r="I352" s="219"/>
      <c r="J352" s="214"/>
      <c r="K352" s="214"/>
      <c r="L352" s="220"/>
      <c r="M352" s="221"/>
      <c r="N352" s="222"/>
      <c r="O352" s="222"/>
      <c r="P352" s="222"/>
      <c r="Q352" s="222"/>
      <c r="R352" s="222"/>
      <c r="S352" s="222"/>
      <c r="T352" s="223"/>
      <c r="AT352" s="224" t="s">
        <v>152</v>
      </c>
      <c r="AU352" s="224" t="s">
        <v>84</v>
      </c>
      <c r="AV352" s="13" t="s">
        <v>84</v>
      </c>
      <c r="AW352" s="13" t="s">
        <v>28</v>
      </c>
      <c r="AX352" s="13" t="s">
        <v>72</v>
      </c>
      <c r="AY352" s="224" t="s">
        <v>143</v>
      </c>
    </row>
    <row r="353" spans="2:51" s="13" customFormat="1" ht="10">
      <c r="B353" s="213"/>
      <c r="C353" s="214"/>
      <c r="D353" s="215" t="s">
        <v>152</v>
      </c>
      <c r="E353" s="216" t="s">
        <v>1</v>
      </c>
      <c r="F353" s="217" t="s">
        <v>1219</v>
      </c>
      <c r="G353" s="214"/>
      <c r="H353" s="218">
        <v>0.85</v>
      </c>
      <c r="I353" s="219"/>
      <c r="J353" s="214"/>
      <c r="K353" s="214"/>
      <c r="L353" s="220"/>
      <c r="M353" s="221"/>
      <c r="N353" s="222"/>
      <c r="O353" s="222"/>
      <c r="P353" s="222"/>
      <c r="Q353" s="222"/>
      <c r="R353" s="222"/>
      <c r="S353" s="222"/>
      <c r="T353" s="223"/>
      <c r="AT353" s="224" t="s">
        <v>152</v>
      </c>
      <c r="AU353" s="224" t="s">
        <v>84</v>
      </c>
      <c r="AV353" s="13" t="s">
        <v>84</v>
      </c>
      <c r="AW353" s="13" t="s">
        <v>28</v>
      </c>
      <c r="AX353" s="13" t="s">
        <v>72</v>
      </c>
      <c r="AY353" s="224" t="s">
        <v>143</v>
      </c>
    </row>
    <row r="354" spans="2:51" s="13" customFormat="1" ht="30">
      <c r="B354" s="213"/>
      <c r="C354" s="214"/>
      <c r="D354" s="215" t="s">
        <v>152</v>
      </c>
      <c r="E354" s="216" t="s">
        <v>1</v>
      </c>
      <c r="F354" s="217" t="s">
        <v>1220</v>
      </c>
      <c r="G354" s="214"/>
      <c r="H354" s="218">
        <v>4.0410000000000004</v>
      </c>
      <c r="I354" s="219"/>
      <c r="J354" s="214"/>
      <c r="K354" s="214"/>
      <c r="L354" s="220"/>
      <c r="M354" s="221"/>
      <c r="N354" s="222"/>
      <c r="O354" s="222"/>
      <c r="P354" s="222"/>
      <c r="Q354" s="222"/>
      <c r="R354" s="222"/>
      <c r="S354" s="222"/>
      <c r="T354" s="223"/>
      <c r="AT354" s="224" t="s">
        <v>152</v>
      </c>
      <c r="AU354" s="224" t="s">
        <v>84</v>
      </c>
      <c r="AV354" s="13" t="s">
        <v>84</v>
      </c>
      <c r="AW354" s="13" t="s">
        <v>28</v>
      </c>
      <c r="AX354" s="13" t="s">
        <v>72</v>
      </c>
      <c r="AY354" s="224" t="s">
        <v>143</v>
      </c>
    </row>
    <row r="355" spans="2:51" s="14" customFormat="1" ht="10">
      <c r="B355" s="243"/>
      <c r="C355" s="244"/>
      <c r="D355" s="215" t="s">
        <v>152</v>
      </c>
      <c r="E355" s="245" t="s">
        <v>1</v>
      </c>
      <c r="F355" s="246" t="s">
        <v>1221</v>
      </c>
      <c r="G355" s="244"/>
      <c r="H355" s="245" t="s">
        <v>1</v>
      </c>
      <c r="I355" s="247"/>
      <c r="J355" s="244"/>
      <c r="K355" s="244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152</v>
      </c>
      <c r="AU355" s="252" t="s">
        <v>84</v>
      </c>
      <c r="AV355" s="14" t="s">
        <v>79</v>
      </c>
      <c r="AW355" s="14" t="s">
        <v>28</v>
      </c>
      <c r="AX355" s="14" t="s">
        <v>72</v>
      </c>
      <c r="AY355" s="252" t="s">
        <v>143</v>
      </c>
    </row>
    <row r="356" spans="2:51" s="14" customFormat="1" ht="10">
      <c r="B356" s="243"/>
      <c r="C356" s="244"/>
      <c r="D356" s="215" t="s">
        <v>152</v>
      </c>
      <c r="E356" s="245" t="s">
        <v>1</v>
      </c>
      <c r="F356" s="246" t="s">
        <v>1042</v>
      </c>
      <c r="G356" s="244"/>
      <c r="H356" s="245" t="s">
        <v>1</v>
      </c>
      <c r="I356" s="247"/>
      <c r="J356" s="244"/>
      <c r="K356" s="244"/>
      <c r="L356" s="248"/>
      <c r="M356" s="249"/>
      <c r="N356" s="250"/>
      <c r="O356" s="250"/>
      <c r="P356" s="250"/>
      <c r="Q356" s="250"/>
      <c r="R356" s="250"/>
      <c r="S356" s="250"/>
      <c r="T356" s="251"/>
      <c r="AT356" s="252" t="s">
        <v>152</v>
      </c>
      <c r="AU356" s="252" t="s">
        <v>84</v>
      </c>
      <c r="AV356" s="14" t="s">
        <v>79</v>
      </c>
      <c r="AW356" s="14" t="s">
        <v>28</v>
      </c>
      <c r="AX356" s="14" t="s">
        <v>72</v>
      </c>
      <c r="AY356" s="252" t="s">
        <v>143</v>
      </c>
    </row>
    <row r="357" spans="2:51" s="13" customFormat="1" ht="10">
      <c r="B357" s="213"/>
      <c r="C357" s="214"/>
      <c r="D357" s="215" t="s">
        <v>152</v>
      </c>
      <c r="E357" s="216" t="s">
        <v>1</v>
      </c>
      <c r="F357" s="217" t="s">
        <v>1222</v>
      </c>
      <c r="G357" s="214"/>
      <c r="H357" s="218">
        <v>2.7450000000000001</v>
      </c>
      <c r="I357" s="219"/>
      <c r="J357" s="214"/>
      <c r="K357" s="214"/>
      <c r="L357" s="220"/>
      <c r="M357" s="221"/>
      <c r="N357" s="222"/>
      <c r="O357" s="222"/>
      <c r="P357" s="222"/>
      <c r="Q357" s="222"/>
      <c r="R357" s="222"/>
      <c r="S357" s="222"/>
      <c r="T357" s="223"/>
      <c r="AT357" s="224" t="s">
        <v>152</v>
      </c>
      <c r="AU357" s="224" t="s">
        <v>84</v>
      </c>
      <c r="AV357" s="13" t="s">
        <v>84</v>
      </c>
      <c r="AW357" s="13" t="s">
        <v>28</v>
      </c>
      <c r="AX357" s="13" t="s">
        <v>72</v>
      </c>
      <c r="AY357" s="224" t="s">
        <v>143</v>
      </c>
    </row>
    <row r="358" spans="2:51" s="13" customFormat="1" ht="10">
      <c r="B358" s="213"/>
      <c r="C358" s="214"/>
      <c r="D358" s="215" t="s">
        <v>152</v>
      </c>
      <c r="E358" s="216" t="s">
        <v>1</v>
      </c>
      <c r="F358" s="217" t="s">
        <v>1223</v>
      </c>
      <c r="G358" s="214"/>
      <c r="H358" s="218">
        <v>1.329</v>
      </c>
      <c r="I358" s="219"/>
      <c r="J358" s="214"/>
      <c r="K358" s="214"/>
      <c r="L358" s="220"/>
      <c r="M358" s="221"/>
      <c r="N358" s="222"/>
      <c r="O358" s="222"/>
      <c r="P358" s="222"/>
      <c r="Q358" s="222"/>
      <c r="R358" s="222"/>
      <c r="S358" s="222"/>
      <c r="T358" s="223"/>
      <c r="AT358" s="224" t="s">
        <v>152</v>
      </c>
      <c r="AU358" s="224" t="s">
        <v>84</v>
      </c>
      <c r="AV358" s="13" t="s">
        <v>84</v>
      </c>
      <c r="AW358" s="13" t="s">
        <v>28</v>
      </c>
      <c r="AX358" s="13" t="s">
        <v>72</v>
      </c>
      <c r="AY358" s="224" t="s">
        <v>143</v>
      </c>
    </row>
    <row r="359" spans="2:51" s="13" customFormat="1" ht="20">
      <c r="B359" s="213"/>
      <c r="C359" s="214"/>
      <c r="D359" s="215" t="s">
        <v>152</v>
      </c>
      <c r="E359" s="216" t="s">
        <v>1</v>
      </c>
      <c r="F359" s="217" t="s">
        <v>1224</v>
      </c>
      <c r="G359" s="214"/>
      <c r="H359" s="218">
        <v>0.93200000000000005</v>
      </c>
      <c r="I359" s="219"/>
      <c r="J359" s="214"/>
      <c r="K359" s="214"/>
      <c r="L359" s="220"/>
      <c r="M359" s="221"/>
      <c r="N359" s="222"/>
      <c r="O359" s="222"/>
      <c r="P359" s="222"/>
      <c r="Q359" s="222"/>
      <c r="R359" s="222"/>
      <c r="S359" s="222"/>
      <c r="T359" s="223"/>
      <c r="AT359" s="224" t="s">
        <v>152</v>
      </c>
      <c r="AU359" s="224" t="s">
        <v>84</v>
      </c>
      <c r="AV359" s="13" t="s">
        <v>84</v>
      </c>
      <c r="AW359" s="13" t="s">
        <v>28</v>
      </c>
      <c r="AX359" s="13" t="s">
        <v>72</v>
      </c>
      <c r="AY359" s="224" t="s">
        <v>143</v>
      </c>
    </row>
    <row r="360" spans="2:51" s="13" customFormat="1" ht="10">
      <c r="B360" s="213"/>
      <c r="C360" s="214"/>
      <c r="D360" s="215" t="s">
        <v>152</v>
      </c>
      <c r="E360" s="216" t="s">
        <v>1</v>
      </c>
      <c r="F360" s="217" t="s">
        <v>1225</v>
      </c>
      <c r="G360" s="214"/>
      <c r="H360" s="218">
        <v>1.28</v>
      </c>
      <c r="I360" s="219"/>
      <c r="J360" s="214"/>
      <c r="K360" s="214"/>
      <c r="L360" s="220"/>
      <c r="M360" s="221"/>
      <c r="N360" s="222"/>
      <c r="O360" s="222"/>
      <c r="P360" s="222"/>
      <c r="Q360" s="222"/>
      <c r="R360" s="222"/>
      <c r="S360" s="222"/>
      <c r="T360" s="223"/>
      <c r="AT360" s="224" t="s">
        <v>152</v>
      </c>
      <c r="AU360" s="224" t="s">
        <v>84</v>
      </c>
      <c r="AV360" s="13" t="s">
        <v>84</v>
      </c>
      <c r="AW360" s="13" t="s">
        <v>28</v>
      </c>
      <c r="AX360" s="13" t="s">
        <v>72</v>
      </c>
      <c r="AY360" s="224" t="s">
        <v>143</v>
      </c>
    </row>
    <row r="361" spans="2:51" s="14" customFormat="1" ht="10">
      <c r="B361" s="243"/>
      <c r="C361" s="244"/>
      <c r="D361" s="215" t="s">
        <v>152</v>
      </c>
      <c r="E361" s="245" t="s">
        <v>1</v>
      </c>
      <c r="F361" s="246" t="s">
        <v>1047</v>
      </c>
      <c r="G361" s="244"/>
      <c r="H361" s="245" t="s">
        <v>1</v>
      </c>
      <c r="I361" s="247"/>
      <c r="J361" s="244"/>
      <c r="K361" s="244"/>
      <c r="L361" s="248"/>
      <c r="M361" s="249"/>
      <c r="N361" s="250"/>
      <c r="O361" s="250"/>
      <c r="P361" s="250"/>
      <c r="Q361" s="250"/>
      <c r="R361" s="250"/>
      <c r="S361" s="250"/>
      <c r="T361" s="251"/>
      <c r="AT361" s="252" t="s">
        <v>152</v>
      </c>
      <c r="AU361" s="252" t="s">
        <v>84</v>
      </c>
      <c r="AV361" s="14" t="s">
        <v>79</v>
      </c>
      <c r="AW361" s="14" t="s">
        <v>28</v>
      </c>
      <c r="AX361" s="14" t="s">
        <v>72</v>
      </c>
      <c r="AY361" s="252" t="s">
        <v>143</v>
      </c>
    </row>
    <row r="362" spans="2:51" s="13" customFormat="1" ht="10">
      <c r="B362" s="213"/>
      <c r="C362" s="214"/>
      <c r="D362" s="215" t="s">
        <v>152</v>
      </c>
      <c r="E362" s="216" t="s">
        <v>1</v>
      </c>
      <c r="F362" s="217" t="s">
        <v>1226</v>
      </c>
      <c r="G362" s="214"/>
      <c r="H362" s="218">
        <v>6.4569999999999999</v>
      </c>
      <c r="I362" s="219"/>
      <c r="J362" s="214"/>
      <c r="K362" s="214"/>
      <c r="L362" s="220"/>
      <c r="M362" s="221"/>
      <c r="N362" s="222"/>
      <c r="O362" s="222"/>
      <c r="P362" s="222"/>
      <c r="Q362" s="222"/>
      <c r="R362" s="222"/>
      <c r="S362" s="222"/>
      <c r="T362" s="223"/>
      <c r="AT362" s="224" t="s">
        <v>152</v>
      </c>
      <c r="AU362" s="224" t="s">
        <v>84</v>
      </c>
      <c r="AV362" s="13" t="s">
        <v>84</v>
      </c>
      <c r="AW362" s="13" t="s">
        <v>28</v>
      </c>
      <c r="AX362" s="13" t="s">
        <v>72</v>
      </c>
      <c r="AY362" s="224" t="s">
        <v>143</v>
      </c>
    </row>
    <row r="363" spans="2:51" s="13" customFormat="1" ht="10">
      <c r="B363" s="213"/>
      <c r="C363" s="214"/>
      <c r="D363" s="215" t="s">
        <v>152</v>
      </c>
      <c r="E363" s="216" t="s">
        <v>1</v>
      </c>
      <c r="F363" s="217" t="s">
        <v>1227</v>
      </c>
      <c r="G363" s="214"/>
      <c r="H363" s="218">
        <v>0.17</v>
      </c>
      <c r="I363" s="219"/>
      <c r="J363" s="214"/>
      <c r="K363" s="214"/>
      <c r="L363" s="220"/>
      <c r="M363" s="221"/>
      <c r="N363" s="222"/>
      <c r="O363" s="222"/>
      <c r="P363" s="222"/>
      <c r="Q363" s="222"/>
      <c r="R363" s="222"/>
      <c r="S363" s="222"/>
      <c r="T363" s="223"/>
      <c r="AT363" s="224" t="s">
        <v>152</v>
      </c>
      <c r="AU363" s="224" t="s">
        <v>84</v>
      </c>
      <c r="AV363" s="13" t="s">
        <v>84</v>
      </c>
      <c r="AW363" s="13" t="s">
        <v>28</v>
      </c>
      <c r="AX363" s="13" t="s">
        <v>72</v>
      </c>
      <c r="AY363" s="224" t="s">
        <v>143</v>
      </c>
    </row>
    <row r="364" spans="2:51" s="13" customFormat="1" ht="10">
      <c r="B364" s="213"/>
      <c r="C364" s="214"/>
      <c r="D364" s="215" t="s">
        <v>152</v>
      </c>
      <c r="E364" s="216" t="s">
        <v>1</v>
      </c>
      <c r="F364" s="217" t="s">
        <v>1228</v>
      </c>
      <c r="G364" s="214"/>
      <c r="H364" s="218">
        <v>0.158</v>
      </c>
      <c r="I364" s="219"/>
      <c r="J364" s="214"/>
      <c r="K364" s="214"/>
      <c r="L364" s="220"/>
      <c r="M364" s="221"/>
      <c r="N364" s="222"/>
      <c r="O364" s="222"/>
      <c r="P364" s="222"/>
      <c r="Q364" s="222"/>
      <c r="R364" s="222"/>
      <c r="S364" s="222"/>
      <c r="T364" s="223"/>
      <c r="AT364" s="224" t="s">
        <v>152</v>
      </c>
      <c r="AU364" s="224" t="s">
        <v>84</v>
      </c>
      <c r="AV364" s="13" t="s">
        <v>84</v>
      </c>
      <c r="AW364" s="13" t="s">
        <v>28</v>
      </c>
      <c r="AX364" s="13" t="s">
        <v>72</v>
      </c>
      <c r="AY364" s="224" t="s">
        <v>143</v>
      </c>
    </row>
    <row r="365" spans="2:51" s="13" customFormat="1" ht="10">
      <c r="B365" s="213"/>
      <c r="C365" s="214"/>
      <c r="D365" s="215" t="s">
        <v>152</v>
      </c>
      <c r="E365" s="216" t="s">
        <v>1</v>
      </c>
      <c r="F365" s="217" t="s">
        <v>1229</v>
      </c>
      <c r="G365" s="214"/>
      <c r="H365" s="218">
        <v>5.2370000000000001</v>
      </c>
      <c r="I365" s="219"/>
      <c r="J365" s="214"/>
      <c r="K365" s="214"/>
      <c r="L365" s="220"/>
      <c r="M365" s="221"/>
      <c r="N365" s="222"/>
      <c r="O365" s="222"/>
      <c r="P365" s="222"/>
      <c r="Q365" s="222"/>
      <c r="R365" s="222"/>
      <c r="S365" s="222"/>
      <c r="T365" s="223"/>
      <c r="AT365" s="224" t="s">
        <v>152</v>
      </c>
      <c r="AU365" s="224" t="s">
        <v>84</v>
      </c>
      <c r="AV365" s="13" t="s">
        <v>84</v>
      </c>
      <c r="AW365" s="13" t="s">
        <v>28</v>
      </c>
      <c r="AX365" s="13" t="s">
        <v>72</v>
      </c>
      <c r="AY365" s="224" t="s">
        <v>143</v>
      </c>
    </row>
    <row r="366" spans="2:51" s="14" customFormat="1" ht="10">
      <c r="B366" s="243"/>
      <c r="C366" s="244"/>
      <c r="D366" s="215" t="s">
        <v>152</v>
      </c>
      <c r="E366" s="245" t="s">
        <v>1</v>
      </c>
      <c r="F366" s="246" t="s">
        <v>1052</v>
      </c>
      <c r="G366" s="244"/>
      <c r="H366" s="245" t="s">
        <v>1</v>
      </c>
      <c r="I366" s="247"/>
      <c r="J366" s="244"/>
      <c r="K366" s="244"/>
      <c r="L366" s="248"/>
      <c r="M366" s="249"/>
      <c r="N366" s="250"/>
      <c r="O366" s="250"/>
      <c r="P366" s="250"/>
      <c r="Q366" s="250"/>
      <c r="R366" s="250"/>
      <c r="S366" s="250"/>
      <c r="T366" s="251"/>
      <c r="AT366" s="252" t="s">
        <v>152</v>
      </c>
      <c r="AU366" s="252" t="s">
        <v>84</v>
      </c>
      <c r="AV366" s="14" t="s">
        <v>79</v>
      </c>
      <c r="AW366" s="14" t="s">
        <v>28</v>
      </c>
      <c r="AX366" s="14" t="s">
        <v>72</v>
      </c>
      <c r="AY366" s="252" t="s">
        <v>143</v>
      </c>
    </row>
    <row r="367" spans="2:51" s="13" customFormat="1" ht="10">
      <c r="B367" s="213"/>
      <c r="C367" s="214"/>
      <c r="D367" s="215" t="s">
        <v>152</v>
      </c>
      <c r="E367" s="216" t="s">
        <v>1</v>
      </c>
      <c r="F367" s="217" t="s">
        <v>1230</v>
      </c>
      <c r="G367" s="214"/>
      <c r="H367" s="218">
        <v>1.3759999999999999</v>
      </c>
      <c r="I367" s="219"/>
      <c r="J367" s="214"/>
      <c r="K367" s="214"/>
      <c r="L367" s="220"/>
      <c r="M367" s="221"/>
      <c r="N367" s="222"/>
      <c r="O367" s="222"/>
      <c r="P367" s="222"/>
      <c r="Q367" s="222"/>
      <c r="R367" s="222"/>
      <c r="S367" s="222"/>
      <c r="T367" s="223"/>
      <c r="AT367" s="224" t="s">
        <v>152</v>
      </c>
      <c r="AU367" s="224" t="s">
        <v>84</v>
      </c>
      <c r="AV367" s="13" t="s">
        <v>84</v>
      </c>
      <c r="AW367" s="13" t="s">
        <v>28</v>
      </c>
      <c r="AX367" s="13" t="s">
        <v>72</v>
      </c>
      <c r="AY367" s="224" t="s">
        <v>143</v>
      </c>
    </row>
    <row r="368" spans="2:51" s="13" customFormat="1" ht="10">
      <c r="B368" s="213"/>
      <c r="C368" s="214"/>
      <c r="D368" s="215" t="s">
        <v>152</v>
      </c>
      <c r="E368" s="216" t="s">
        <v>1</v>
      </c>
      <c r="F368" s="217" t="s">
        <v>1231</v>
      </c>
      <c r="G368" s="214"/>
      <c r="H368" s="218">
        <v>2.948</v>
      </c>
      <c r="I368" s="219"/>
      <c r="J368" s="214"/>
      <c r="K368" s="214"/>
      <c r="L368" s="220"/>
      <c r="M368" s="221"/>
      <c r="N368" s="222"/>
      <c r="O368" s="222"/>
      <c r="P368" s="222"/>
      <c r="Q368" s="222"/>
      <c r="R368" s="222"/>
      <c r="S368" s="222"/>
      <c r="T368" s="223"/>
      <c r="AT368" s="224" t="s">
        <v>152</v>
      </c>
      <c r="AU368" s="224" t="s">
        <v>84</v>
      </c>
      <c r="AV368" s="13" t="s">
        <v>84</v>
      </c>
      <c r="AW368" s="13" t="s">
        <v>28</v>
      </c>
      <c r="AX368" s="13" t="s">
        <v>72</v>
      </c>
      <c r="AY368" s="224" t="s">
        <v>143</v>
      </c>
    </row>
    <row r="369" spans="1:65" s="13" customFormat="1" ht="10">
      <c r="B369" s="213"/>
      <c r="C369" s="214"/>
      <c r="D369" s="215" t="s">
        <v>152</v>
      </c>
      <c r="E369" s="216" t="s">
        <v>1</v>
      </c>
      <c r="F369" s="217" t="s">
        <v>1232</v>
      </c>
      <c r="G369" s="214"/>
      <c r="H369" s="218">
        <v>1.6</v>
      </c>
      <c r="I369" s="219"/>
      <c r="J369" s="214"/>
      <c r="K369" s="214"/>
      <c r="L369" s="220"/>
      <c r="M369" s="221"/>
      <c r="N369" s="222"/>
      <c r="O369" s="222"/>
      <c r="P369" s="222"/>
      <c r="Q369" s="222"/>
      <c r="R369" s="222"/>
      <c r="S369" s="222"/>
      <c r="T369" s="223"/>
      <c r="AT369" s="224" t="s">
        <v>152</v>
      </c>
      <c r="AU369" s="224" t="s">
        <v>84</v>
      </c>
      <c r="AV369" s="13" t="s">
        <v>84</v>
      </c>
      <c r="AW369" s="13" t="s">
        <v>28</v>
      </c>
      <c r="AX369" s="13" t="s">
        <v>72</v>
      </c>
      <c r="AY369" s="224" t="s">
        <v>143</v>
      </c>
    </row>
    <row r="370" spans="1:65" s="14" customFormat="1" ht="10">
      <c r="B370" s="243"/>
      <c r="C370" s="244"/>
      <c r="D370" s="215" t="s">
        <v>152</v>
      </c>
      <c r="E370" s="245" t="s">
        <v>1</v>
      </c>
      <c r="F370" s="246" t="s">
        <v>1055</v>
      </c>
      <c r="G370" s="244"/>
      <c r="H370" s="245" t="s">
        <v>1</v>
      </c>
      <c r="I370" s="247"/>
      <c r="J370" s="244"/>
      <c r="K370" s="244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152</v>
      </c>
      <c r="AU370" s="252" t="s">
        <v>84</v>
      </c>
      <c r="AV370" s="14" t="s">
        <v>79</v>
      </c>
      <c r="AW370" s="14" t="s">
        <v>28</v>
      </c>
      <c r="AX370" s="14" t="s">
        <v>72</v>
      </c>
      <c r="AY370" s="252" t="s">
        <v>143</v>
      </c>
    </row>
    <row r="371" spans="1:65" s="13" customFormat="1" ht="10">
      <c r="B371" s="213"/>
      <c r="C371" s="214"/>
      <c r="D371" s="215" t="s">
        <v>152</v>
      </c>
      <c r="E371" s="216" t="s">
        <v>1</v>
      </c>
      <c r="F371" s="217" t="s">
        <v>1233</v>
      </c>
      <c r="G371" s="214"/>
      <c r="H371" s="218">
        <v>11.148</v>
      </c>
      <c r="I371" s="219"/>
      <c r="J371" s="214"/>
      <c r="K371" s="214"/>
      <c r="L371" s="220"/>
      <c r="M371" s="221"/>
      <c r="N371" s="222"/>
      <c r="O371" s="222"/>
      <c r="P371" s="222"/>
      <c r="Q371" s="222"/>
      <c r="R371" s="222"/>
      <c r="S371" s="222"/>
      <c r="T371" s="223"/>
      <c r="AT371" s="224" t="s">
        <v>152</v>
      </c>
      <c r="AU371" s="224" t="s">
        <v>84</v>
      </c>
      <c r="AV371" s="13" t="s">
        <v>84</v>
      </c>
      <c r="AW371" s="13" t="s">
        <v>28</v>
      </c>
      <c r="AX371" s="13" t="s">
        <v>72</v>
      </c>
      <c r="AY371" s="224" t="s">
        <v>143</v>
      </c>
    </row>
    <row r="372" spans="1:65" s="14" customFormat="1" ht="10">
      <c r="B372" s="243"/>
      <c r="C372" s="244"/>
      <c r="D372" s="215" t="s">
        <v>152</v>
      </c>
      <c r="E372" s="245" t="s">
        <v>1</v>
      </c>
      <c r="F372" s="246" t="s">
        <v>1057</v>
      </c>
      <c r="G372" s="244"/>
      <c r="H372" s="245" t="s">
        <v>1</v>
      </c>
      <c r="I372" s="247"/>
      <c r="J372" s="244"/>
      <c r="K372" s="244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152</v>
      </c>
      <c r="AU372" s="252" t="s">
        <v>84</v>
      </c>
      <c r="AV372" s="14" t="s">
        <v>79</v>
      </c>
      <c r="AW372" s="14" t="s">
        <v>28</v>
      </c>
      <c r="AX372" s="14" t="s">
        <v>72</v>
      </c>
      <c r="AY372" s="252" t="s">
        <v>143</v>
      </c>
    </row>
    <row r="373" spans="1:65" s="13" customFormat="1" ht="20">
      <c r="B373" s="213"/>
      <c r="C373" s="214"/>
      <c r="D373" s="215" t="s">
        <v>152</v>
      </c>
      <c r="E373" s="216" t="s">
        <v>1</v>
      </c>
      <c r="F373" s="217" t="s">
        <v>1234</v>
      </c>
      <c r="G373" s="214"/>
      <c r="H373" s="218">
        <v>4.7</v>
      </c>
      <c r="I373" s="219"/>
      <c r="J373" s="214"/>
      <c r="K373" s="214"/>
      <c r="L373" s="220"/>
      <c r="M373" s="221"/>
      <c r="N373" s="222"/>
      <c r="O373" s="222"/>
      <c r="P373" s="222"/>
      <c r="Q373" s="222"/>
      <c r="R373" s="222"/>
      <c r="S373" s="222"/>
      <c r="T373" s="223"/>
      <c r="AT373" s="224" t="s">
        <v>152</v>
      </c>
      <c r="AU373" s="224" t="s">
        <v>84</v>
      </c>
      <c r="AV373" s="13" t="s">
        <v>84</v>
      </c>
      <c r="AW373" s="13" t="s">
        <v>28</v>
      </c>
      <c r="AX373" s="13" t="s">
        <v>72</v>
      </c>
      <c r="AY373" s="224" t="s">
        <v>143</v>
      </c>
    </row>
    <row r="374" spans="1:65" s="13" customFormat="1" ht="10">
      <c r="B374" s="213"/>
      <c r="C374" s="214"/>
      <c r="D374" s="215" t="s">
        <v>152</v>
      </c>
      <c r="E374" s="216" t="s">
        <v>1</v>
      </c>
      <c r="F374" s="217" t="s">
        <v>1235</v>
      </c>
      <c r="G374" s="214"/>
      <c r="H374" s="218">
        <v>2.6560000000000001</v>
      </c>
      <c r="I374" s="219"/>
      <c r="J374" s="214"/>
      <c r="K374" s="214"/>
      <c r="L374" s="220"/>
      <c r="M374" s="221"/>
      <c r="N374" s="222"/>
      <c r="O374" s="222"/>
      <c r="P374" s="222"/>
      <c r="Q374" s="222"/>
      <c r="R374" s="222"/>
      <c r="S374" s="222"/>
      <c r="T374" s="223"/>
      <c r="AT374" s="224" t="s">
        <v>152</v>
      </c>
      <c r="AU374" s="224" t="s">
        <v>84</v>
      </c>
      <c r="AV374" s="13" t="s">
        <v>84</v>
      </c>
      <c r="AW374" s="13" t="s">
        <v>28</v>
      </c>
      <c r="AX374" s="13" t="s">
        <v>72</v>
      </c>
      <c r="AY374" s="224" t="s">
        <v>143</v>
      </c>
    </row>
    <row r="375" spans="1:65" s="14" customFormat="1" ht="10">
      <c r="B375" s="243"/>
      <c r="C375" s="244"/>
      <c r="D375" s="215" t="s">
        <v>152</v>
      </c>
      <c r="E375" s="245" t="s">
        <v>1</v>
      </c>
      <c r="F375" s="246" t="s">
        <v>1060</v>
      </c>
      <c r="G375" s="244"/>
      <c r="H375" s="245" t="s">
        <v>1</v>
      </c>
      <c r="I375" s="247"/>
      <c r="J375" s="244"/>
      <c r="K375" s="244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152</v>
      </c>
      <c r="AU375" s="252" t="s">
        <v>84</v>
      </c>
      <c r="AV375" s="14" t="s">
        <v>79</v>
      </c>
      <c r="AW375" s="14" t="s">
        <v>28</v>
      </c>
      <c r="AX375" s="14" t="s">
        <v>72</v>
      </c>
      <c r="AY375" s="252" t="s">
        <v>143</v>
      </c>
    </row>
    <row r="376" spans="1:65" s="13" customFormat="1" ht="10">
      <c r="B376" s="213"/>
      <c r="C376" s="214"/>
      <c r="D376" s="215" t="s">
        <v>152</v>
      </c>
      <c r="E376" s="216" t="s">
        <v>1</v>
      </c>
      <c r="F376" s="217" t="s">
        <v>1236</v>
      </c>
      <c r="G376" s="214"/>
      <c r="H376" s="218">
        <v>9.0830000000000002</v>
      </c>
      <c r="I376" s="219"/>
      <c r="J376" s="214"/>
      <c r="K376" s="214"/>
      <c r="L376" s="220"/>
      <c r="M376" s="221"/>
      <c r="N376" s="222"/>
      <c r="O376" s="222"/>
      <c r="P376" s="222"/>
      <c r="Q376" s="222"/>
      <c r="R376" s="222"/>
      <c r="S376" s="222"/>
      <c r="T376" s="223"/>
      <c r="AT376" s="224" t="s">
        <v>152</v>
      </c>
      <c r="AU376" s="224" t="s">
        <v>84</v>
      </c>
      <c r="AV376" s="13" t="s">
        <v>84</v>
      </c>
      <c r="AW376" s="13" t="s">
        <v>28</v>
      </c>
      <c r="AX376" s="13" t="s">
        <v>72</v>
      </c>
      <c r="AY376" s="224" t="s">
        <v>143</v>
      </c>
    </row>
    <row r="377" spans="1:65" s="13" customFormat="1" ht="20">
      <c r="B377" s="213"/>
      <c r="C377" s="214"/>
      <c r="D377" s="215" t="s">
        <v>152</v>
      </c>
      <c r="E377" s="216" t="s">
        <v>1</v>
      </c>
      <c r="F377" s="217" t="s">
        <v>1237</v>
      </c>
      <c r="G377" s="214"/>
      <c r="H377" s="218">
        <v>5.7839999999999998</v>
      </c>
      <c r="I377" s="219"/>
      <c r="J377" s="214"/>
      <c r="K377" s="214"/>
      <c r="L377" s="220"/>
      <c r="M377" s="221"/>
      <c r="N377" s="222"/>
      <c r="O377" s="222"/>
      <c r="P377" s="222"/>
      <c r="Q377" s="222"/>
      <c r="R377" s="222"/>
      <c r="S377" s="222"/>
      <c r="T377" s="223"/>
      <c r="AT377" s="224" t="s">
        <v>152</v>
      </c>
      <c r="AU377" s="224" t="s">
        <v>84</v>
      </c>
      <c r="AV377" s="13" t="s">
        <v>84</v>
      </c>
      <c r="AW377" s="13" t="s">
        <v>28</v>
      </c>
      <c r="AX377" s="13" t="s">
        <v>72</v>
      </c>
      <c r="AY377" s="224" t="s">
        <v>143</v>
      </c>
    </row>
    <row r="378" spans="1:65" s="2" customFormat="1" ht="24.15" customHeight="1">
      <c r="A378" s="33"/>
      <c r="B378" s="34"/>
      <c r="C378" s="199" t="s">
        <v>435</v>
      </c>
      <c r="D378" s="199" t="s">
        <v>146</v>
      </c>
      <c r="E378" s="200" t="s">
        <v>305</v>
      </c>
      <c r="F378" s="201" t="s">
        <v>306</v>
      </c>
      <c r="G378" s="202" t="s">
        <v>307</v>
      </c>
      <c r="H378" s="203">
        <v>19.106999999999999</v>
      </c>
      <c r="I378" s="204"/>
      <c r="J378" s="203">
        <f>ROUND(I378*H378,3)</f>
        <v>0</v>
      </c>
      <c r="K378" s="205"/>
      <c r="L378" s="38"/>
      <c r="M378" s="206" t="s">
        <v>1</v>
      </c>
      <c r="N378" s="207" t="s">
        <v>38</v>
      </c>
      <c r="O378" s="74"/>
      <c r="P378" s="208">
        <f>O378*H378</f>
        <v>0</v>
      </c>
      <c r="Q378" s="208">
        <v>0</v>
      </c>
      <c r="R378" s="208">
        <f>Q378*H378</f>
        <v>0</v>
      </c>
      <c r="S378" s="208">
        <v>0</v>
      </c>
      <c r="T378" s="209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210" t="s">
        <v>150</v>
      </c>
      <c r="AT378" s="210" t="s">
        <v>146</v>
      </c>
      <c r="AU378" s="210" t="s">
        <v>84</v>
      </c>
      <c r="AY378" s="16" t="s">
        <v>143</v>
      </c>
      <c r="BE378" s="211">
        <f>IF(N378="základná",J378,0)</f>
        <v>0</v>
      </c>
      <c r="BF378" s="211">
        <f>IF(N378="znížená",J378,0)</f>
        <v>0</v>
      </c>
      <c r="BG378" s="211">
        <f>IF(N378="zákl. prenesená",J378,0)</f>
        <v>0</v>
      </c>
      <c r="BH378" s="211">
        <f>IF(N378="zníž. prenesená",J378,0)</f>
        <v>0</v>
      </c>
      <c r="BI378" s="211">
        <f>IF(N378="nulová",J378,0)</f>
        <v>0</v>
      </c>
      <c r="BJ378" s="16" t="s">
        <v>84</v>
      </c>
      <c r="BK378" s="212">
        <f>ROUND(I378*H378,3)</f>
        <v>0</v>
      </c>
      <c r="BL378" s="16" t="s">
        <v>150</v>
      </c>
      <c r="BM378" s="210" t="s">
        <v>1238</v>
      </c>
    </row>
    <row r="379" spans="1:65" s="2" customFormat="1" ht="21.75" customHeight="1">
      <c r="A379" s="33"/>
      <c r="B379" s="34"/>
      <c r="C379" s="199" t="s">
        <v>440</v>
      </c>
      <c r="D379" s="199" t="s">
        <v>146</v>
      </c>
      <c r="E379" s="200" t="s">
        <v>311</v>
      </c>
      <c r="F379" s="201" t="s">
        <v>312</v>
      </c>
      <c r="G379" s="202" t="s">
        <v>307</v>
      </c>
      <c r="H379" s="203">
        <v>19.106999999999999</v>
      </c>
      <c r="I379" s="204"/>
      <c r="J379" s="203">
        <f>ROUND(I379*H379,3)</f>
        <v>0</v>
      </c>
      <c r="K379" s="205"/>
      <c r="L379" s="38"/>
      <c r="M379" s="206" t="s">
        <v>1</v>
      </c>
      <c r="N379" s="207" t="s">
        <v>38</v>
      </c>
      <c r="O379" s="74"/>
      <c r="P379" s="208">
        <f>O379*H379</f>
        <v>0</v>
      </c>
      <c r="Q379" s="208">
        <v>0</v>
      </c>
      <c r="R379" s="208">
        <f>Q379*H379</f>
        <v>0</v>
      </c>
      <c r="S379" s="208">
        <v>0</v>
      </c>
      <c r="T379" s="209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210" t="s">
        <v>150</v>
      </c>
      <c r="AT379" s="210" t="s">
        <v>146</v>
      </c>
      <c r="AU379" s="210" t="s">
        <v>84</v>
      </c>
      <c r="AY379" s="16" t="s">
        <v>143</v>
      </c>
      <c r="BE379" s="211">
        <f>IF(N379="základná",J379,0)</f>
        <v>0</v>
      </c>
      <c r="BF379" s="211">
        <f>IF(N379="znížená",J379,0)</f>
        <v>0</v>
      </c>
      <c r="BG379" s="211">
        <f>IF(N379="zákl. prenesená",J379,0)</f>
        <v>0</v>
      </c>
      <c r="BH379" s="211">
        <f>IF(N379="zníž. prenesená",J379,0)</f>
        <v>0</v>
      </c>
      <c r="BI379" s="211">
        <f>IF(N379="nulová",J379,0)</f>
        <v>0</v>
      </c>
      <c r="BJ379" s="16" t="s">
        <v>84</v>
      </c>
      <c r="BK379" s="212">
        <f>ROUND(I379*H379,3)</f>
        <v>0</v>
      </c>
      <c r="BL379" s="16" t="s">
        <v>150</v>
      </c>
      <c r="BM379" s="210" t="s">
        <v>1239</v>
      </c>
    </row>
    <row r="380" spans="1:65" s="2" customFormat="1" ht="24.15" customHeight="1">
      <c r="A380" s="33"/>
      <c r="B380" s="34"/>
      <c r="C380" s="199" t="s">
        <v>445</v>
      </c>
      <c r="D380" s="199" t="s">
        <v>146</v>
      </c>
      <c r="E380" s="200" t="s">
        <v>315</v>
      </c>
      <c r="F380" s="201" t="s">
        <v>316</v>
      </c>
      <c r="G380" s="202" t="s">
        <v>307</v>
      </c>
      <c r="H380" s="203">
        <v>19.106999999999999</v>
      </c>
      <c r="I380" s="204"/>
      <c r="J380" s="203">
        <f>ROUND(I380*H380,3)</f>
        <v>0</v>
      </c>
      <c r="K380" s="205"/>
      <c r="L380" s="38"/>
      <c r="M380" s="206" t="s">
        <v>1</v>
      </c>
      <c r="N380" s="207" t="s">
        <v>38</v>
      </c>
      <c r="O380" s="74"/>
      <c r="P380" s="208">
        <f>O380*H380</f>
        <v>0</v>
      </c>
      <c r="Q380" s="208">
        <v>0</v>
      </c>
      <c r="R380" s="208">
        <f>Q380*H380</f>
        <v>0</v>
      </c>
      <c r="S380" s="208">
        <v>0</v>
      </c>
      <c r="T380" s="209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210" t="s">
        <v>150</v>
      </c>
      <c r="AT380" s="210" t="s">
        <v>146</v>
      </c>
      <c r="AU380" s="210" t="s">
        <v>84</v>
      </c>
      <c r="AY380" s="16" t="s">
        <v>143</v>
      </c>
      <c r="BE380" s="211">
        <f>IF(N380="základná",J380,0)</f>
        <v>0</v>
      </c>
      <c r="BF380" s="211">
        <f>IF(N380="znížená",J380,0)</f>
        <v>0</v>
      </c>
      <c r="BG380" s="211">
        <f>IF(N380="zákl. prenesená",J380,0)</f>
        <v>0</v>
      </c>
      <c r="BH380" s="211">
        <f>IF(N380="zníž. prenesená",J380,0)</f>
        <v>0</v>
      </c>
      <c r="BI380" s="211">
        <f>IF(N380="nulová",J380,0)</f>
        <v>0</v>
      </c>
      <c r="BJ380" s="16" t="s">
        <v>84</v>
      </c>
      <c r="BK380" s="212">
        <f>ROUND(I380*H380,3)</f>
        <v>0</v>
      </c>
      <c r="BL380" s="16" t="s">
        <v>150</v>
      </c>
      <c r="BM380" s="210" t="s">
        <v>1240</v>
      </c>
    </row>
    <row r="381" spans="1:65" s="2" customFormat="1" ht="24.15" customHeight="1">
      <c r="A381" s="33"/>
      <c r="B381" s="34"/>
      <c r="C381" s="199" t="s">
        <v>505</v>
      </c>
      <c r="D381" s="199" t="s">
        <v>146</v>
      </c>
      <c r="E381" s="200" t="s">
        <v>319</v>
      </c>
      <c r="F381" s="201" t="s">
        <v>320</v>
      </c>
      <c r="G381" s="202" t="s">
        <v>307</v>
      </c>
      <c r="H381" s="203">
        <v>19.106999999999999</v>
      </c>
      <c r="I381" s="204"/>
      <c r="J381" s="203">
        <f>ROUND(I381*H381,3)</f>
        <v>0</v>
      </c>
      <c r="K381" s="205"/>
      <c r="L381" s="38"/>
      <c r="M381" s="206" t="s">
        <v>1</v>
      </c>
      <c r="N381" s="207" t="s">
        <v>38</v>
      </c>
      <c r="O381" s="74"/>
      <c r="P381" s="208">
        <f>O381*H381</f>
        <v>0</v>
      </c>
      <c r="Q381" s="208">
        <v>0</v>
      </c>
      <c r="R381" s="208">
        <f>Q381*H381</f>
        <v>0</v>
      </c>
      <c r="S381" s="208">
        <v>0</v>
      </c>
      <c r="T381" s="209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210" t="s">
        <v>150</v>
      </c>
      <c r="AT381" s="210" t="s">
        <v>146</v>
      </c>
      <c r="AU381" s="210" t="s">
        <v>84</v>
      </c>
      <c r="AY381" s="16" t="s">
        <v>143</v>
      </c>
      <c r="BE381" s="211">
        <f>IF(N381="základná",J381,0)</f>
        <v>0</v>
      </c>
      <c r="BF381" s="211">
        <f>IF(N381="znížená",J381,0)</f>
        <v>0</v>
      </c>
      <c r="BG381" s="211">
        <f>IF(N381="zákl. prenesená",J381,0)</f>
        <v>0</v>
      </c>
      <c r="BH381" s="211">
        <f>IF(N381="zníž. prenesená",J381,0)</f>
        <v>0</v>
      </c>
      <c r="BI381" s="211">
        <f>IF(N381="nulová",J381,0)</f>
        <v>0</v>
      </c>
      <c r="BJ381" s="16" t="s">
        <v>84</v>
      </c>
      <c r="BK381" s="212">
        <f>ROUND(I381*H381,3)</f>
        <v>0</v>
      </c>
      <c r="BL381" s="16" t="s">
        <v>150</v>
      </c>
      <c r="BM381" s="210" t="s">
        <v>1241</v>
      </c>
    </row>
    <row r="382" spans="1:65" s="2" customFormat="1" ht="24.15" customHeight="1">
      <c r="A382" s="33"/>
      <c r="B382" s="34"/>
      <c r="C382" s="199" t="s">
        <v>509</v>
      </c>
      <c r="D382" s="199" t="s">
        <v>146</v>
      </c>
      <c r="E382" s="200" t="s">
        <v>323</v>
      </c>
      <c r="F382" s="201" t="s">
        <v>324</v>
      </c>
      <c r="G382" s="202" t="s">
        <v>307</v>
      </c>
      <c r="H382" s="203">
        <v>654.43399999999997</v>
      </c>
      <c r="I382" s="204"/>
      <c r="J382" s="203">
        <f>ROUND(I382*H382,3)</f>
        <v>0</v>
      </c>
      <c r="K382" s="205"/>
      <c r="L382" s="38"/>
      <c r="M382" s="206" t="s">
        <v>1</v>
      </c>
      <c r="N382" s="207" t="s">
        <v>38</v>
      </c>
      <c r="O382" s="74"/>
      <c r="P382" s="208">
        <f>O382*H382</f>
        <v>0</v>
      </c>
      <c r="Q382" s="208">
        <v>0</v>
      </c>
      <c r="R382" s="208">
        <f>Q382*H382</f>
        <v>0</v>
      </c>
      <c r="S382" s="208">
        <v>0</v>
      </c>
      <c r="T382" s="209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210" t="s">
        <v>150</v>
      </c>
      <c r="AT382" s="210" t="s">
        <v>146</v>
      </c>
      <c r="AU382" s="210" t="s">
        <v>84</v>
      </c>
      <c r="AY382" s="16" t="s">
        <v>143</v>
      </c>
      <c r="BE382" s="211">
        <f>IF(N382="základná",J382,0)</f>
        <v>0</v>
      </c>
      <c r="BF382" s="211">
        <f>IF(N382="znížená",J382,0)</f>
        <v>0</v>
      </c>
      <c r="BG382" s="211">
        <f>IF(N382="zákl. prenesená",J382,0)</f>
        <v>0</v>
      </c>
      <c r="BH382" s="211">
        <f>IF(N382="zníž. prenesená",J382,0)</f>
        <v>0</v>
      </c>
      <c r="BI382" s="211">
        <f>IF(N382="nulová",J382,0)</f>
        <v>0</v>
      </c>
      <c r="BJ382" s="16" t="s">
        <v>84</v>
      </c>
      <c r="BK382" s="212">
        <f>ROUND(I382*H382,3)</f>
        <v>0</v>
      </c>
      <c r="BL382" s="16" t="s">
        <v>150</v>
      </c>
      <c r="BM382" s="210" t="s">
        <v>1242</v>
      </c>
    </row>
    <row r="383" spans="1:65" s="13" customFormat="1" ht="10">
      <c r="B383" s="213"/>
      <c r="C383" s="214"/>
      <c r="D383" s="215" t="s">
        <v>152</v>
      </c>
      <c r="E383" s="216" t="s">
        <v>1</v>
      </c>
      <c r="F383" s="217" t="s">
        <v>1243</v>
      </c>
      <c r="G383" s="214"/>
      <c r="H383" s="218">
        <v>654.43399999999997</v>
      </c>
      <c r="I383" s="219"/>
      <c r="J383" s="214"/>
      <c r="K383" s="214"/>
      <c r="L383" s="220"/>
      <c r="M383" s="221"/>
      <c r="N383" s="222"/>
      <c r="O383" s="222"/>
      <c r="P383" s="222"/>
      <c r="Q383" s="222"/>
      <c r="R383" s="222"/>
      <c r="S383" s="222"/>
      <c r="T383" s="223"/>
      <c r="AT383" s="224" t="s">
        <v>152</v>
      </c>
      <c r="AU383" s="224" t="s">
        <v>84</v>
      </c>
      <c r="AV383" s="13" t="s">
        <v>84</v>
      </c>
      <c r="AW383" s="13" t="s">
        <v>28</v>
      </c>
      <c r="AX383" s="13" t="s">
        <v>72</v>
      </c>
      <c r="AY383" s="224" t="s">
        <v>143</v>
      </c>
    </row>
    <row r="384" spans="1:65" s="2" customFormat="1" ht="24.15" customHeight="1">
      <c r="A384" s="33"/>
      <c r="B384" s="34"/>
      <c r="C384" s="199" t="s">
        <v>513</v>
      </c>
      <c r="D384" s="199" t="s">
        <v>146</v>
      </c>
      <c r="E384" s="200" t="s">
        <v>327</v>
      </c>
      <c r="F384" s="201" t="s">
        <v>328</v>
      </c>
      <c r="G384" s="202" t="s">
        <v>307</v>
      </c>
      <c r="H384" s="203">
        <v>19.106999999999999</v>
      </c>
      <c r="I384" s="204"/>
      <c r="J384" s="203">
        <f>ROUND(I384*H384,3)</f>
        <v>0</v>
      </c>
      <c r="K384" s="205"/>
      <c r="L384" s="38"/>
      <c r="M384" s="206" t="s">
        <v>1</v>
      </c>
      <c r="N384" s="207" t="s">
        <v>38</v>
      </c>
      <c r="O384" s="74"/>
      <c r="P384" s="208">
        <f>O384*H384</f>
        <v>0</v>
      </c>
      <c r="Q384" s="208">
        <v>0</v>
      </c>
      <c r="R384" s="208">
        <f>Q384*H384</f>
        <v>0</v>
      </c>
      <c r="S384" s="208">
        <v>0</v>
      </c>
      <c r="T384" s="209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210" t="s">
        <v>150</v>
      </c>
      <c r="AT384" s="210" t="s">
        <v>146</v>
      </c>
      <c r="AU384" s="210" t="s">
        <v>84</v>
      </c>
      <c r="AY384" s="16" t="s">
        <v>143</v>
      </c>
      <c r="BE384" s="211">
        <f>IF(N384="základná",J384,0)</f>
        <v>0</v>
      </c>
      <c r="BF384" s="211">
        <f>IF(N384="znížená",J384,0)</f>
        <v>0</v>
      </c>
      <c r="BG384" s="211">
        <f>IF(N384="zákl. prenesená",J384,0)</f>
        <v>0</v>
      </c>
      <c r="BH384" s="211">
        <f>IF(N384="zníž. prenesená",J384,0)</f>
        <v>0</v>
      </c>
      <c r="BI384" s="211">
        <f>IF(N384="nulová",J384,0)</f>
        <v>0</v>
      </c>
      <c r="BJ384" s="16" t="s">
        <v>84</v>
      </c>
      <c r="BK384" s="212">
        <f>ROUND(I384*H384,3)</f>
        <v>0</v>
      </c>
      <c r="BL384" s="16" t="s">
        <v>150</v>
      </c>
      <c r="BM384" s="210" t="s">
        <v>1244</v>
      </c>
    </row>
    <row r="385" spans="1:65" s="12" customFormat="1" ht="22.75" customHeight="1">
      <c r="B385" s="183"/>
      <c r="C385" s="184"/>
      <c r="D385" s="185" t="s">
        <v>71</v>
      </c>
      <c r="E385" s="197" t="s">
        <v>330</v>
      </c>
      <c r="F385" s="197" t="s">
        <v>331</v>
      </c>
      <c r="G385" s="184"/>
      <c r="H385" s="184"/>
      <c r="I385" s="187"/>
      <c r="J385" s="198">
        <f>BK385</f>
        <v>0</v>
      </c>
      <c r="K385" s="184"/>
      <c r="L385" s="189"/>
      <c r="M385" s="190"/>
      <c r="N385" s="191"/>
      <c r="O385" s="191"/>
      <c r="P385" s="192">
        <f>P386</f>
        <v>0</v>
      </c>
      <c r="Q385" s="191"/>
      <c r="R385" s="192">
        <f>R386</f>
        <v>0</v>
      </c>
      <c r="S385" s="191"/>
      <c r="T385" s="193">
        <f>T386</f>
        <v>0</v>
      </c>
      <c r="AR385" s="194" t="s">
        <v>79</v>
      </c>
      <c r="AT385" s="195" t="s">
        <v>71</v>
      </c>
      <c r="AU385" s="195" t="s">
        <v>79</v>
      </c>
      <c r="AY385" s="194" t="s">
        <v>143</v>
      </c>
      <c r="BK385" s="196">
        <f>BK386</f>
        <v>0</v>
      </c>
    </row>
    <row r="386" spans="1:65" s="2" customFormat="1" ht="33" customHeight="1">
      <c r="A386" s="33"/>
      <c r="B386" s="34"/>
      <c r="C386" s="199" t="s">
        <v>219</v>
      </c>
      <c r="D386" s="199" t="s">
        <v>146</v>
      </c>
      <c r="E386" s="200" t="s">
        <v>333</v>
      </c>
      <c r="F386" s="201" t="s">
        <v>334</v>
      </c>
      <c r="G386" s="202" t="s">
        <v>307</v>
      </c>
      <c r="H386" s="203">
        <v>24.712</v>
      </c>
      <c r="I386" s="204"/>
      <c r="J386" s="203">
        <f>ROUND(I386*H386,3)</f>
        <v>0</v>
      </c>
      <c r="K386" s="205"/>
      <c r="L386" s="38"/>
      <c r="M386" s="206" t="s">
        <v>1</v>
      </c>
      <c r="N386" s="207" t="s">
        <v>38</v>
      </c>
      <c r="O386" s="74"/>
      <c r="P386" s="208">
        <f>O386*H386</f>
        <v>0</v>
      </c>
      <c r="Q386" s="208">
        <v>0</v>
      </c>
      <c r="R386" s="208">
        <f>Q386*H386</f>
        <v>0</v>
      </c>
      <c r="S386" s="208">
        <v>0</v>
      </c>
      <c r="T386" s="209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210" t="s">
        <v>150</v>
      </c>
      <c r="AT386" s="210" t="s">
        <v>146</v>
      </c>
      <c r="AU386" s="210" t="s">
        <v>84</v>
      </c>
      <c r="AY386" s="16" t="s">
        <v>143</v>
      </c>
      <c r="BE386" s="211">
        <f>IF(N386="základná",J386,0)</f>
        <v>0</v>
      </c>
      <c r="BF386" s="211">
        <f>IF(N386="znížená",J386,0)</f>
        <v>0</v>
      </c>
      <c r="BG386" s="211">
        <f>IF(N386="zákl. prenesená",J386,0)</f>
        <v>0</v>
      </c>
      <c r="BH386" s="211">
        <f>IF(N386="zníž. prenesená",J386,0)</f>
        <v>0</v>
      </c>
      <c r="BI386" s="211">
        <f>IF(N386="nulová",J386,0)</f>
        <v>0</v>
      </c>
      <c r="BJ386" s="16" t="s">
        <v>84</v>
      </c>
      <c r="BK386" s="212">
        <f>ROUND(I386*H386,3)</f>
        <v>0</v>
      </c>
      <c r="BL386" s="16" t="s">
        <v>150</v>
      </c>
      <c r="BM386" s="210" t="s">
        <v>1245</v>
      </c>
    </row>
    <row r="387" spans="1:65" s="12" customFormat="1" ht="22.75" customHeight="1">
      <c r="B387" s="183"/>
      <c r="C387" s="184"/>
      <c r="D387" s="185" t="s">
        <v>71</v>
      </c>
      <c r="E387" s="197" t="s">
        <v>336</v>
      </c>
      <c r="F387" s="197" t="s">
        <v>337</v>
      </c>
      <c r="G387" s="184"/>
      <c r="H387" s="184"/>
      <c r="I387" s="187"/>
      <c r="J387" s="198">
        <f>BK387</f>
        <v>0</v>
      </c>
      <c r="K387" s="184"/>
      <c r="L387" s="189"/>
      <c r="M387" s="190"/>
      <c r="N387" s="191"/>
      <c r="O387" s="191"/>
      <c r="P387" s="192">
        <f>SUM(P388:P441)</f>
        <v>0</v>
      </c>
      <c r="Q387" s="191"/>
      <c r="R387" s="192">
        <f>SUM(R388:R441)</f>
        <v>23.052348380000002</v>
      </c>
      <c r="S387" s="191"/>
      <c r="T387" s="193">
        <f>SUM(T388:T441)</f>
        <v>0</v>
      </c>
      <c r="AR387" s="194" t="s">
        <v>84</v>
      </c>
      <c r="AT387" s="195" t="s">
        <v>71</v>
      </c>
      <c r="AU387" s="195" t="s">
        <v>79</v>
      </c>
      <c r="AY387" s="194" t="s">
        <v>143</v>
      </c>
      <c r="BK387" s="196">
        <f>SUM(BK388:BK441)</f>
        <v>0</v>
      </c>
    </row>
    <row r="388" spans="1:65" s="2" customFormat="1" ht="24.15" customHeight="1">
      <c r="A388" s="33"/>
      <c r="B388" s="34"/>
      <c r="C388" s="199" t="s">
        <v>1246</v>
      </c>
      <c r="D388" s="199" t="s">
        <v>146</v>
      </c>
      <c r="E388" s="200" t="s">
        <v>1247</v>
      </c>
      <c r="F388" s="201" t="s">
        <v>1248</v>
      </c>
      <c r="G388" s="202" t="s">
        <v>149</v>
      </c>
      <c r="H388" s="203">
        <v>6.5469999999999997</v>
      </c>
      <c r="I388" s="204"/>
      <c r="J388" s="203">
        <f>ROUND(I388*H388,3)</f>
        <v>0</v>
      </c>
      <c r="K388" s="205"/>
      <c r="L388" s="38"/>
      <c r="M388" s="206" t="s">
        <v>1</v>
      </c>
      <c r="N388" s="207" t="s">
        <v>38</v>
      </c>
      <c r="O388" s="74"/>
      <c r="P388" s="208">
        <f>O388*H388</f>
        <v>0</v>
      </c>
      <c r="Q388" s="208">
        <v>4.4220000000000002E-2</v>
      </c>
      <c r="R388" s="208">
        <f>Q388*H388</f>
        <v>0.28950833999999998</v>
      </c>
      <c r="S388" s="208">
        <v>0</v>
      </c>
      <c r="T388" s="209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210" t="s">
        <v>308</v>
      </c>
      <c r="AT388" s="210" t="s">
        <v>146</v>
      </c>
      <c r="AU388" s="210" t="s">
        <v>84</v>
      </c>
      <c r="AY388" s="16" t="s">
        <v>143</v>
      </c>
      <c r="BE388" s="211">
        <f>IF(N388="základná",J388,0)</f>
        <v>0</v>
      </c>
      <c r="BF388" s="211">
        <f>IF(N388="znížená",J388,0)</f>
        <v>0</v>
      </c>
      <c r="BG388" s="211">
        <f>IF(N388="zákl. prenesená",J388,0)</f>
        <v>0</v>
      </c>
      <c r="BH388" s="211">
        <f>IF(N388="zníž. prenesená",J388,0)</f>
        <v>0</v>
      </c>
      <c r="BI388" s="211">
        <f>IF(N388="nulová",J388,0)</f>
        <v>0</v>
      </c>
      <c r="BJ388" s="16" t="s">
        <v>84</v>
      </c>
      <c r="BK388" s="212">
        <f>ROUND(I388*H388,3)</f>
        <v>0</v>
      </c>
      <c r="BL388" s="16" t="s">
        <v>308</v>
      </c>
      <c r="BM388" s="210" t="s">
        <v>1249</v>
      </c>
    </row>
    <row r="389" spans="1:65" s="13" customFormat="1" ht="10">
      <c r="B389" s="213"/>
      <c r="C389" s="214"/>
      <c r="D389" s="215" t="s">
        <v>152</v>
      </c>
      <c r="E389" s="216" t="s">
        <v>1</v>
      </c>
      <c r="F389" s="217" t="s">
        <v>1250</v>
      </c>
      <c r="G389" s="214"/>
      <c r="H389" s="218">
        <v>6.5469999999999997</v>
      </c>
      <c r="I389" s="219"/>
      <c r="J389" s="214"/>
      <c r="K389" s="214"/>
      <c r="L389" s="220"/>
      <c r="M389" s="221"/>
      <c r="N389" s="222"/>
      <c r="O389" s="222"/>
      <c r="P389" s="222"/>
      <c r="Q389" s="222"/>
      <c r="R389" s="222"/>
      <c r="S389" s="222"/>
      <c r="T389" s="223"/>
      <c r="AT389" s="224" t="s">
        <v>152</v>
      </c>
      <c r="AU389" s="224" t="s">
        <v>84</v>
      </c>
      <c r="AV389" s="13" t="s">
        <v>84</v>
      </c>
      <c r="AW389" s="13" t="s">
        <v>28</v>
      </c>
      <c r="AX389" s="13" t="s">
        <v>72</v>
      </c>
      <c r="AY389" s="224" t="s">
        <v>143</v>
      </c>
    </row>
    <row r="390" spans="1:65" s="2" customFormat="1" ht="24.15" customHeight="1">
      <c r="A390" s="33"/>
      <c r="B390" s="34"/>
      <c r="C390" s="225" t="s">
        <v>326</v>
      </c>
      <c r="D390" s="225" t="s">
        <v>159</v>
      </c>
      <c r="E390" s="226" t="s">
        <v>349</v>
      </c>
      <c r="F390" s="227" t="s">
        <v>350</v>
      </c>
      <c r="G390" s="228" t="s">
        <v>149</v>
      </c>
      <c r="H390" s="229">
        <v>6.6779999999999999</v>
      </c>
      <c r="I390" s="230"/>
      <c r="J390" s="229">
        <f>ROUND(I390*H390,3)</f>
        <v>0</v>
      </c>
      <c r="K390" s="231"/>
      <c r="L390" s="232"/>
      <c r="M390" s="233" t="s">
        <v>1</v>
      </c>
      <c r="N390" s="234" t="s">
        <v>38</v>
      </c>
      <c r="O390" s="74"/>
      <c r="P390" s="208">
        <f>O390*H390</f>
        <v>0</v>
      </c>
      <c r="Q390" s="208">
        <v>3.3500000000000002E-2</v>
      </c>
      <c r="R390" s="208">
        <f>Q390*H390</f>
        <v>0.22371300000000002</v>
      </c>
      <c r="S390" s="208">
        <v>0</v>
      </c>
      <c r="T390" s="209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210" t="s">
        <v>351</v>
      </c>
      <c r="AT390" s="210" t="s">
        <v>159</v>
      </c>
      <c r="AU390" s="210" t="s">
        <v>84</v>
      </c>
      <c r="AY390" s="16" t="s">
        <v>143</v>
      </c>
      <c r="BE390" s="211">
        <f>IF(N390="základná",J390,0)</f>
        <v>0</v>
      </c>
      <c r="BF390" s="211">
        <f>IF(N390="znížená",J390,0)</f>
        <v>0</v>
      </c>
      <c r="BG390" s="211">
        <f>IF(N390="zákl. prenesená",J390,0)</f>
        <v>0</v>
      </c>
      <c r="BH390" s="211">
        <f>IF(N390="zníž. prenesená",J390,0)</f>
        <v>0</v>
      </c>
      <c r="BI390" s="211">
        <f>IF(N390="nulová",J390,0)</f>
        <v>0</v>
      </c>
      <c r="BJ390" s="16" t="s">
        <v>84</v>
      </c>
      <c r="BK390" s="212">
        <f>ROUND(I390*H390,3)</f>
        <v>0</v>
      </c>
      <c r="BL390" s="16" t="s">
        <v>308</v>
      </c>
      <c r="BM390" s="210" t="s">
        <v>1251</v>
      </c>
    </row>
    <row r="391" spans="1:65" s="13" customFormat="1" ht="10">
      <c r="B391" s="213"/>
      <c r="C391" s="214"/>
      <c r="D391" s="215" t="s">
        <v>152</v>
      </c>
      <c r="E391" s="214"/>
      <c r="F391" s="217" t="s">
        <v>1252</v>
      </c>
      <c r="G391" s="214"/>
      <c r="H391" s="218">
        <v>6.6779999999999999</v>
      </c>
      <c r="I391" s="219"/>
      <c r="J391" s="214"/>
      <c r="K391" s="214"/>
      <c r="L391" s="220"/>
      <c r="M391" s="221"/>
      <c r="N391" s="222"/>
      <c r="O391" s="222"/>
      <c r="P391" s="222"/>
      <c r="Q391" s="222"/>
      <c r="R391" s="222"/>
      <c r="S391" s="222"/>
      <c r="T391" s="223"/>
      <c r="AT391" s="224" t="s">
        <v>152</v>
      </c>
      <c r="AU391" s="224" t="s">
        <v>84</v>
      </c>
      <c r="AV391" s="13" t="s">
        <v>84</v>
      </c>
      <c r="AW391" s="13" t="s">
        <v>4</v>
      </c>
      <c r="AX391" s="13" t="s">
        <v>79</v>
      </c>
      <c r="AY391" s="224" t="s">
        <v>143</v>
      </c>
    </row>
    <row r="392" spans="1:65" s="2" customFormat="1" ht="24.15" customHeight="1">
      <c r="A392" s="33"/>
      <c r="B392" s="34"/>
      <c r="C392" s="199" t="s">
        <v>990</v>
      </c>
      <c r="D392" s="199" t="s">
        <v>146</v>
      </c>
      <c r="E392" s="200" t="s">
        <v>339</v>
      </c>
      <c r="F392" s="201" t="s">
        <v>340</v>
      </c>
      <c r="G392" s="202" t="s">
        <v>207</v>
      </c>
      <c r="H392" s="203">
        <v>339.49099999999999</v>
      </c>
      <c r="I392" s="204"/>
      <c r="J392" s="203">
        <f>ROUND(I392*H392,3)</f>
        <v>0</v>
      </c>
      <c r="K392" s="205"/>
      <c r="L392" s="38"/>
      <c r="M392" s="206" t="s">
        <v>1</v>
      </c>
      <c r="N392" s="207" t="s">
        <v>38</v>
      </c>
      <c r="O392" s="74"/>
      <c r="P392" s="208">
        <f>O392*H392</f>
        <v>0</v>
      </c>
      <c r="Q392" s="208">
        <v>3.1199999999999999E-3</v>
      </c>
      <c r="R392" s="208">
        <f>Q392*H392</f>
        <v>1.0592119199999999</v>
      </c>
      <c r="S392" s="208">
        <v>0</v>
      </c>
      <c r="T392" s="209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210" t="s">
        <v>308</v>
      </c>
      <c r="AT392" s="210" t="s">
        <v>146</v>
      </c>
      <c r="AU392" s="210" t="s">
        <v>84</v>
      </c>
      <c r="AY392" s="16" t="s">
        <v>143</v>
      </c>
      <c r="BE392" s="211">
        <f>IF(N392="základná",J392,0)</f>
        <v>0</v>
      </c>
      <c r="BF392" s="211">
        <f>IF(N392="znížená",J392,0)</f>
        <v>0</v>
      </c>
      <c r="BG392" s="211">
        <f>IF(N392="zákl. prenesená",J392,0)</f>
        <v>0</v>
      </c>
      <c r="BH392" s="211">
        <f>IF(N392="zníž. prenesená",J392,0)</f>
        <v>0</v>
      </c>
      <c r="BI392" s="211">
        <f>IF(N392="nulová",J392,0)</f>
        <v>0</v>
      </c>
      <c r="BJ392" s="16" t="s">
        <v>84</v>
      </c>
      <c r="BK392" s="212">
        <f>ROUND(I392*H392,3)</f>
        <v>0</v>
      </c>
      <c r="BL392" s="16" t="s">
        <v>308</v>
      </c>
      <c r="BM392" s="210" t="s">
        <v>341</v>
      </c>
    </row>
    <row r="393" spans="1:65" s="13" customFormat="1" ht="20">
      <c r="B393" s="213"/>
      <c r="C393" s="214"/>
      <c r="D393" s="215" t="s">
        <v>152</v>
      </c>
      <c r="E393" s="216" t="s">
        <v>1</v>
      </c>
      <c r="F393" s="217" t="s">
        <v>1253</v>
      </c>
      <c r="G393" s="214"/>
      <c r="H393" s="218">
        <v>7.36</v>
      </c>
      <c r="I393" s="219"/>
      <c r="J393" s="214"/>
      <c r="K393" s="214"/>
      <c r="L393" s="220"/>
      <c r="M393" s="221"/>
      <c r="N393" s="222"/>
      <c r="O393" s="222"/>
      <c r="P393" s="222"/>
      <c r="Q393" s="222"/>
      <c r="R393" s="222"/>
      <c r="S393" s="222"/>
      <c r="T393" s="223"/>
      <c r="AT393" s="224" t="s">
        <v>152</v>
      </c>
      <c r="AU393" s="224" t="s">
        <v>84</v>
      </c>
      <c r="AV393" s="13" t="s">
        <v>84</v>
      </c>
      <c r="AW393" s="13" t="s">
        <v>28</v>
      </c>
      <c r="AX393" s="13" t="s">
        <v>72</v>
      </c>
      <c r="AY393" s="224" t="s">
        <v>143</v>
      </c>
    </row>
    <row r="394" spans="1:65" s="14" customFormat="1" ht="10">
      <c r="B394" s="243"/>
      <c r="C394" s="244"/>
      <c r="D394" s="215" t="s">
        <v>152</v>
      </c>
      <c r="E394" s="245" t="s">
        <v>1</v>
      </c>
      <c r="F394" s="246" t="s">
        <v>1085</v>
      </c>
      <c r="G394" s="244"/>
      <c r="H394" s="245" t="s">
        <v>1</v>
      </c>
      <c r="I394" s="247"/>
      <c r="J394" s="244"/>
      <c r="K394" s="244"/>
      <c r="L394" s="248"/>
      <c r="M394" s="249"/>
      <c r="N394" s="250"/>
      <c r="O394" s="250"/>
      <c r="P394" s="250"/>
      <c r="Q394" s="250"/>
      <c r="R394" s="250"/>
      <c r="S394" s="250"/>
      <c r="T394" s="251"/>
      <c r="AT394" s="252" t="s">
        <v>152</v>
      </c>
      <c r="AU394" s="252" t="s">
        <v>84</v>
      </c>
      <c r="AV394" s="14" t="s">
        <v>79</v>
      </c>
      <c r="AW394" s="14" t="s">
        <v>28</v>
      </c>
      <c r="AX394" s="14" t="s">
        <v>72</v>
      </c>
      <c r="AY394" s="252" t="s">
        <v>143</v>
      </c>
    </row>
    <row r="395" spans="1:65" s="13" customFormat="1" ht="10">
      <c r="B395" s="213"/>
      <c r="C395" s="214"/>
      <c r="D395" s="215" t="s">
        <v>152</v>
      </c>
      <c r="E395" s="216" t="s">
        <v>1</v>
      </c>
      <c r="F395" s="217" t="s">
        <v>1254</v>
      </c>
      <c r="G395" s="214"/>
      <c r="H395" s="218">
        <v>6.65</v>
      </c>
      <c r="I395" s="219"/>
      <c r="J395" s="214"/>
      <c r="K395" s="214"/>
      <c r="L395" s="220"/>
      <c r="M395" s="221"/>
      <c r="N395" s="222"/>
      <c r="O395" s="222"/>
      <c r="P395" s="222"/>
      <c r="Q395" s="222"/>
      <c r="R395" s="222"/>
      <c r="S395" s="222"/>
      <c r="T395" s="223"/>
      <c r="AT395" s="224" t="s">
        <v>152</v>
      </c>
      <c r="AU395" s="224" t="s">
        <v>84</v>
      </c>
      <c r="AV395" s="13" t="s">
        <v>84</v>
      </c>
      <c r="AW395" s="13" t="s">
        <v>28</v>
      </c>
      <c r="AX395" s="13" t="s">
        <v>72</v>
      </c>
      <c r="AY395" s="224" t="s">
        <v>143</v>
      </c>
    </row>
    <row r="396" spans="1:65" s="13" customFormat="1" ht="10">
      <c r="B396" s="213"/>
      <c r="C396" s="214"/>
      <c r="D396" s="215" t="s">
        <v>152</v>
      </c>
      <c r="E396" s="216" t="s">
        <v>1</v>
      </c>
      <c r="F396" s="217" t="s">
        <v>1255</v>
      </c>
      <c r="G396" s="214"/>
      <c r="H396" s="218">
        <v>4.0199999999999996</v>
      </c>
      <c r="I396" s="219"/>
      <c r="J396" s="214"/>
      <c r="K396" s="214"/>
      <c r="L396" s="220"/>
      <c r="M396" s="221"/>
      <c r="N396" s="222"/>
      <c r="O396" s="222"/>
      <c r="P396" s="222"/>
      <c r="Q396" s="222"/>
      <c r="R396" s="222"/>
      <c r="S396" s="222"/>
      <c r="T396" s="223"/>
      <c r="AT396" s="224" t="s">
        <v>152</v>
      </c>
      <c r="AU396" s="224" t="s">
        <v>84</v>
      </c>
      <c r="AV396" s="13" t="s">
        <v>84</v>
      </c>
      <c r="AW396" s="13" t="s">
        <v>28</v>
      </c>
      <c r="AX396" s="13" t="s">
        <v>72</v>
      </c>
      <c r="AY396" s="224" t="s">
        <v>143</v>
      </c>
    </row>
    <row r="397" spans="1:65" s="13" customFormat="1" ht="10">
      <c r="B397" s="213"/>
      <c r="C397" s="214"/>
      <c r="D397" s="215" t="s">
        <v>152</v>
      </c>
      <c r="E397" s="216" t="s">
        <v>1</v>
      </c>
      <c r="F397" s="217" t="s">
        <v>1256</v>
      </c>
      <c r="G397" s="214"/>
      <c r="H397" s="218">
        <v>4.375</v>
      </c>
      <c r="I397" s="219"/>
      <c r="J397" s="214"/>
      <c r="K397" s="214"/>
      <c r="L397" s="220"/>
      <c r="M397" s="221"/>
      <c r="N397" s="222"/>
      <c r="O397" s="222"/>
      <c r="P397" s="222"/>
      <c r="Q397" s="222"/>
      <c r="R397" s="222"/>
      <c r="S397" s="222"/>
      <c r="T397" s="223"/>
      <c r="AT397" s="224" t="s">
        <v>152</v>
      </c>
      <c r="AU397" s="224" t="s">
        <v>84</v>
      </c>
      <c r="AV397" s="13" t="s">
        <v>84</v>
      </c>
      <c r="AW397" s="13" t="s">
        <v>28</v>
      </c>
      <c r="AX397" s="13" t="s">
        <v>72</v>
      </c>
      <c r="AY397" s="224" t="s">
        <v>143</v>
      </c>
    </row>
    <row r="398" spans="1:65" s="13" customFormat="1" ht="10">
      <c r="B398" s="213"/>
      <c r="C398" s="214"/>
      <c r="D398" s="215" t="s">
        <v>152</v>
      </c>
      <c r="E398" s="216" t="s">
        <v>1</v>
      </c>
      <c r="F398" s="217" t="s">
        <v>1257</v>
      </c>
      <c r="G398" s="214"/>
      <c r="H398" s="218">
        <v>4.6150000000000002</v>
      </c>
      <c r="I398" s="219"/>
      <c r="J398" s="214"/>
      <c r="K398" s="214"/>
      <c r="L398" s="220"/>
      <c r="M398" s="221"/>
      <c r="N398" s="222"/>
      <c r="O398" s="222"/>
      <c r="P398" s="222"/>
      <c r="Q398" s="222"/>
      <c r="R398" s="222"/>
      <c r="S398" s="222"/>
      <c r="T398" s="223"/>
      <c r="AT398" s="224" t="s">
        <v>152</v>
      </c>
      <c r="AU398" s="224" t="s">
        <v>84</v>
      </c>
      <c r="AV398" s="13" t="s">
        <v>84</v>
      </c>
      <c r="AW398" s="13" t="s">
        <v>28</v>
      </c>
      <c r="AX398" s="13" t="s">
        <v>72</v>
      </c>
      <c r="AY398" s="224" t="s">
        <v>143</v>
      </c>
    </row>
    <row r="399" spans="1:65" s="13" customFormat="1" ht="10">
      <c r="B399" s="213"/>
      <c r="C399" s="214"/>
      <c r="D399" s="215" t="s">
        <v>152</v>
      </c>
      <c r="E399" s="216" t="s">
        <v>1</v>
      </c>
      <c r="F399" s="217" t="s">
        <v>1258</v>
      </c>
      <c r="G399" s="214"/>
      <c r="H399" s="218">
        <v>4.25</v>
      </c>
      <c r="I399" s="219"/>
      <c r="J399" s="214"/>
      <c r="K399" s="214"/>
      <c r="L399" s="220"/>
      <c r="M399" s="221"/>
      <c r="N399" s="222"/>
      <c r="O399" s="222"/>
      <c r="P399" s="222"/>
      <c r="Q399" s="222"/>
      <c r="R399" s="222"/>
      <c r="S399" s="222"/>
      <c r="T399" s="223"/>
      <c r="AT399" s="224" t="s">
        <v>152</v>
      </c>
      <c r="AU399" s="224" t="s">
        <v>84</v>
      </c>
      <c r="AV399" s="13" t="s">
        <v>84</v>
      </c>
      <c r="AW399" s="13" t="s">
        <v>28</v>
      </c>
      <c r="AX399" s="13" t="s">
        <v>72</v>
      </c>
      <c r="AY399" s="224" t="s">
        <v>143</v>
      </c>
    </row>
    <row r="400" spans="1:65" s="13" customFormat="1" ht="30">
      <c r="B400" s="213"/>
      <c r="C400" s="214"/>
      <c r="D400" s="215" t="s">
        <v>152</v>
      </c>
      <c r="E400" s="216" t="s">
        <v>1</v>
      </c>
      <c r="F400" s="217" t="s">
        <v>1092</v>
      </c>
      <c r="G400" s="214"/>
      <c r="H400" s="218">
        <v>20.207000000000001</v>
      </c>
      <c r="I400" s="219"/>
      <c r="J400" s="214"/>
      <c r="K400" s="214"/>
      <c r="L400" s="220"/>
      <c r="M400" s="221"/>
      <c r="N400" s="222"/>
      <c r="O400" s="222"/>
      <c r="P400" s="222"/>
      <c r="Q400" s="222"/>
      <c r="R400" s="222"/>
      <c r="S400" s="222"/>
      <c r="T400" s="223"/>
      <c r="AT400" s="224" t="s">
        <v>152</v>
      </c>
      <c r="AU400" s="224" t="s">
        <v>84</v>
      </c>
      <c r="AV400" s="13" t="s">
        <v>84</v>
      </c>
      <c r="AW400" s="13" t="s">
        <v>28</v>
      </c>
      <c r="AX400" s="13" t="s">
        <v>72</v>
      </c>
      <c r="AY400" s="224" t="s">
        <v>143</v>
      </c>
    </row>
    <row r="401" spans="2:51" s="14" customFormat="1" ht="10">
      <c r="B401" s="243"/>
      <c r="C401" s="244"/>
      <c r="D401" s="215" t="s">
        <v>152</v>
      </c>
      <c r="E401" s="245" t="s">
        <v>1</v>
      </c>
      <c r="F401" s="246" t="s">
        <v>1259</v>
      </c>
      <c r="G401" s="244"/>
      <c r="H401" s="245" t="s">
        <v>1</v>
      </c>
      <c r="I401" s="247"/>
      <c r="J401" s="244"/>
      <c r="K401" s="244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152</v>
      </c>
      <c r="AU401" s="252" t="s">
        <v>84</v>
      </c>
      <c r="AV401" s="14" t="s">
        <v>79</v>
      </c>
      <c r="AW401" s="14" t="s">
        <v>28</v>
      </c>
      <c r="AX401" s="14" t="s">
        <v>72</v>
      </c>
      <c r="AY401" s="252" t="s">
        <v>143</v>
      </c>
    </row>
    <row r="402" spans="2:51" s="14" customFormat="1" ht="10">
      <c r="B402" s="243"/>
      <c r="C402" s="244"/>
      <c r="D402" s="215" t="s">
        <v>152</v>
      </c>
      <c r="E402" s="245" t="s">
        <v>1</v>
      </c>
      <c r="F402" s="246" t="s">
        <v>1042</v>
      </c>
      <c r="G402" s="244"/>
      <c r="H402" s="245" t="s">
        <v>1</v>
      </c>
      <c r="I402" s="247"/>
      <c r="J402" s="244"/>
      <c r="K402" s="244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152</v>
      </c>
      <c r="AU402" s="252" t="s">
        <v>84</v>
      </c>
      <c r="AV402" s="14" t="s">
        <v>79</v>
      </c>
      <c r="AW402" s="14" t="s">
        <v>28</v>
      </c>
      <c r="AX402" s="14" t="s">
        <v>72</v>
      </c>
      <c r="AY402" s="252" t="s">
        <v>143</v>
      </c>
    </row>
    <row r="403" spans="2:51" s="13" customFormat="1" ht="10">
      <c r="B403" s="213"/>
      <c r="C403" s="214"/>
      <c r="D403" s="215" t="s">
        <v>152</v>
      </c>
      <c r="E403" s="216" t="s">
        <v>1</v>
      </c>
      <c r="F403" s="217" t="s">
        <v>1260</v>
      </c>
      <c r="G403" s="214"/>
      <c r="H403" s="218">
        <v>13.724</v>
      </c>
      <c r="I403" s="219"/>
      <c r="J403" s="214"/>
      <c r="K403" s="214"/>
      <c r="L403" s="220"/>
      <c r="M403" s="221"/>
      <c r="N403" s="222"/>
      <c r="O403" s="222"/>
      <c r="P403" s="222"/>
      <c r="Q403" s="222"/>
      <c r="R403" s="222"/>
      <c r="S403" s="222"/>
      <c r="T403" s="223"/>
      <c r="AT403" s="224" t="s">
        <v>152</v>
      </c>
      <c r="AU403" s="224" t="s">
        <v>84</v>
      </c>
      <c r="AV403" s="13" t="s">
        <v>84</v>
      </c>
      <c r="AW403" s="13" t="s">
        <v>28</v>
      </c>
      <c r="AX403" s="13" t="s">
        <v>72</v>
      </c>
      <c r="AY403" s="224" t="s">
        <v>143</v>
      </c>
    </row>
    <row r="404" spans="2:51" s="13" customFormat="1" ht="10">
      <c r="B404" s="213"/>
      <c r="C404" s="214"/>
      <c r="D404" s="215" t="s">
        <v>152</v>
      </c>
      <c r="E404" s="216" t="s">
        <v>1</v>
      </c>
      <c r="F404" s="217" t="s">
        <v>1261</v>
      </c>
      <c r="G404" s="214"/>
      <c r="H404" s="218">
        <v>6.6449999999999996</v>
      </c>
      <c r="I404" s="219"/>
      <c r="J404" s="214"/>
      <c r="K404" s="214"/>
      <c r="L404" s="220"/>
      <c r="M404" s="221"/>
      <c r="N404" s="222"/>
      <c r="O404" s="222"/>
      <c r="P404" s="222"/>
      <c r="Q404" s="222"/>
      <c r="R404" s="222"/>
      <c r="S404" s="222"/>
      <c r="T404" s="223"/>
      <c r="AT404" s="224" t="s">
        <v>152</v>
      </c>
      <c r="AU404" s="224" t="s">
        <v>84</v>
      </c>
      <c r="AV404" s="13" t="s">
        <v>84</v>
      </c>
      <c r="AW404" s="13" t="s">
        <v>28</v>
      </c>
      <c r="AX404" s="13" t="s">
        <v>72</v>
      </c>
      <c r="AY404" s="224" t="s">
        <v>143</v>
      </c>
    </row>
    <row r="405" spans="2:51" s="13" customFormat="1" ht="10">
      <c r="B405" s="213"/>
      <c r="C405" s="214"/>
      <c r="D405" s="215" t="s">
        <v>152</v>
      </c>
      <c r="E405" s="216" t="s">
        <v>1</v>
      </c>
      <c r="F405" s="217" t="s">
        <v>1262</v>
      </c>
      <c r="G405" s="214"/>
      <c r="H405" s="218">
        <v>4.66</v>
      </c>
      <c r="I405" s="219"/>
      <c r="J405" s="214"/>
      <c r="K405" s="214"/>
      <c r="L405" s="220"/>
      <c r="M405" s="221"/>
      <c r="N405" s="222"/>
      <c r="O405" s="222"/>
      <c r="P405" s="222"/>
      <c r="Q405" s="222"/>
      <c r="R405" s="222"/>
      <c r="S405" s="222"/>
      <c r="T405" s="223"/>
      <c r="AT405" s="224" t="s">
        <v>152</v>
      </c>
      <c r="AU405" s="224" t="s">
        <v>84</v>
      </c>
      <c r="AV405" s="13" t="s">
        <v>84</v>
      </c>
      <c r="AW405" s="13" t="s">
        <v>28</v>
      </c>
      <c r="AX405" s="13" t="s">
        <v>72</v>
      </c>
      <c r="AY405" s="224" t="s">
        <v>143</v>
      </c>
    </row>
    <row r="406" spans="2:51" s="13" customFormat="1" ht="10">
      <c r="B406" s="213"/>
      <c r="C406" s="214"/>
      <c r="D406" s="215" t="s">
        <v>152</v>
      </c>
      <c r="E406" s="216" t="s">
        <v>1</v>
      </c>
      <c r="F406" s="217" t="s">
        <v>1263</v>
      </c>
      <c r="G406" s="214"/>
      <c r="H406" s="218">
        <v>6.4</v>
      </c>
      <c r="I406" s="219"/>
      <c r="J406" s="214"/>
      <c r="K406" s="214"/>
      <c r="L406" s="220"/>
      <c r="M406" s="221"/>
      <c r="N406" s="222"/>
      <c r="O406" s="222"/>
      <c r="P406" s="222"/>
      <c r="Q406" s="222"/>
      <c r="R406" s="222"/>
      <c r="S406" s="222"/>
      <c r="T406" s="223"/>
      <c r="AT406" s="224" t="s">
        <v>152</v>
      </c>
      <c r="AU406" s="224" t="s">
        <v>84</v>
      </c>
      <c r="AV406" s="13" t="s">
        <v>84</v>
      </c>
      <c r="AW406" s="13" t="s">
        <v>28</v>
      </c>
      <c r="AX406" s="13" t="s">
        <v>72</v>
      </c>
      <c r="AY406" s="224" t="s">
        <v>143</v>
      </c>
    </row>
    <row r="407" spans="2:51" s="14" customFormat="1" ht="10">
      <c r="B407" s="243"/>
      <c r="C407" s="244"/>
      <c r="D407" s="215" t="s">
        <v>152</v>
      </c>
      <c r="E407" s="245" t="s">
        <v>1</v>
      </c>
      <c r="F407" s="246" t="s">
        <v>1047</v>
      </c>
      <c r="G407" s="244"/>
      <c r="H407" s="245" t="s">
        <v>1</v>
      </c>
      <c r="I407" s="247"/>
      <c r="J407" s="244"/>
      <c r="K407" s="244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152</v>
      </c>
      <c r="AU407" s="252" t="s">
        <v>84</v>
      </c>
      <c r="AV407" s="14" t="s">
        <v>79</v>
      </c>
      <c r="AW407" s="14" t="s">
        <v>28</v>
      </c>
      <c r="AX407" s="14" t="s">
        <v>72</v>
      </c>
      <c r="AY407" s="252" t="s">
        <v>143</v>
      </c>
    </row>
    <row r="408" spans="2:51" s="13" customFormat="1" ht="10">
      <c r="B408" s="213"/>
      <c r="C408" s="214"/>
      <c r="D408" s="215" t="s">
        <v>152</v>
      </c>
      <c r="E408" s="216" t="s">
        <v>1</v>
      </c>
      <c r="F408" s="217" t="s">
        <v>1264</v>
      </c>
      <c r="G408" s="214"/>
      <c r="H408" s="218">
        <v>32.284999999999997</v>
      </c>
      <c r="I408" s="219"/>
      <c r="J408" s="214"/>
      <c r="K408" s="214"/>
      <c r="L408" s="220"/>
      <c r="M408" s="221"/>
      <c r="N408" s="222"/>
      <c r="O408" s="222"/>
      <c r="P408" s="222"/>
      <c r="Q408" s="222"/>
      <c r="R408" s="222"/>
      <c r="S408" s="222"/>
      <c r="T408" s="223"/>
      <c r="AT408" s="224" t="s">
        <v>152</v>
      </c>
      <c r="AU408" s="224" t="s">
        <v>84</v>
      </c>
      <c r="AV408" s="13" t="s">
        <v>84</v>
      </c>
      <c r="AW408" s="13" t="s">
        <v>28</v>
      </c>
      <c r="AX408" s="13" t="s">
        <v>72</v>
      </c>
      <c r="AY408" s="224" t="s">
        <v>143</v>
      </c>
    </row>
    <row r="409" spans="2:51" s="13" customFormat="1" ht="10">
      <c r="B409" s="213"/>
      <c r="C409" s="214"/>
      <c r="D409" s="215" t="s">
        <v>152</v>
      </c>
      <c r="E409" s="216" t="s">
        <v>1</v>
      </c>
      <c r="F409" s="217" t="s">
        <v>1265</v>
      </c>
      <c r="G409" s="214"/>
      <c r="H409" s="218">
        <v>0.85</v>
      </c>
      <c r="I409" s="219"/>
      <c r="J409" s="214"/>
      <c r="K409" s="214"/>
      <c r="L409" s="220"/>
      <c r="M409" s="221"/>
      <c r="N409" s="222"/>
      <c r="O409" s="222"/>
      <c r="P409" s="222"/>
      <c r="Q409" s="222"/>
      <c r="R409" s="222"/>
      <c r="S409" s="222"/>
      <c r="T409" s="223"/>
      <c r="AT409" s="224" t="s">
        <v>152</v>
      </c>
      <c r="AU409" s="224" t="s">
        <v>84</v>
      </c>
      <c r="AV409" s="13" t="s">
        <v>84</v>
      </c>
      <c r="AW409" s="13" t="s">
        <v>28</v>
      </c>
      <c r="AX409" s="13" t="s">
        <v>72</v>
      </c>
      <c r="AY409" s="224" t="s">
        <v>143</v>
      </c>
    </row>
    <row r="410" spans="2:51" s="13" customFormat="1" ht="10">
      <c r="B410" s="213"/>
      <c r="C410" s="214"/>
      <c r="D410" s="215" t="s">
        <v>152</v>
      </c>
      <c r="E410" s="216" t="s">
        <v>1</v>
      </c>
      <c r="F410" s="217" t="s">
        <v>1266</v>
      </c>
      <c r="G410" s="214"/>
      <c r="H410" s="218">
        <v>0.79200000000000004</v>
      </c>
      <c r="I410" s="219"/>
      <c r="J410" s="214"/>
      <c r="K410" s="214"/>
      <c r="L410" s="220"/>
      <c r="M410" s="221"/>
      <c r="N410" s="222"/>
      <c r="O410" s="222"/>
      <c r="P410" s="222"/>
      <c r="Q410" s="222"/>
      <c r="R410" s="222"/>
      <c r="S410" s="222"/>
      <c r="T410" s="223"/>
      <c r="AT410" s="224" t="s">
        <v>152</v>
      </c>
      <c r="AU410" s="224" t="s">
        <v>84</v>
      </c>
      <c r="AV410" s="13" t="s">
        <v>84</v>
      </c>
      <c r="AW410" s="13" t="s">
        <v>28</v>
      </c>
      <c r="AX410" s="13" t="s">
        <v>72</v>
      </c>
      <c r="AY410" s="224" t="s">
        <v>143</v>
      </c>
    </row>
    <row r="411" spans="2:51" s="13" customFormat="1" ht="10">
      <c r="B411" s="213"/>
      <c r="C411" s="214"/>
      <c r="D411" s="215" t="s">
        <v>152</v>
      </c>
      <c r="E411" s="216" t="s">
        <v>1</v>
      </c>
      <c r="F411" s="217" t="s">
        <v>1267</v>
      </c>
      <c r="G411" s="214"/>
      <c r="H411" s="218">
        <v>26.184999999999999</v>
      </c>
      <c r="I411" s="219"/>
      <c r="J411" s="214"/>
      <c r="K411" s="214"/>
      <c r="L411" s="220"/>
      <c r="M411" s="221"/>
      <c r="N411" s="222"/>
      <c r="O411" s="222"/>
      <c r="P411" s="222"/>
      <c r="Q411" s="222"/>
      <c r="R411" s="222"/>
      <c r="S411" s="222"/>
      <c r="T411" s="223"/>
      <c r="AT411" s="224" t="s">
        <v>152</v>
      </c>
      <c r="AU411" s="224" t="s">
        <v>84</v>
      </c>
      <c r="AV411" s="13" t="s">
        <v>84</v>
      </c>
      <c r="AW411" s="13" t="s">
        <v>28</v>
      </c>
      <c r="AX411" s="13" t="s">
        <v>72</v>
      </c>
      <c r="AY411" s="224" t="s">
        <v>143</v>
      </c>
    </row>
    <row r="412" spans="2:51" s="14" customFormat="1" ht="10">
      <c r="B412" s="243"/>
      <c r="C412" s="244"/>
      <c r="D412" s="215" t="s">
        <v>152</v>
      </c>
      <c r="E412" s="245" t="s">
        <v>1</v>
      </c>
      <c r="F412" s="246" t="s">
        <v>1052</v>
      </c>
      <c r="G412" s="244"/>
      <c r="H412" s="245" t="s">
        <v>1</v>
      </c>
      <c r="I412" s="247"/>
      <c r="J412" s="244"/>
      <c r="K412" s="244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152</v>
      </c>
      <c r="AU412" s="252" t="s">
        <v>84</v>
      </c>
      <c r="AV412" s="14" t="s">
        <v>79</v>
      </c>
      <c r="AW412" s="14" t="s">
        <v>28</v>
      </c>
      <c r="AX412" s="14" t="s">
        <v>72</v>
      </c>
      <c r="AY412" s="252" t="s">
        <v>143</v>
      </c>
    </row>
    <row r="413" spans="2:51" s="13" customFormat="1" ht="10">
      <c r="B413" s="213"/>
      <c r="C413" s="214"/>
      <c r="D413" s="215" t="s">
        <v>152</v>
      </c>
      <c r="E413" s="216" t="s">
        <v>1</v>
      </c>
      <c r="F413" s="217" t="s">
        <v>1268</v>
      </c>
      <c r="G413" s="214"/>
      <c r="H413" s="218">
        <v>6.88</v>
      </c>
      <c r="I413" s="219"/>
      <c r="J413" s="214"/>
      <c r="K413" s="214"/>
      <c r="L413" s="220"/>
      <c r="M413" s="221"/>
      <c r="N413" s="222"/>
      <c r="O413" s="222"/>
      <c r="P413" s="222"/>
      <c r="Q413" s="222"/>
      <c r="R413" s="222"/>
      <c r="S413" s="222"/>
      <c r="T413" s="223"/>
      <c r="AT413" s="224" t="s">
        <v>152</v>
      </c>
      <c r="AU413" s="224" t="s">
        <v>84</v>
      </c>
      <c r="AV413" s="13" t="s">
        <v>84</v>
      </c>
      <c r="AW413" s="13" t="s">
        <v>28</v>
      </c>
      <c r="AX413" s="13" t="s">
        <v>72</v>
      </c>
      <c r="AY413" s="224" t="s">
        <v>143</v>
      </c>
    </row>
    <row r="414" spans="2:51" s="13" customFormat="1" ht="10">
      <c r="B414" s="213"/>
      <c r="C414" s="214"/>
      <c r="D414" s="215" t="s">
        <v>152</v>
      </c>
      <c r="E414" s="216" t="s">
        <v>1</v>
      </c>
      <c r="F414" s="217" t="s">
        <v>1269</v>
      </c>
      <c r="G414" s="214"/>
      <c r="H414" s="218">
        <v>14.74</v>
      </c>
      <c r="I414" s="219"/>
      <c r="J414" s="214"/>
      <c r="K414" s="214"/>
      <c r="L414" s="220"/>
      <c r="M414" s="221"/>
      <c r="N414" s="222"/>
      <c r="O414" s="222"/>
      <c r="P414" s="222"/>
      <c r="Q414" s="222"/>
      <c r="R414" s="222"/>
      <c r="S414" s="222"/>
      <c r="T414" s="223"/>
      <c r="AT414" s="224" t="s">
        <v>152</v>
      </c>
      <c r="AU414" s="224" t="s">
        <v>84</v>
      </c>
      <c r="AV414" s="13" t="s">
        <v>84</v>
      </c>
      <c r="AW414" s="13" t="s">
        <v>28</v>
      </c>
      <c r="AX414" s="13" t="s">
        <v>72</v>
      </c>
      <c r="AY414" s="224" t="s">
        <v>143</v>
      </c>
    </row>
    <row r="415" spans="2:51" s="13" customFormat="1" ht="10">
      <c r="B415" s="213"/>
      <c r="C415" s="214"/>
      <c r="D415" s="215" t="s">
        <v>152</v>
      </c>
      <c r="E415" s="216" t="s">
        <v>1</v>
      </c>
      <c r="F415" s="217" t="s">
        <v>1270</v>
      </c>
      <c r="G415" s="214"/>
      <c r="H415" s="218">
        <v>8</v>
      </c>
      <c r="I415" s="219"/>
      <c r="J415" s="214"/>
      <c r="K415" s="214"/>
      <c r="L415" s="220"/>
      <c r="M415" s="221"/>
      <c r="N415" s="222"/>
      <c r="O415" s="222"/>
      <c r="P415" s="222"/>
      <c r="Q415" s="222"/>
      <c r="R415" s="222"/>
      <c r="S415" s="222"/>
      <c r="T415" s="223"/>
      <c r="AT415" s="224" t="s">
        <v>152</v>
      </c>
      <c r="AU415" s="224" t="s">
        <v>84</v>
      </c>
      <c r="AV415" s="13" t="s">
        <v>84</v>
      </c>
      <c r="AW415" s="13" t="s">
        <v>28</v>
      </c>
      <c r="AX415" s="13" t="s">
        <v>72</v>
      </c>
      <c r="AY415" s="224" t="s">
        <v>143</v>
      </c>
    </row>
    <row r="416" spans="2:51" s="14" customFormat="1" ht="10">
      <c r="B416" s="243"/>
      <c r="C416" s="244"/>
      <c r="D416" s="215" t="s">
        <v>152</v>
      </c>
      <c r="E416" s="245" t="s">
        <v>1</v>
      </c>
      <c r="F416" s="246" t="s">
        <v>1055</v>
      </c>
      <c r="G416" s="244"/>
      <c r="H416" s="245" t="s">
        <v>1</v>
      </c>
      <c r="I416" s="247"/>
      <c r="J416" s="244"/>
      <c r="K416" s="244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152</v>
      </c>
      <c r="AU416" s="252" t="s">
        <v>84</v>
      </c>
      <c r="AV416" s="14" t="s">
        <v>79</v>
      </c>
      <c r="AW416" s="14" t="s">
        <v>28</v>
      </c>
      <c r="AX416" s="14" t="s">
        <v>72</v>
      </c>
      <c r="AY416" s="252" t="s">
        <v>143</v>
      </c>
    </row>
    <row r="417" spans="1:65" s="13" customFormat="1" ht="10">
      <c r="B417" s="213"/>
      <c r="C417" s="214"/>
      <c r="D417" s="215" t="s">
        <v>152</v>
      </c>
      <c r="E417" s="216" t="s">
        <v>1</v>
      </c>
      <c r="F417" s="217" t="s">
        <v>1271</v>
      </c>
      <c r="G417" s="214"/>
      <c r="H417" s="218">
        <v>55.74</v>
      </c>
      <c r="I417" s="219"/>
      <c r="J417" s="214"/>
      <c r="K417" s="214"/>
      <c r="L417" s="220"/>
      <c r="M417" s="221"/>
      <c r="N417" s="222"/>
      <c r="O417" s="222"/>
      <c r="P417" s="222"/>
      <c r="Q417" s="222"/>
      <c r="R417" s="222"/>
      <c r="S417" s="222"/>
      <c r="T417" s="223"/>
      <c r="AT417" s="224" t="s">
        <v>152</v>
      </c>
      <c r="AU417" s="224" t="s">
        <v>84</v>
      </c>
      <c r="AV417" s="13" t="s">
        <v>84</v>
      </c>
      <c r="AW417" s="13" t="s">
        <v>28</v>
      </c>
      <c r="AX417" s="13" t="s">
        <v>72</v>
      </c>
      <c r="AY417" s="224" t="s">
        <v>143</v>
      </c>
    </row>
    <row r="418" spans="1:65" s="14" customFormat="1" ht="10">
      <c r="B418" s="243"/>
      <c r="C418" s="244"/>
      <c r="D418" s="215" t="s">
        <v>152</v>
      </c>
      <c r="E418" s="245" t="s">
        <v>1</v>
      </c>
      <c r="F418" s="246" t="s">
        <v>1057</v>
      </c>
      <c r="G418" s="244"/>
      <c r="H418" s="245" t="s">
        <v>1</v>
      </c>
      <c r="I418" s="247"/>
      <c r="J418" s="244"/>
      <c r="K418" s="244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152</v>
      </c>
      <c r="AU418" s="252" t="s">
        <v>84</v>
      </c>
      <c r="AV418" s="14" t="s">
        <v>79</v>
      </c>
      <c r="AW418" s="14" t="s">
        <v>28</v>
      </c>
      <c r="AX418" s="14" t="s">
        <v>72</v>
      </c>
      <c r="AY418" s="252" t="s">
        <v>143</v>
      </c>
    </row>
    <row r="419" spans="1:65" s="13" customFormat="1" ht="20">
      <c r="B419" s="213"/>
      <c r="C419" s="214"/>
      <c r="D419" s="215" t="s">
        <v>152</v>
      </c>
      <c r="E419" s="216" t="s">
        <v>1</v>
      </c>
      <c r="F419" s="217" t="s">
        <v>1272</v>
      </c>
      <c r="G419" s="214"/>
      <c r="H419" s="218">
        <v>23.5</v>
      </c>
      <c r="I419" s="219"/>
      <c r="J419" s="214"/>
      <c r="K419" s="214"/>
      <c r="L419" s="220"/>
      <c r="M419" s="221"/>
      <c r="N419" s="222"/>
      <c r="O419" s="222"/>
      <c r="P419" s="222"/>
      <c r="Q419" s="222"/>
      <c r="R419" s="222"/>
      <c r="S419" s="222"/>
      <c r="T419" s="223"/>
      <c r="AT419" s="224" t="s">
        <v>152</v>
      </c>
      <c r="AU419" s="224" t="s">
        <v>84</v>
      </c>
      <c r="AV419" s="13" t="s">
        <v>84</v>
      </c>
      <c r="AW419" s="13" t="s">
        <v>28</v>
      </c>
      <c r="AX419" s="13" t="s">
        <v>72</v>
      </c>
      <c r="AY419" s="224" t="s">
        <v>143</v>
      </c>
    </row>
    <row r="420" spans="1:65" s="13" customFormat="1" ht="10">
      <c r="B420" s="213"/>
      <c r="C420" s="214"/>
      <c r="D420" s="215" t="s">
        <v>152</v>
      </c>
      <c r="E420" s="216" t="s">
        <v>1</v>
      </c>
      <c r="F420" s="217" t="s">
        <v>1273</v>
      </c>
      <c r="G420" s="214"/>
      <c r="H420" s="218">
        <v>13.28</v>
      </c>
      <c r="I420" s="219"/>
      <c r="J420" s="214"/>
      <c r="K420" s="214"/>
      <c r="L420" s="220"/>
      <c r="M420" s="221"/>
      <c r="N420" s="222"/>
      <c r="O420" s="222"/>
      <c r="P420" s="222"/>
      <c r="Q420" s="222"/>
      <c r="R420" s="222"/>
      <c r="S420" s="222"/>
      <c r="T420" s="223"/>
      <c r="AT420" s="224" t="s">
        <v>152</v>
      </c>
      <c r="AU420" s="224" t="s">
        <v>84</v>
      </c>
      <c r="AV420" s="13" t="s">
        <v>84</v>
      </c>
      <c r="AW420" s="13" t="s">
        <v>28</v>
      </c>
      <c r="AX420" s="13" t="s">
        <v>72</v>
      </c>
      <c r="AY420" s="224" t="s">
        <v>143</v>
      </c>
    </row>
    <row r="421" spans="1:65" s="14" customFormat="1" ht="10">
      <c r="B421" s="243"/>
      <c r="C421" s="244"/>
      <c r="D421" s="215" t="s">
        <v>152</v>
      </c>
      <c r="E421" s="245" t="s">
        <v>1</v>
      </c>
      <c r="F421" s="246" t="s">
        <v>1060</v>
      </c>
      <c r="G421" s="244"/>
      <c r="H421" s="245" t="s">
        <v>1</v>
      </c>
      <c r="I421" s="247"/>
      <c r="J421" s="244"/>
      <c r="K421" s="244"/>
      <c r="L421" s="248"/>
      <c r="M421" s="249"/>
      <c r="N421" s="250"/>
      <c r="O421" s="250"/>
      <c r="P421" s="250"/>
      <c r="Q421" s="250"/>
      <c r="R421" s="250"/>
      <c r="S421" s="250"/>
      <c r="T421" s="251"/>
      <c r="AT421" s="252" t="s">
        <v>152</v>
      </c>
      <c r="AU421" s="252" t="s">
        <v>84</v>
      </c>
      <c r="AV421" s="14" t="s">
        <v>79</v>
      </c>
      <c r="AW421" s="14" t="s">
        <v>28</v>
      </c>
      <c r="AX421" s="14" t="s">
        <v>72</v>
      </c>
      <c r="AY421" s="252" t="s">
        <v>143</v>
      </c>
    </row>
    <row r="422" spans="1:65" s="13" customFormat="1" ht="10">
      <c r="B422" s="213"/>
      <c r="C422" s="214"/>
      <c r="D422" s="215" t="s">
        <v>152</v>
      </c>
      <c r="E422" s="216" t="s">
        <v>1</v>
      </c>
      <c r="F422" s="217" t="s">
        <v>1274</v>
      </c>
      <c r="G422" s="214"/>
      <c r="H422" s="218">
        <v>45.414999999999999</v>
      </c>
      <c r="I422" s="219"/>
      <c r="J422" s="214"/>
      <c r="K422" s="214"/>
      <c r="L422" s="220"/>
      <c r="M422" s="221"/>
      <c r="N422" s="222"/>
      <c r="O422" s="222"/>
      <c r="P422" s="222"/>
      <c r="Q422" s="222"/>
      <c r="R422" s="222"/>
      <c r="S422" s="222"/>
      <c r="T422" s="223"/>
      <c r="AT422" s="224" t="s">
        <v>152</v>
      </c>
      <c r="AU422" s="224" t="s">
        <v>84</v>
      </c>
      <c r="AV422" s="13" t="s">
        <v>84</v>
      </c>
      <c r="AW422" s="13" t="s">
        <v>28</v>
      </c>
      <c r="AX422" s="13" t="s">
        <v>72</v>
      </c>
      <c r="AY422" s="224" t="s">
        <v>143</v>
      </c>
    </row>
    <row r="423" spans="1:65" s="13" customFormat="1" ht="20">
      <c r="B423" s="213"/>
      <c r="C423" s="214"/>
      <c r="D423" s="215" t="s">
        <v>152</v>
      </c>
      <c r="E423" s="216" t="s">
        <v>1</v>
      </c>
      <c r="F423" s="217" t="s">
        <v>1275</v>
      </c>
      <c r="G423" s="214"/>
      <c r="H423" s="218">
        <v>28.917999999999999</v>
      </c>
      <c r="I423" s="219"/>
      <c r="J423" s="214"/>
      <c r="K423" s="214"/>
      <c r="L423" s="220"/>
      <c r="M423" s="221"/>
      <c r="N423" s="222"/>
      <c r="O423" s="222"/>
      <c r="P423" s="222"/>
      <c r="Q423" s="222"/>
      <c r="R423" s="222"/>
      <c r="S423" s="222"/>
      <c r="T423" s="223"/>
      <c r="AT423" s="224" t="s">
        <v>152</v>
      </c>
      <c r="AU423" s="224" t="s">
        <v>84</v>
      </c>
      <c r="AV423" s="13" t="s">
        <v>84</v>
      </c>
      <c r="AW423" s="13" t="s">
        <v>28</v>
      </c>
      <c r="AX423" s="13" t="s">
        <v>72</v>
      </c>
      <c r="AY423" s="224" t="s">
        <v>143</v>
      </c>
    </row>
    <row r="424" spans="1:65" s="2" customFormat="1" ht="24.15" customHeight="1">
      <c r="A424" s="33"/>
      <c r="B424" s="34"/>
      <c r="C424" s="199" t="s">
        <v>697</v>
      </c>
      <c r="D424" s="199" t="s">
        <v>146</v>
      </c>
      <c r="E424" s="200" t="s">
        <v>345</v>
      </c>
      <c r="F424" s="201" t="s">
        <v>346</v>
      </c>
      <c r="G424" s="202" t="s">
        <v>149</v>
      </c>
      <c r="H424" s="203">
        <v>520.50400000000002</v>
      </c>
      <c r="I424" s="204"/>
      <c r="J424" s="203">
        <f>ROUND(I424*H424,3)</f>
        <v>0</v>
      </c>
      <c r="K424" s="205"/>
      <c r="L424" s="38"/>
      <c r="M424" s="206" t="s">
        <v>1</v>
      </c>
      <c r="N424" s="207" t="s">
        <v>38</v>
      </c>
      <c r="O424" s="74"/>
      <c r="P424" s="208">
        <f>O424*H424</f>
        <v>0</v>
      </c>
      <c r="Q424" s="208">
        <v>3.7799999999999999E-3</v>
      </c>
      <c r="R424" s="208">
        <f>Q424*H424</f>
        <v>1.96750512</v>
      </c>
      <c r="S424" s="208">
        <v>0</v>
      </c>
      <c r="T424" s="209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210" t="s">
        <v>308</v>
      </c>
      <c r="AT424" s="210" t="s">
        <v>146</v>
      </c>
      <c r="AU424" s="210" t="s">
        <v>84</v>
      </c>
      <c r="AY424" s="16" t="s">
        <v>143</v>
      </c>
      <c r="BE424" s="211">
        <f>IF(N424="základná",J424,0)</f>
        <v>0</v>
      </c>
      <c r="BF424" s="211">
        <f>IF(N424="znížená",J424,0)</f>
        <v>0</v>
      </c>
      <c r="BG424" s="211">
        <f>IF(N424="zákl. prenesená",J424,0)</f>
        <v>0</v>
      </c>
      <c r="BH424" s="211">
        <f>IF(N424="zníž. prenesená",J424,0)</f>
        <v>0</v>
      </c>
      <c r="BI424" s="211">
        <f>IF(N424="nulová",J424,0)</f>
        <v>0</v>
      </c>
      <c r="BJ424" s="16" t="s">
        <v>84</v>
      </c>
      <c r="BK424" s="212">
        <f>ROUND(I424*H424,3)</f>
        <v>0</v>
      </c>
      <c r="BL424" s="16" t="s">
        <v>308</v>
      </c>
      <c r="BM424" s="210" t="s">
        <v>347</v>
      </c>
    </row>
    <row r="425" spans="1:65" s="13" customFormat="1" ht="20">
      <c r="B425" s="213"/>
      <c r="C425" s="214"/>
      <c r="D425" s="215" t="s">
        <v>152</v>
      </c>
      <c r="E425" s="216" t="s">
        <v>1</v>
      </c>
      <c r="F425" s="217" t="s">
        <v>1155</v>
      </c>
      <c r="G425" s="214"/>
      <c r="H425" s="218">
        <v>194.785</v>
      </c>
      <c r="I425" s="219"/>
      <c r="J425" s="214"/>
      <c r="K425" s="214"/>
      <c r="L425" s="220"/>
      <c r="M425" s="221"/>
      <c r="N425" s="222"/>
      <c r="O425" s="222"/>
      <c r="P425" s="222"/>
      <c r="Q425" s="222"/>
      <c r="R425" s="222"/>
      <c r="S425" s="222"/>
      <c r="T425" s="223"/>
      <c r="AT425" s="224" t="s">
        <v>152</v>
      </c>
      <c r="AU425" s="224" t="s">
        <v>84</v>
      </c>
      <c r="AV425" s="13" t="s">
        <v>84</v>
      </c>
      <c r="AW425" s="13" t="s">
        <v>28</v>
      </c>
      <c r="AX425" s="13" t="s">
        <v>72</v>
      </c>
      <c r="AY425" s="224" t="s">
        <v>143</v>
      </c>
    </row>
    <row r="426" spans="1:65" s="13" customFormat="1" ht="20">
      <c r="B426" s="213"/>
      <c r="C426" s="214"/>
      <c r="D426" s="215" t="s">
        <v>152</v>
      </c>
      <c r="E426" s="216" t="s">
        <v>1</v>
      </c>
      <c r="F426" s="217" t="s">
        <v>1156</v>
      </c>
      <c r="G426" s="214"/>
      <c r="H426" s="218">
        <v>-1.1339999999999999</v>
      </c>
      <c r="I426" s="219"/>
      <c r="J426" s="214"/>
      <c r="K426" s="214"/>
      <c r="L426" s="220"/>
      <c r="M426" s="221"/>
      <c r="N426" s="222"/>
      <c r="O426" s="222"/>
      <c r="P426" s="222"/>
      <c r="Q426" s="222"/>
      <c r="R426" s="222"/>
      <c r="S426" s="222"/>
      <c r="T426" s="223"/>
      <c r="AT426" s="224" t="s">
        <v>152</v>
      </c>
      <c r="AU426" s="224" t="s">
        <v>84</v>
      </c>
      <c r="AV426" s="13" t="s">
        <v>84</v>
      </c>
      <c r="AW426" s="13" t="s">
        <v>28</v>
      </c>
      <c r="AX426" s="13" t="s">
        <v>72</v>
      </c>
      <c r="AY426" s="224" t="s">
        <v>143</v>
      </c>
    </row>
    <row r="427" spans="1:65" s="13" customFormat="1" ht="10">
      <c r="B427" s="213"/>
      <c r="C427" s="214"/>
      <c r="D427" s="215" t="s">
        <v>152</v>
      </c>
      <c r="E427" s="216" t="s">
        <v>1</v>
      </c>
      <c r="F427" s="217" t="s">
        <v>1157</v>
      </c>
      <c r="G427" s="214"/>
      <c r="H427" s="218">
        <v>96.855999999999995</v>
      </c>
      <c r="I427" s="219"/>
      <c r="J427" s="214"/>
      <c r="K427" s="214"/>
      <c r="L427" s="220"/>
      <c r="M427" s="221"/>
      <c r="N427" s="222"/>
      <c r="O427" s="222"/>
      <c r="P427" s="222"/>
      <c r="Q427" s="222"/>
      <c r="R427" s="222"/>
      <c r="S427" s="222"/>
      <c r="T427" s="223"/>
      <c r="AT427" s="224" t="s">
        <v>152</v>
      </c>
      <c r="AU427" s="224" t="s">
        <v>84</v>
      </c>
      <c r="AV427" s="13" t="s">
        <v>84</v>
      </c>
      <c r="AW427" s="13" t="s">
        <v>28</v>
      </c>
      <c r="AX427" s="13" t="s">
        <v>72</v>
      </c>
      <c r="AY427" s="224" t="s">
        <v>143</v>
      </c>
    </row>
    <row r="428" spans="1:65" s="13" customFormat="1" ht="10">
      <c r="B428" s="213"/>
      <c r="C428" s="214"/>
      <c r="D428" s="215" t="s">
        <v>152</v>
      </c>
      <c r="E428" s="216" t="s">
        <v>1</v>
      </c>
      <c r="F428" s="217" t="s">
        <v>1158</v>
      </c>
      <c r="G428" s="214"/>
      <c r="H428" s="218">
        <v>-0.879</v>
      </c>
      <c r="I428" s="219"/>
      <c r="J428" s="214"/>
      <c r="K428" s="214"/>
      <c r="L428" s="220"/>
      <c r="M428" s="221"/>
      <c r="N428" s="222"/>
      <c r="O428" s="222"/>
      <c r="P428" s="222"/>
      <c r="Q428" s="222"/>
      <c r="R428" s="222"/>
      <c r="S428" s="222"/>
      <c r="T428" s="223"/>
      <c r="AT428" s="224" t="s">
        <v>152</v>
      </c>
      <c r="AU428" s="224" t="s">
        <v>84</v>
      </c>
      <c r="AV428" s="13" t="s">
        <v>84</v>
      </c>
      <c r="AW428" s="13" t="s">
        <v>28</v>
      </c>
      <c r="AX428" s="13" t="s">
        <v>72</v>
      </c>
      <c r="AY428" s="224" t="s">
        <v>143</v>
      </c>
    </row>
    <row r="429" spans="1:65" s="13" customFormat="1" ht="10">
      <c r="B429" s="213"/>
      <c r="C429" s="214"/>
      <c r="D429" s="215" t="s">
        <v>152</v>
      </c>
      <c r="E429" s="216" t="s">
        <v>1</v>
      </c>
      <c r="F429" s="217" t="s">
        <v>1159</v>
      </c>
      <c r="G429" s="214"/>
      <c r="H429" s="218">
        <v>64.055999999999997</v>
      </c>
      <c r="I429" s="219"/>
      <c r="J429" s="214"/>
      <c r="K429" s="214"/>
      <c r="L429" s="220"/>
      <c r="M429" s="221"/>
      <c r="N429" s="222"/>
      <c r="O429" s="222"/>
      <c r="P429" s="222"/>
      <c r="Q429" s="222"/>
      <c r="R429" s="222"/>
      <c r="S429" s="222"/>
      <c r="T429" s="223"/>
      <c r="AT429" s="224" t="s">
        <v>152</v>
      </c>
      <c r="AU429" s="224" t="s">
        <v>84</v>
      </c>
      <c r="AV429" s="13" t="s">
        <v>84</v>
      </c>
      <c r="AW429" s="13" t="s">
        <v>28</v>
      </c>
      <c r="AX429" s="13" t="s">
        <v>72</v>
      </c>
      <c r="AY429" s="224" t="s">
        <v>143</v>
      </c>
    </row>
    <row r="430" spans="1:65" s="13" customFormat="1" ht="10">
      <c r="B430" s="213"/>
      <c r="C430" s="214"/>
      <c r="D430" s="215" t="s">
        <v>152</v>
      </c>
      <c r="E430" s="216" t="s">
        <v>1</v>
      </c>
      <c r="F430" s="217" t="s">
        <v>1160</v>
      </c>
      <c r="G430" s="214"/>
      <c r="H430" s="218">
        <v>-1.0920000000000001</v>
      </c>
      <c r="I430" s="219"/>
      <c r="J430" s="214"/>
      <c r="K430" s="214"/>
      <c r="L430" s="220"/>
      <c r="M430" s="221"/>
      <c r="N430" s="222"/>
      <c r="O430" s="222"/>
      <c r="P430" s="222"/>
      <c r="Q430" s="222"/>
      <c r="R430" s="222"/>
      <c r="S430" s="222"/>
      <c r="T430" s="223"/>
      <c r="AT430" s="224" t="s">
        <v>152</v>
      </c>
      <c r="AU430" s="224" t="s">
        <v>84</v>
      </c>
      <c r="AV430" s="13" t="s">
        <v>84</v>
      </c>
      <c r="AW430" s="13" t="s">
        <v>28</v>
      </c>
      <c r="AX430" s="13" t="s">
        <v>72</v>
      </c>
      <c r="AY430" s="224" t="s">
        <v>143</v>
      </c>
    </row>
    <row r="431" spans="1:65" s="13" customFormat="1" ht="10">
      <c r="B431" s="213"/>
      <c r="C431" s="214"/>
      <c r="D431" s="215" t="s">
        <v>152</v>
      </c>
      <c r="E431" s="216" t="s">
        <v>1</v>
      </c>
      <c r="F431" s="217" t="s">
        <v>1161</v>
      </c>
      <c r="G431" s="214"/>
      <c r="H431" s="218">
        <v>13.619</v>
      </c>
      <c r="I431" s="219"/>
      <c r="J431" s="214"/>
      <c r="K431" s="214"/>
      <c r="L431" s="220"/>
      <c r="M431" s="221"/>
      <c r="N431" s="222"/>
      <c r="O431" s="222"/>
      <c r="P431" s="222"/>
      <c r="Q431" s="222"/>
      <c r="R431" s="222"/>
      <c r="S431" s="222"/>
      <c r="T431" s="223"/>
      <c r="AT431" s="224" t="s">
        <v>152</v>
      </c>
      <c r="AU431" s="224" t="s">
        <v>84</v>
      </c>
      <c r="AV431" s="13" t="s">
        <v>84</v>
      </c>
      <c r="AW431" s="13" t="s">
        <v>28</v>
      </c>
      <c r="AX431" s="13" t="s">
        <v>72</v>
      </c>
      <c r="AY431" s="224" t="s">
        <v>143</v>
      </c>
    </row>
    <row r="432" spans="1:65" s="14" customFormat="1" ht="10">
      <c r="B432" s="243"/>
      <c r="C432" s="244"/>
      <c r="D432" s="215" t="s">
        <v>152</v>
      </c>
      <c r="E432" s="245" t="s">
        <v>1</v>
      </c>
      <c r="F432" s="246" t="s">
        <v>1162</v>
      </c>
      <c r="G432" s="244"/>
      <c r="H432" s="245" t="s">
        <v>1</v>
      </c>
      <c r="I432" s="247"/>
      <c r="J432" s="244"/>
      <c r="K432" s="244"/>
      <c r="L432" s="248"/>
      <c r="M432" s="249"/>
      <c r="N432" s="250"/>
      <c r="O432" s="250"/>
      <c r="P432" s="250"/>
      <c r="Q432" s="250"/>
      <c r="R432" s="250"/>
      <c r="S432" s="250"/>
      <c r="T432" s="251"/>
      <c r="AT432" s="252" t="s">
        <v>152</v>
      </c>
      <c r="AU432" s="252" t="s">
        <v>84</v>
      </c>
      <c r="AV432" s="14" t="s">
        <v>79</v>
      </c>
      <c r="AW432" s="14" t="s">
        <v>28</v>
      </c>
      <c r="AX432" s="14" t="s">
        <v>72</v>
      </c>
      <c r="AY432" s="252" t="s">
        <v>143</v>
      </c>
    </row>
    <row r="433" spans="1:65" s="13" customFormat="1" ht="10">
      <c r="B433" s="213"/>
      <c r="C433" s="214"/>
      <c r="D433" s="215" t="s">
        <v>152</v>
      </c>
      <c r="E433" s="216" t="s">
        <v>1</v>
      </c>
      <c r="F433" s="217" t="s">
        <v>1163</v>
      </c>
      <c r="G433" s="214"/>
      <c r="H433" s="218">
        <v>58.081000000000003</v>
      </c>
      <c r="I433" s="219"/>
      <c r="J433" s="214"/>
      <c r="K433" s="214"/>
      <c r="L433" s="220"/>
      <c r="M433" s="221"/>
      <c r="N433" s="222"/>
      <c r="O433" s="222"/>
      <c r="P433" s="222"/>
      <c r="Q433" s="222"/>
      <c r="R433" s="222"/>
      <c r="S433" s="222"/>
      <c r="T433" s="223"/>
      <c r="AT433" s="224" t="s">
        <v>152</v>
      </c>
      <c r="AU433" s="224" t="s">
        <v>84</v>
      </c>
      <c r="AV433" s="13" t="s">
        <v>84</v>
      </c>
      <c r="AW433" s="13" t="s">
        <v>28</v>
      </c>
      <c r="AX433" s="13" t="s">
        <v>72</v>
      </c>
      <c r="AY433" s="224" t="s">
        <v>143</v>
      </c>
    </row>
    <row r="434" spans="1:65" s="13" customFormat="1" ht="10">
      <c r="B434" s="213"/>
      <c r="C434" s="214"/>
      <c r="D434" s="215" t="s">
        <v>152</v>
      </c>
      <c r="E434" s="216" t="s">
        <v>1</v>
      </c>
      <c r="F434" s="217" t="s">
        <v>1164</v>
      </c>
      <c r="G434" s="214"/>
      <c r="H434" s="218">
        <v>4.5</v>
      </c>
      <c r="I434" s="219"/>
      <c r="J434" s="214"/>
      <c r="K434" s="214"/>
      <c r="L434" s="220"/>
      <c r="M434" s="221"/>
      <c r="N434" s="222"/>
      <c r="O434" s="222"/>
      <c r="P434" s="222"/>
      <c r="Q434" s="222"/>
      <c r="R434" s="222"/>
      <c r="S434" s="222"/>
      <c r="T434" s="223"/>
      <c r="AT434" s="224" t="s">
        <v>152</v>
      </c>
      <c r="AU434" s="224" t="s">
        <v>84</v>
      </c>
      <c r="AV434" s="13" t="s">
        <v>84</v>
      </c>
      <c r="AW434" s="13" t="s">
        <v>28</v>
      </c>
      <c r="AX434" s="13" t="s">
        <v>72</v>
      </c>
      <c r="AY434" s="224" t="s">
        <v>143</v>
      </c>
    </row>
    <row r="435" spans="1:65" s="13" customFormat="1" ht="20">
      <c r="B435" s="213"/>
      <c r="C435" s="214"/>
      <c r="D435" s="215" t="s">
        <v>152</v>
      </c>
      <c r="E435" s="216" t="s">
        <v>1</v>
      </c>
      <c r="F435" s="217" t="s">
        <v>1165</v>
      </c>
      <c r="G435" s="214"/>
      <c r="H435" s="218">
        <v>53.137999999999998</v>
      </c>
      <c r="I435" s="219"/>
      <c r="J435" s="214"/>
      <c r="K435" s="214"/>
      <c r="L435" s="220"/>
      <c r="M435" s="221"/>
      <c r="N435" s="222"/>
      <c r="O435" s="222"/>
      <c r="P435" s="222"/>
      <c r="Q435" s="222"/>
      <c r="R435" s="222"/>
      <c r="S435" s="222"/>
      <c r="T435" s="223"/>
      <c r="AT435" s="224" t="s">
        <v>152</v>
      </c>
      <c r="AU435" s="224" t="s">
        <v>84</v>
      </c>
      <c r="AV435" s="13" t="s">
        <v>84</v>
      </c>
      <c r="AW435" s="13" t="s">
        <v>28</v>
      </c>
      <c r="AX435" s="13" t="s">
        <v>72</v>
      </c>
      <c r="AY435" s="224" t="s">
        <v>143</v>
      </c>
    </row>
    <row r="436" spans="1:65" s="13" customFormat="1" ht="10">
      <c r="B436" s="213"/>
      <c r="C436" s="214"/>
      <c r="D436" s="215" t="s">
        <v>152</v>
      </c>
      <c r="E436" s="216" t="s">
        <v>1</v>
      </c>
      <c r="F436" s="217" t="s">
        <v>1276</v>
      </c>
      <c r="G436" s="214"/>
      <c r="H436" s="218">
        <v>4.6749999999999998</v>
      </c>
      <c r="I436" s="219"/>
      <c r="J436" s="214"/>
      <c r="K436" s="214"/>
      <c r="L436" s="220"/>
      <c r="M436" s="221"/>
      <c r="N436" s="222"/>
      <c r="O436" s="222"/>
      <c r="P436" s="222"/>
      <c r="Q436" s="222"/>
      <c r="R436" s="222"/>
      <c r="S436" s="222"/>
      <c r="T436" s="223"/>
      <c r="AT436" s="224" t="s">
        <v>152</v>
      </c>
      <c r="AU436" s="224" t="s">
        <v>84</v>
      </c>
      <c r="AV436" s="13" t="s">
        <v>84</v>
      </c>
      <c r="AW436" s="13" t="s">
        <v>28</v>
      </c>
      <c r="AX436" s="13" t="s">
        <v>72</v>
      </c>
      <c r="AY436" s="224" t="s">
        <v>143</v>
      </c>
    </row>
    <row r="437" spans="1:65" s="13" customFormat="1" ht="10">
      <c r="B437" s="213"/>
      <c r="C437" s="214"/>
      <c r="D437" s="215" t="s">
        <v>152</v>
      </c>
      <c r="E437" s="216" t="s">
        <v>1</v>
      </c>
      <c r="F437" s="217" t="s">
        <v>1168</v>
      </c>
      <c r="G437" s="214"/>
      <c r="H437" s="218">
        <v>33.899000000000001</v>
      </c>
      <c r="I437" s="219"/>
      <c r="J437" s="214"/>
      <c r="K437" s="214"/>
      <c r="L437" s="220"/>
      <c r="M437" s="221"/>
      <c r="N437" s="222"/>
      <c r="O437" s="222"/>
      <c r="P437" s="222"/>
      <c r="Q437" s="222"/>
      <c r="R437" s="222"/>
      <c r="S437" s="222"/>
      <c r="T437" s="223"/>
      <c r="AT437" s="224" t="s">
        <v>152</v>
      </c>
      <c r="AU437" s="224" t="s">
        <v>84</v>
      </c>
      <c r="AV437" s="13" t="s">
        <v>84</v>
      </c>
      <c r="AW437" s="13" t="s">
        <v>28</v>
      </c>
      <c r="AX437" s="13" t="s">
        <v>72</v>
      </c>
      <c r="AY437" s="224" t="s">
        <v>143</v>
      </c>
    </row>
    <row r="438" spans="1:65" s="2" customFormat="1" ht="24.15" customHeight="1">
      <c r="A438" s="33"/>
      <c r="B438" s="34"/>
      <c r="C438" s="225" t="s">
        <v>360</v>
      </c>
      <c r="D438" s="225" t="s">
        <v>159</v>
      </c>
      <c r="E438" s="226" t="s">
        <v>349</v>
      </c>
      <c r="F438" s="227" t="s">
        <v>350</v>
      </c>
      <c r="G438" s="228" t="s">
        <v>149</v>
      </c>
      <c r="H438" s="229">
        <v>582.46</v>
      </c>
      <c r="I438" s="230"/>
      <c r="J438" s="229">
        <f>ROUND(I438*H438,3)</f>
        <v>0</v>
      </c>
      <c r="K438" s="231"/>
      <c r="L438" s="232"/>
      <c r="M438" s="233" t="s">
        <v>1</v>
      </c>
      <c r="N438" s="234" t="s">
        <v>38</v>
      </c>
      <c r="O438" s="74"/>
      <c r="P438" s="208">
        <f>O438*H438</f>
        <v>0</v>
      </c>
      <c r="Q438" s="208">
        <v>3.3500000000000002E-2</v>
      </c>
      <c r="R438" s="208">
        <f>Q438*H438</f>
        <v>19.512410000000003</v>
      </c>
      <c r="S438" s="208">
        <v>0</v>
      </c>
      <c r="T438" s="209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210" t="s">
        <v>351</v>
      </c>
      <c r="AT438" s="210" t="s">
        <v>159</v>
      </c>
      <c r="AU438" s="210" t="s">
        <v>84</v>
      </c>
      <c r="AY438" s="16" t="s">
        <v>143</v>
      </c>
      <c r="BE438" s="211">
        <f>IF(N438="základná",J438,0)</f>
        <v>0</v>
      </c>
      <c r="BF438" s="211">
        <f>IF(N438="znížená",J438,0)</f>
        <v>0</v>
      </c>
      <c r="BG438" s="211">
        <f>IF(N438="zákl. prenesená",J438,0)</f>
        <v>0</v>
      </c>
      <c r="BH438" s="211">
        <f>IF(N438="zníž. prenesená",J438,0)</f>
        <v>0</v>
      </c>
      <c r="BI438" s="211">
        <f>IF(N438="nulová",J438,0)</f>
        <v>0</v>
      </c>
      <c r="BJ438" s="16" t="s">
        <v>84</v>
      </c>
      <c r="BK438" s="212">
        <f>ROUND(I438*H438,3)</f>
        <v>0</v>
      </c>
      <c r="BL438" s="16" t="s">
        <v>308</v>
      </c>
      <c r="BM438" s="210" t="s">
        <v>352</v>
      </c>
    </row>
    <row r="439" spans="1:65" s="13" customFormat="1" ht="10">
      <c r="B439" s="213"/>
      <c r="C439" s="214"/>
      <c r="D439" s="215" t="s">
        <v>152</v>
      </c>
      <c r="E439" s="216" t="s">
        <v>1</v>
      </c>
      <c r="F439" s="217" t="s">
        <v>1277</v>
      </c>
      <c r="G439" s="214"/>
      <c r="H439" s="218">
        <v>571.03899999999999</v>
      </c>
      <c r="I439" s="219"/>
      <c r="J439" s="214"/>
      <c r="K439" s="214"/>
      <c r="L439" s="220"/>
      <c r="M439" s="221"/>
      <c r="N439" s="222"/>
      <c r="O439" s="222"/>
      <c r="P439" s="222"/>
      <c r="Q439" s="222"/>
      <c r="R439" s="222"/>
      <c r="S439" s="222"/>
      <c r="T439" s="223"/>
      <c r="AT439" s="224" t="s">
        <v>152</v>
      </c>
      <c r="AU439" s="224" t="s">
        <v>84</v>
      </c>
      <c r="AV439" s="13" t="s">
        <v>84</v>
      </c>
      <c r="AW439" s="13" t="s">
        <v>28</v>
      </c>
      <c r="AX439" s="13" t="s">
        <v>72</v>
      </c>
      <c r="AY439" s="224" t="s">
        <v>143</v>
      </c>
    </row>
    <row r="440" spans="1:65" s="13" customFormat="1" ht="10">
      <c r="B440" s="213"/>
      <c r="C440" s="214"/>
      <c r="D440" s="215" t="s">
        <v>152</v>
      </c>
      <c r="E440" s="214"/>
      <c r="F440" s="217" t="s">
        <v>1278</v>
      </c>
      <c r="G440" s="214"/>
      <c r="H440" s="218">
        <v>582.46</v>
      </c>
      <c r="I440" s="219"/>
      <c r="J440" s="214"/>
      <c r="K440" s="214"/>
      <c r="L440" s="220"/>
      <c r="M440" s="221"/>
      <c r="N440" s="222"/>
      <c r="O440" s="222"/>
      <c r="P440" s="222"/>
      <c r="Q440" s="222"/>
      <c r="R440" s="222"/>
      <c r="S440" s="222"/>
      <c r="T440" s="223"/>
      <c r="AT440" s="224" t="s">
        <v>152</v>
      </c>
      <c r="AU440" s="224" t="s">
        <v>84</v>
      </c>
      <c r="AV440" s="13" t="s">
        <v>84</v>
      </c>
      <c r="AW440" s="13" t="s">
        <v>4</v>
      </c>
      <c r="AX440" s="13" t="s">
        <v>79</v>
      </c>
      <c r="AY440" s="224" t="s">
        <v>143</v>
      </c>
    </row>
    <row r="441" spans="1:65" s="2" customFormat="1" ht="24.15" customHeight="1">
      <c r="A441" s="33"/>
      <c r="B441" s="34"/>
      <c r="C441" s="199" t="s">
        <v>223</v>
      </c>
      <c r="D441" s="199" t="s">
        <v>146</v>
      </c>
      <c r="E441" s="200" t="s">
        <v>355</v>
      </c>
      <c r="F441" s="201" t="s">
        <v>356</v>
      </c>
      <c r="G441" s="202" t="s">
        <v>307</v>
      </c>
      <c r="H441" s="203">
        <v>23.052</v>
      </c>
      <c r="I441" s="204"/>
      <c r="J441" s="203">
        <f>ROUND(I441*H441,3)</f>
        <v>0</v>
      </c>
      <c r="K441" s="205"/>
      <c r="L441" s="38"/>
      <c r="M441" s="206" t="s">
        <v>1</v>
      </c>
      <c r="N441" s="207" t="s">
        <v>38</v>
      </c>
      <c r="O441" s="74"/>
      <c r="P441" s="208">
        <f>O441*H441</f>
        <v>0</v>
      </c>
      <c r="Q441" s="208">
        <v>0</v>
      </c>
      <c r="R441" s="208">
        <f>Q441*H441</f>
        <v>0</v>
      </c>
      <c r="S441" s="208">
        <v>0</v>
      </c>
      <c r="T441" s="209">
        <f>S441*H441</f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210" t="s">
        <v>308</v>
      </c>
      <c r="AT441" s="210" t="s">
        <v>146</v>
      </c>
      <c r="AU441" s="210" t="s">
        <v>84</v>
      </c>
      <c r="AY441" s="16" t="s">
        <v>143</v>
      </c>
      <c r="BE441" s="211">
        <f>IF(N441="základná",J441,0)</f>
        <v>0</v>
      </c>
      <c r="BF441" s="211">
        <f>IF(N441="znížená",J441,0)</f>
        <v>0</v>
      </c>
      <c r="BG441" s="211">
        <f>IF(N441="zákl. prenesená",J441,0)</f>
        <v>0</v>
      </c>
      <c r="BH441" s="211">
        <f>IF(N441="zníž. prenesená",J441,0)</f>
        <v>0</v>
      </c>
      <c r="BI441" s="211">
        <f>IF(N441="nulová",J441,0)</f>
        <v>0</v>
      </c>
      <c r="BJ441" s="16" t="s">
        <v>84</v>
      </c>
      <c r="BK441" s="212">
        <f>ROUND(I441*H441,3)</f>
        <v>0</v>
      </c>
      <c r="BL441" s="16" t="s">
        <v>308</v>
      </c>
      <c r="BM441" s="210" t="s">
        <v>1279</v>
      </c>
    </row>
    <row r="442" spans="1:65" s="12" customFormat="1" ht="22.75" customHeight="1">
      <c r="B442" s="183"/>
      <c r="C442" s="184"/>
      <c r="D442" s="185" t="s">
        <v>71</v>
      </c>
      <c r="E442" s="197" t="s">
        <v>374</v>
      </c>
      <c r="F442" s="197" t="s">
        <v>375</v>
      </c>
      <c r="G442" s="184"/>
      <c r="H442" s="184"/>
      <c r="I442" s="187"/>
      <c r="J442" s="198">
        <f>BK442</f>
        <v>0</v>
      </c>
      <c r="K442" s="184"/>
      <c r="L442" s="189"/>
      <c r="M442" s="190"/>
      <c r="N442" s="191"/>
      <c r="O442" s="191"/>
      <c r="P442" s="192">
        <f>SUM(P443:P485)</f>
        <v>0</v>
      </c>
      <c r="Q442" s="191"/>
      <c r="R442" s="192">
        <f>SUM(R443:R485)</f>
        <v>1.0851423100000002</v>
      </c>
      <c r="S442" s="191"/>
      <c r="T442" s="193">
        <f>SUM(T443:T485)</f>
        <v>0.33298709999999998</v>
      </c>
      <c r="AR442" s="194" t="s">
        <v>84</v>
      </c>
      <c r="AT442" s="195" t="s">
        <v>71</v>
      </c>
      <c r="AU442" s="195" t="s">
        <v>79</v>
      </c>
      <c r="AY442" s="194" t="s">
        <v>143</v>
      </c>
      <c r="BK442" s="196">
        <f>SUM(BK443:BK485)</f>
        <v>0</v>
      </c>
    </row>
    <row r="443" spans="1:65" s="2" customFormat="1" ht="21.75" customHeight="1">
      <c r="A443" s="33"/>
      <c r="B443" s="34"/>
      <c r="C443" s="199" t="s">
        <v>1019</v>
      </c>
      <c r="D443" s="199" t="s">
        <v>146</v>
      </c>
      <c r="E443" s="200" t="s">
        <v>377</v>
      </c>
      <c r="F443" s="201" t="s">
        <v>378</v>
      </c>
      <c r="G443" s="202" t="s">
        <v>149</v>
      </c>
      <c r="H443" s="203">
        <v>1109.9570000000001</v>
      </c>
      <c r="I443" s="204"/>
      <c r="J443" s="203">
        <f>ROUND(I443*H443,3)</f>
        <v>0</v>
      </c>
      <c r="K443" s="205"/>
      <c r="L443" s="38"/>
      <c r="M443" s="206" t="s">
        <v>1</v>
      </c>
      <c r="N443" s="207" t="s">
        <v>38</v>
      </c>
      <c r="O443" s="74"/>
      <c r="P443" s="208">
        <f>O443*H443</f>
        <v>0</v>
      </c>
      <c r="Q443" s="208">
        <v>0</v>
      </c>
      <c r="R443" s="208">
        <f>Q443*H443</f>
        <v>0</v>
      </c>
      <c r="S443" s="208">
        <v>2.9999999999999997E-4</v>
      </c>
      <c r="T443" s="209">
        <f>S443*H443</f>
        <v>0.33298709999999998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210" t="s">
        <v>150</v>
      </c>
      <c r="AT443" s="210" t="s">
        <v>146</v>
      </c>
      <c r="AU443" s="210" t="s">
        <v>84</v>
      </c>
      <c r="AY443" s="16" t="s">
        <v>143</v>
      </c>
      <c r="BE443" s="211">
        <f>IF(N443="základná",J443,0)</f>
        <v>0</v>
      </c>
      <c r="BF443" s="211">
        <f>IF(N443="znížená",J443,0)</f>
        <v>0</v>
      </c>
      <c r="BG443" s="211">
        <f>IF(N443="zákl. prenesená",J443,0)</f>
        <v>0</v>
      </c>
      <c r="BH443" s="211">
        <f>IF(N443="zníž. prenesená",J443,0)</f>
        <v>0</v>
      </c>
      <c r="BI443" s="211">
        <f>IF(N443="nulová",J443,0)</f>
        <v>0</v>
      </c>
      <c r="BJ443" s="16" t="s">
        <v>84</v>
      </c>
      <c r="BK443" s="212">
        <f>ROUND(I443*H443,3)</f>
        <v>0</v>
      </c>
      <c r="BL443" s="16" t="s">
        <v>150</v>
      </c>
      <c r="BM443" s="210" t="s">
        <v>379</v>
      </c>
    </row>
    <row r="444" spans="1:65" s="13" customFormat="1" ht="10">
      <c r="B444" s="213"/>
      <c r="C444" s="214"/>
      <c r="D444" s="215" t="s">
        <v>152</v>
      </c>
      <c r="E444" s="216" t="s">
        <v>1</v>
      </c>
      <c r="F444" s="217" t="s">
        <v>1280</v>
      </c>
      <c r="G444" s="214"/>
      <c r="H444" s="218">
        <v>1109.9570000000001</v>
      </c>
      <c r="I444" s="219"/>
      <c r="J444" s="214"/>
      <c r="K444" s="214"/>
      <c r="L444" s="220"/>
      <c r="M444" s="221"/>
      <c r="N444" s="222"/>
      <c r="O444" s="222"/>
      <c r="P444" s="222"/>
      <c r="Q444" s="222"/>
      <c r="R444" s="222"/>
      <c r="S444" s="222"/>
      <c r="T444" s="223"/>
      <c r="AT444" s="224" t="s">
        <v>152</v>
      </c>
      <c r="AU444" s="224" t="s">
        <v>84</v>
      </c>
      <c r="AV444" s="13" t="s">
        <v>84</v>
      </c>
      <c r="AW444" s="13" t="s">
        <v>28</v>
      </c>
      <c r="AX444" s="13" t="s">
        <v>72</v>
      </c>
      <c r="AY444" s="224" t="s">
        <v>143</v>
      </c>
    </row>
    <row r="445" spans="1:65" s="2" customFormat="1" ht="24.15" customHeight="1">
      <c r="A445" s="33"/>
      <c r="B445" s="34"/>
      <c r="C445" s="199" t="s">
        <v>744</v>
      </c>
      <c r="D445" s="199" t="s">
        <v>146</v>
      </c>
      <c r="E445" s="200" t="s">
        <v>392</v>
      </c>
      <c r="F445" s="201" t="s">
        <v>393</v>
      </c>
      <c r="G445" s="202" t="s">
        <v>149</v>
      </c>
      <c r="H445" s="203">
        <v>1109.9570000000001</v>
      </c>
      <c r="I445" s="204"/>
      <c r="J445" s="203">
        <f>ROUND(I445*H445,3)</f>
        <v>0</v>
      </c>
      <c r="K445" s="205"/>
      <c r="L445" s="38"/>
      <c r="M445" s="206" t="s">
        <v>1</v>
      </c>
      <c r="N445" s="207" t="s">
        <v>38</v>
      </c>
      <c r="O445" s="74"/>
      <c r="P445" s="208">
        <f>O445*H445</f>
        <v>0</v>
      </c>
      <c r="Q445" s="208">
        <v>1E-4</v>
      </c>
      <c r="R445" s="208">
        <f>Q445*H445</f>
        <v>0.11099570000000002</v>
      </c>
      <c r="S445" s="208">
        <v>0</v>
      </c>
      <c r="T445" s="209">
        <f>S445*H445</f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210" t="s">
        <v>308</v>
      </c>
      <c r="AT445" s="210" t="s">
        <v>146</v>
      </c>
      <c r="AU445" s="210" t="s">
        <v>84</v>
      </c>
      <c r="AY445" s="16" t="s">
        <v>143</v>
      </c>
      <c r="BE445" s="211">
        <f>IF(N445="základná",J445,0)</f>
        <v>0</v>
      </c>
      <c r="BF445" s="211">
        <f>IF(N445="znížená",J445,0)</f>
        <v>0</v>
      </c>
      <c r="BG445" s="211">
        <f>IF(N445="zákl. prenesená",J445,0)</f>
        <v>0</v>
      </c>
      <c r="BH445" s="211">
        <f>IF(N445="zníž. prenesená",J445,0)</f>
        <v>0</v>
      </c>
      <c r="BI445" s="211">
        <f>IF(N445="nulová",J445,0)</f>
        <v>0</v>
      </c>
      <c r="BJ445" s="16" t="s">
        <v>84</v>
      </c>
      <c r="BK445" s="212">
        <f>ROUND(I445*H445,3)</f>
        <v>0</v>
      </c>
      <c r="BL445" s="16" t="s">
        <v>308</v>
      </c>
      <c r="BM445" s="210" t="s">
        <v>394</v>
      </c>
    </row>
    <row r="446" spans="1:65" s="13" customFormat="1" ht="10">
      <c r="B446" s="213"/>
      <c r="C446" s="214"/>
      <c r="D446" s="215" t="s">
        <v>152</v>
      </c>
      <c r="E446" s="216" t="s">
        <v>1</v>
      </c>
      <c r="F446" s="217" t="s">
        <v>1281</v>
      </c>
      <c r="G446" s="214"/>
      <c r="H446" s="218">
        <v>1109.9570000000001</v>
      </c>
      <c r="I446" s="219"/>
      <c r="J446" s="214"/>
      <c r="K446" s="214"/>
      <c r="L446" s="220"/>
      <c r="M446" s="221"/>
      <c r="N446" s="222"/>
      <c r="O446" s="222"/>
      <c r="P446" s="222"/>
      <c r="Q446" s="222"/>
      <c r="R446" s="222"/>
      <c r="S446" s="222"/>
      <c r="T446" s="223"/>
      <c r="AT446" s="224" t="s">
        <v>152</v>
      </c>
      <c r="AU446" s="224" t="s">
        <v>84</v>
      </c>
      <c r="AV446" s="13" t="s">
        <v>84</v>
      </c>
      <c r="AW446" s="13" t="s">
        <v>28</v>
      </c>
      <c r="AX446" s="13" t="s">
        <v>72</v>
      </c>
      <c r="AY446" s="224" t="s">
        <v>143</v>
      </c>
    </row>
    <row r="447" spans="1:65" s="2" customFormat="1" ht="33" customHeight="1">
      <c r="A447" s="33"/>
      <c r="B447" s="34"/>
      <c r="C447" s="199" t="s">
        <v>489</v>
      </c>
      <c r="D447" s="199" t="s">
        <v>146</v>
      </c>
      <c r="E447" s="200" t="s">
        <v>397</v>
      </c>
      <c r="F447" s="201" t="s">
        <v>398</v>
      </c>
      <c r="G447" s="202" t="s">
        <v>149</v>
      </c>
      <c r="H447" s="203">
        <v>535.51900000000001</v>
      </c>
      <c r="I447" s="204"/>
      <c r="J447" s="203">
        <f>ROUND(I447*H447,3)</f>
        <v>0</v>
      </c>
      <c r="K447" s="205"/>
      <c r="L447" s="38"/>
      <c r="M447" s="206" t="s">
        <v>1</v>
      </c>
      <c r="N447" s="207" t="s">
        <v>38</v>
      </c>
      <c r="O447" s="74"/>
      <c r="P447" s="208">
        <f>O447*H447</f>
        <v>0</v>
      </c>
      <c r="Q447" s="208">
        <v>5.9000000000000003E-4</v>
      </c>
      <c r="R447" s="208">
        <f>Q447*H447</f>
        <v>0.31595621000000002</v>
      </c>
      <c r="S447" s="208">
        <v>0</v>
      </c>
      <c r="T447" s="209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210" t="s">
        <v>308</v>
      </c>
      <c r="AT447" s="210" t="s">
        <v>146</v>
      </c>
      <c r="AU447" s="210" t="s">
        <v>84</v>
      </c>
      <c r="AY447" s="16" t="s">
        <v>143</v>
      </c>
      <c r="BE447" s="211">
        <f>IF(N447="základná",J447,0)</f>
        <v>0</v>
      </c>
      <c r="BF447" s="211">
        <f>IF(N447="znížená",J447,0)</f>
        <v>0</v>
      </c>
      <c r="BG447" s="211">
        <f>IF(N447="zákl. prenesená",J447,0)</f>
        <v>0</v>
      </c>
      <c r="BH447" s="211">
        <f>IF(N447="zníž. prenesená",J447,0)</f>
        <v>0</v>
      </c>
      <c r="BI447" s="211">
        <f>IF(N447="nulová",J447,0)</f>
        <v>0</v>
      </c>
      <c r="BJ447" s="16" t="s">
        <v>84</v>
      </c>
      <c r="BK447" s="212">
        <f>ROUND(I447*H447,3)</f>
        <v>0</v>
      </c>
      <c r="BL447" s="16" t="s">
        <v>308</v>
      </c>
      <c r="BM447" s="210" t="s">
        <v>399</v>
      </c>
    </row>
    <row r="448" spans="1:65" s="13" customFormat="1" ht="10">
      <c r="B448" s="213"/>
      <c r="C448" s="214"/>
      <c r="D448" s="215" t="s">
        <v>152</v>
      </c>
      <c r="E448" s="216" t="s">
        <v>1</v>
      </c>
      <c r="F448" s="217" t="s">
        <v>1282</v>
      </c>
      <c r="G448" s="214"/>
      <c r="H448" s="218">
        <v>3.39</v>
      </c>
      <c r="I448" s="219"/>
      <c r="J448" s="214"/>
      <c r="K448" s="214"/>
      <c r="L448" s="220"/>
      <c r="M448" s="221"/>
      <c r="N448" s="222"/>
      <c r="O448" s="222"/>
      <c r="P448" s="222"/>
      <c r="Q448" s="222"/>
      <c r="R448" s="222"/>
      <c r="S448" s="222"/>
      <c r="T448" s="223"/>
      <c r="AT448" s="224" t="s">
        <v>152</v>
      </c>
      <c r="AU448" s="224" t="s">
        <v>84</v>
      </c>
      <c r="AV448" s="13" t="s">
        <v>84</v>
      </c>
      <c r="AW448" s="13" t="s">
        <v>28</v>
      </c>
      <c r="AX448" s="13" t="s">
        <v>72</v>
      </c>
      <c r="AY448" s="224" t="s">
        <v>143</v>
      </c>
    </row>
    <row r="449" spans="2:51" s="13" customFormat="1" ht="10">
      <c r="B449" s="213"/>
      <c r="C449" s="214"/>
      <c r="D449" s="215" t="s">
        <v>152</v>
      </c>
      <c r="E449" s="216" t="s">
        <v>1</v>
      </c>
      <c r="F449" s="217" t="s">
        <v>1283</v>
      </c>
      <c r="G449" s="214"/>
      <c r="H449" s="218">
        <v>9.9749999999999996</v>
      </c>
      <c r="I449" s="219"/>
      <c r="J449" s="214"/>
      <c r="K449" s="214"/>
      <c r="L449" s="220"/>
      <c r="M449" s="221"/>
      <c r="N449" s="222"/>
      <c r="O449" s="222"/>
      <c r="P449" s="222"/>
      <c r="Q449" s="222"/>
      <c r="R449" s="222"/>
      <c r="S449" s="222"/>
      <c r="T449" s="223"/>
      <c r="AT449" s="224" t="s">
        <v>152</v>
      </c>
      <c r="AU449" s="224" t="s">
        <v>84</v>
      </c>
      <c r="AV449" s="13" t="s">
        <v>84</v>
      </c>
      <c r="AW449" s="13" t="s">
        <v>28</v>
      </c>
      <c r="AX449" s="13" t="s">
        <v>72</v>
      </c>
      <c r="AY449" s="224" t="s">
        <v>143</v>
      </c>
    </row>
    <row r="450" spans="2:51" s="13" customFormat="1" ht="10">
      <c r="B450" s="213"/>
      <c r="C450" s="214"/>
      <c r="D450" s="215" t="s">
        <v>152</v>
      </c>
      <c r="E450" s="216" t="s">
        <v>1</v>
      </c>
      <c r="F450" s="217" t="s">
        <v>1284</v>
      </c>
      <c r="G450" s="214"/>
      <c r="H450" s="218">
        <v>6.03</v>
      </c>
      <c r="I450" s="219"/>
      <c r="J450" s="214"/>
      <c r="K450" s="214"/>
      <c r="L450" s="220"/>
      <c r="M450" s="221"/>
      <c r="N450" s="222"/>
      <c r="O450" s="222"/>
      <c r="P450" s="222"/>
      <c r="Q450" s="222"/>
      <c r="R450" s="222"/>
      <c r="S450" s="222"/>
      <c r="T450" s="223"/>
      <c r="AT450" s="224" t="s">
        <v>152</v>
      </c>
      <c r="AU450" s="224" t="s">
        <v>84</v>
      </c>
      <c r="AV450" s="13" t="s">
        <v>84</v>
      </c>
      <c r="AW450" s="13" t="s">
        <v>28</v>
      </c>
      <c r="AX450" s="13" t="s">
        <v>72</v>
      </c>
      <c r="AY450" s="224" t="s">
        <v>143</v>
      </c>
    </row>
    <row r="451" spans="2:51" s="13" customFormat="1" ht="10">
      <c r="B451" s="213"/>
      <c r="C451" s="214"/>
      <c r="D451" s="215" t="s">
        <v>152</v>
      </c>
      <c r="E451" s="216" t="s">
        <v>1</v>
      </c>
      <c r="F451" s="217" t="s">
        <v>1285</v>
      </c>
      <c r="G451" s="214"/>
      <c r="H451" s="218">
        <v>6.5629999999999997</v>
      </c>
      <c r="I451" s="219"/>
      <c r="J451" s="214"/>
      <c r="K451" s="214"/>
      <c r="L451" s="220"/>
      <c r="M451" s="221"/>
      <c r="N451" s="222"/>
      <c r="O451" s="222"/>
      <c r="P451" s="222"/>
      <c r="Q451" s="222"/>
      <c r="R451" s="222"/>
      <c r="S451" s="222"/>
      <c r="T451" s="223"/>
      <c r="AT451" s="224" t="s">
        <v>152</v>
      </c>
      <c r="AU451" s="224" t="s">
        <v>84</v>
      </c>
      <c r="AV451" s="13" t="s">
        <v>84</v>
      </c>
      <c r="AW451" s="13" t="s">
        <v>28</v>
      </c>
      <c r="AX451" s="13" t="s">
        <v>72</v>
      </c>
      <c r="AY451" s="224" t="s">
        <v>143</v>
      </c>
    </row>
    <row r="452" spans="2:51" s="13" customFormat="1" ht="10">
      <c r="B452" s="213"/>
      <c r="C452" s="214"/>
      <c r="D452" s="215" t="s">
        <v>152</v>
      </c>
      <c r="E452" s="216" t="s">
        <v>1</v>
      </c>
      <c r="F452" s="217" t="s">
        <v>1286</v>
      </c>
      <c r="G452" s="214"/>
      <c r="H452" s="218">
        <v>73.576999999999998</v>
      </c>
      <c r="I452" s="219"/>
      <c r="J452" s="214"/>
      <c r="K452" s="214"/>
      <c r="L452" s="220"/>
      <c r="M452" s="221"/>
      <c r="N452" s="222"/>
      <c r="O452" s="222"/>
      <c r="P452" s="222"/>
      <c r="Q452" s="222"/>
      <c r="R452" s="222"/>
      <c r="S452" s="222"/>
      <c r="T452" s="223"/>
      <c r="AT452" s="224" t="s">
        <v>152</v>
      </c>
      <c r="AU452" s="224" t="s">
        <v>84</v>
      </c>
      <c r="AV452" s="13" t="s">
        <v>84</v>
      </c>
      <c r="AW452" s="13" t="s">
        <v>28</v>
      </c>
      <c r="AX452" s="13" t="s">
        <v>72</v>
      </c>
      <c r="AY452" s="224" t="s">
        <v>143</v>
      </c>
    </row>
    <row r="453" spans="2:51" s="13" customFormat="1" ht="10">
      <c r="B453" s="213"/>
      <c r="C453" s="214"/>
      <c r="D453" s="215" t="s">
        <v>152</v>
      </c>
      <c r="E453" s="216" t="s">
        <v>1</v>
      </c>
      <c r="F453" s="217" t="s">
        <v>1091</v>
      </c>
      <c r="G453" s="214"/>
      <c r="H453" s="218">
        <v>23.497</v>
      </c>
      <c r="I453" s="219"/>
      <c r="J453" s="214"/>
      <c r="K453" s="214"/>
      <c r="L453" s="220"/>
      <c r="M453" s="221"/>
      <c r="N453" s="222"/>
      <c r="O453" s="222"/>
      <c r="P453" s="222"/>
      <c r="Q453" s="222"/>
      <c r="R453" s="222"/>
      <c r="S453" s="222"/>
      <c r="T453" s="223"/>
      <c r="AT453" s="224" t="s">
        <v>152</v>
      </c>
      <c r="AU453" s="224" t="s">
        <v>84</v>
      </c>
      <c r="AV453" s="13" t="s">
        <v>84</v>
      </c>
      <c r="AW453" s="13" t="s">
        <v>28</v>
      </c>
      <c r="AX453" s="13" t="s">
        <v>72</v>
      </c>
      <c r="AY453" s="224" t="s">
        <v>143</v>
      </c>
    </row>
    <row r="454" spans="2:51" s="14" customFormat="1" ht="10">
      <c r="B454" s="243"/>
      <c r="C454" s="244"/>
      <c r="D454" s="215" t="s">
        <v>152</v>
      </c>
      <c r="E454" s="245" t="s">
        <v>1</v>
      </c>
      <c r="F454" s="246" t="s">
        <v>1287</v>
      </c>
      <c r="G454" s="244"/>
      <c r="H454" s="245" t="s">
        <v>1</v>
      </c>
      <c r="I454" s="247"/>
      <c r="J454" s="244"/>
      <c r="K454" s="244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152</v>
      </c>
      <c r="AU454" s="252" t="s">
        <v>84</v>
      </c>
      <c r="AV454" s="14" t="s">
        <v>79</v>
      </c>
      <c r="AW454" s="14" t="s">
        <v>28</v>
      </c>
      <c r="AX454" s="14" t="s">
        <v>72</v>
      </c>
      <c r="AY454" s="252" t="s">
        <v>143</v>
      </c>
    </row>
    <row r="455" spans="2:51" s="14" customFormat="1" ht="10">
      <c r="B455" s="243"/>
      <c r="C455" s="244"/>
      <c r="D455" s="215" t="s">
        <v>152</v>
      </c>
      <c r="E455" s="245" t="s">
        <v>1</v>
      </c>
      <c r="F455" s="246" t="s">
        <v>1042</v>
      </c>
      <c r="G455" s="244"/>
      <c r="H455" s="245" t="s">
        <v>1</v>
      </c>
      <c r="I455" s="247"/>
      <c r="J455" s="244"/>
      <c r="K455" s="244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152</v>
      </c>
      <c r="AU455" s="252" t="s">
        <v>84</v>
      </c>
      <c r="AV455" s="14" t="s">
        <v>79</v>
      </c>
      <c r="AW455" s="14" t="s">
        <v>28</v>
      </c>
      <c r="AX455" s="14" t="s">
        <v>72</v>
      </c>
      <c r="AY455" s="252" t="s">
        <v>143</v>
      </c>
    </row>
    <row r="456" spans="2:51" s="13" customFormat="1" ht="20">
      <c r="B456" s="213"/>
      <c r="C456" s="214"/>
      <c r="D456" s="215" t="s">
        <v>152</v>
      </c>
      <c r="E456" s="216" t="s">
        <v>1</v>
      </c>
      <c r="F456" s="217" t="s">
        <v>1288</v>
      </c>
      <c r="G456" s="214"/>
      <c r="H456" s="218">
        <v>15.46</v>
      </c>
      <c r="I456" s="219"/>
      <c r="J456" s="214"/>
      <c r="K456" s="214"/>
      <c r="L456" s="220"/>
      <c r="M456" s="221"/>
      <c r="N456" s="222"/>
      <c r="O456" s="222"/>
      <c r="P456" s="222"/>
      <c r="Q456" s="222"/>
      <c r="R456" s="222"/>
      <c r="S456" s="222"/>
      <c r="T456" s="223"/>
      <c r="AT456" s="224" t="s">
        <v>152</v>
      </c>
      <c r="AU456" s="224" t="s">
        <v>84</v>
      </c>
      <c r="AV456" s="13" t="s">
        <v>84</v>
      </c>
      <c r="AW456" s="13" t="s">
        <v>28</v>
      </c>
      <c r="AX456" s="13" t="s">
        <v>72</v>
      </c>
      <c r="AY456" s="224" t="s">
        <v>143</v>
      </c>
    </row>
    <row r="457" spans="2:51" s="13" customFormat="1" ht="10">
      <c r="B457" s="213"/>
      <c r="C457" s="214"/>
      <c r="D457" s="215" t="s">
        <v>152</v>
      </c>
      <c r="E457" s="216" t="s">
        <v>1</v>
      </c>
      <c r="F457" s="217" t="s">
        <v>1289</v>
      </c>
      <c r="G457" s="214"/>
      <c r="H457" s="218">
        <v>0.88</v>
      </c>
      <c r="I457" s="219"/>
      <c r="J457" s="214"/>
      <c r="K457" s="214"/>
      <c r="L457" s="220"/>
      <c r="M457" s="221"/>
      <c r="N457" s="222"/>
      <c r="O457" s="222"/>
      <c r="P457" s="222"/>
      <c r="Q457" s="222"/>
      <c r="R457" s="222"/>
      <c r="S457" s="222"/>
      <c r="T457" s="223"/>
      <c r="AT457" s="224" t="s">
        <v>152</v>
      </c>
      <c r="AU457" s="224" t="s">
        <v>84</v>
      </c>
      <c r="AV457" s="13" t="s">
        <v>84</v>
      </c>
      <c r="AW457" s="13" t="s">
        <v>28</v>
      </c>
      <c r="AX457" s="13" t="s">
        <v>72</v>
      </c>
      <c r="AY457" s="224" t="s">
        <v>143</v>
      </c>
    </row>
    <row r="458" spans="2:51" s="13" customFormat="1" ht="20">
      <c r="B458" s="213"/>
      <c r="C458" s="214"/>
      <c r="D458" s="215" t="s">
        <v>152</v>
      </c>
      <c r="E458" s="216" t="s">
        <v>1</v>
      </c>
      <c r="F458" s="217" t="s">
        <v>1290</v>
      </c>
      <c r="G458" s="214"/>
      <c r="H458" s="218">
        <v>9.968</v>
      </c>
      <c r="I458" s="219"/>
      <c r="J458" s="214"/>
      <c r="K458" s="214"/>
      <c r="L458" s="220"/>
      <c r="M458" s="221"/>
      <c r="N458" s="222"/>
      <c r="O458" s="222"/>
      <c r="P458" s="222"/>
      <c r="Q458" s="222"/>
      <c r="R458" s="222"/>
      <c r="S458" s="222"/>
      <c r="T458" s="223"/>
      <c r="AT458" s="224" t="s">
        <v>152</v>
      </c>
      <c r="AU458" s="224" t="s">
        <v>84</v>
      </c>
      <c r="AV458" s="13" t="s">
        <v>84</v>
      </c>
      <c r="AW458" s="13" t="s">
        <v>28</v>
      </c>
      <c r="AX458" s="13" t="s">
        <v>72</v>
      </c>
      <c r="AY458" s="224" t="s">
        <v>143</v>
      </c>
    </row>
    <row r="459" spans="2:51" s="13" customFormat="1" ht="20">
      <c r="B459" s="213"/>
      <c r="C459" s="214"/>
      <c r="D459" s="215" t="s">
        <v>152</v>
      </c>
      <c r="E459" s="216" t="s">
        <v>1</v>
      </c>
      <c r="F459" s="217" t="s">
        <v>1291</v>
      </c>
      <c r="G459" s="214"/>
      <c r="H459" s="218">
        <v>6.99</v>
      </c>
      <c r="I459" s="219"/>
      <c r="J459" s="214"/>
      <c r="K459" s="214"/>
      <c r="L459" s="220"/>
      <c r="M459" s="221"/>
      <c r="N459" s="222"/>
      <c r="O459" s="222"/>
      <c r="P459" s="222"/>
      <c r="Q459" s="222"/>
      <c r="R459" s="222"/>
      <c r="S459" s="222"/>
      <c r="T459" s="223"/>
      <c r="AT459" s="224" t="s">
        <v>152</v>
      </c>
      <c r="AU459" s="224" t="s">
        <v>84</v>
      </c>
      <c r="AV459" s="13" t="s">
        <v>84</v>
      </c>
      <c r="AW459" s="13" t="s">
        <v>28</v>
      </c>
      <c r="AX459" s="13" t="s">
        <v>72</v>
      </c>
      <c r="AY459" s="224" t="s">
        <v>143</v>
      </c>
    </row>
    <row r="460" spans="2:51" s="13" customFormat="1" ht="10">
      <c r="B460" s="213"/>
      <c r="C460" s="214"/>
      <c r="D460" s="215" t="s">
        <v>152</v>
      </c>
      <c r="E460" s="216" t="s">
        <v>1</v>
      </c>
      <c r="F460" s="217" t="s">
        <v>1292</v>
      </c>
      <c r="G460" s="214"/>
      <c r="H460" s="218">
        <v>9.6</v>
      </c>
      <c r="I460" s="219"/>
      <c r="J460" s="214"/>
      <c r="K460" s="214"/>
      <c r="L460" s="220"/>
      <c r="M460" s="221"/>
      <c r="N460" s="222"/>
      <c r="O460" s="222"/>
      <c r="P460" s="222"/>
      <c r="Q460" s="222"/>
      <c r="R460" s="222"/>
      <c r="S460" s="222"/>
      <c r="T460" s="223"/>
      <c r="AT460" s="224" t="s">
        <v>152</v>
      </c>
      <c r="AU460" s="224" t="s">
        <v>84</v>
      </c>
      <c r="AV460" s="13" t="s">
        <v>84</v>
      </c>
      <c r="AW460" s="13" t="s">
        <v>28</v>
      </c>
      <c r="AX460" s="13" t="s">
        <v>72</v>
      </c>
      <c r="AY460" s="224" t="s">
        <v>143</v>
      </c>
    </row>
    <row r="461" spans="2:51" s="13" customFormat="1" ht="10">
      <c r="B461" s="213"/>
      <c r="C461" s="214"/>
      <c r="D461" s="215" t="s">
        <v>152</v>
      </c>
      <c r="E461" s="216" t="s">
        <v>1</v>
      </c>
      <c r="F461" s="217" t="s">
        <v>1293</v>
      </c>
      <c r="G461" s="214"/>
      <c r="H461" s="218">
        <v>0.3</v>
      </c>
      <c r="I461" s="219"/>
      <c r="J461" s="214"/>
      <c r="K461" s="214"/>
      <c r="L461" s="220"/>
      <c r="M461" s="221"/>
      <c r="N461" s="222"/>
      <c r="O461" s="222"/>
      <c r="P461" s="222"/>
      <c r="Q461" s="222"/>
      <c r="R461" s="222"/>
      <c r="S461" s="222"/>
      <c r="T461" s="223"/>
      <c r="AT461" s="224" t="s">
        <v>152</v>
      </c>
      <c r="AU461" s="224" t="s">
        <v>84</v>
      </c>
      <c r="AV461" s="13" t="s">
        <v>84</v>
      </c>
      <c r="AW461" s="13" t="s">
        <v>28</v>
      </c>
      <c r="AX461" s="13" t="s">
        <v>72</v>
      </c>
      <c r="AY461" s="224" t="s">
        <v>143</v>
      </c>
    </row>
    <row r="462" spans="2:51" s="14" customFormat="1" ht="10">
      <c r="B462" s="243"/>
      <c r="C462" s="244"/>
      <c r="D462" s="215" t="s">
        <v>152</v>
      </c>
      <c r="E462" s="245" t="s">
        <v>1</v>
      </c>
      <c r="F462" s="246" t="s">
        <v>1047</v>
      </c>
      <c r="G462" s="244"/>
      <c r="H462" s="245" t="s">
        <v>1</v>
      </c>
      <c r="I462" s="247"/>
      <c r="J462" s="244"/>
      <c r="K462" s="244"/>
      <c r="L462" s="248"/>
      <c r="M462" s="249"/>
      <c r="N462" s="250"/>
      <c r="O462" s="250"/>
      <c r="P462" s="250"/>
      <c r="Q462" s="250"/>
      <c r="R462" s="250"/>
      <c r="S462" s="250"/>
      <c r="T462" s="251"/>
      <c r="AT462" s="252" t="s">
        <v>152</v>
      </c>
      <c r="AU462" s="252" t="s">
        <v>84</v>
      </c>
      <c r="AV462" s="14" t="s">
        <v>79</v>
      </c>
      <c r="AW462" s="14" t="s">
        <v>28</v>
      </c>
      <c r="AX462" s="14" t="s">
        <v>72</v>
      </c>
      <c r="AY462" s="252" t="s">
        <v>143</v>
      </c>
    </row>
    <row r="463" spans="2:51" s="13" customFormat="1" ht="10">
      <c r="B463" s="213"/>
      <c r="C463" s="214"/>
      <c r="D463" s="215" t="s">
        <v>152</v>
      </c>
      <c r="E463" s="216" t="s">
        <v>1</v>
      </c>
      <c r="F463" s="217" t="s">
        <v>1294</v>
      </c>
      <c r="G463" s="214"/>
      <c r="H463" s="218">
        <v>34.944000000000003</v>
      </c>
      <c r="I463" s="219"/>
      <c r="J463" s="214"/>
      <c r="K463" s="214"/>
      <c r="L463" s="220"/>
      <c r="M463" s="221"/>
      <c r="N463" s="222"/>
      <c r="O463" s="222"/>
      <c r="P463" s="222"/>
      <c r="Q463" s="222"/>
      <c r="R463" s="222"/>
      <c r="S463" s="222"/>
      <c r="T463" s="223"/>
      <c r="AT463" s="224" t="s">
        <v>152</v>
      </c>
      <c r="AU463" s="224" t="s">
        <v>84</v>
      </c>
      <c r="AV463" s="13" t="s">
        <v>84</v>
      </c>
      <c r="AW463" s="13" t="s">
        <v>28</v>
      </c>
      <c r="AX463" s="13" t="s">
        <v>72</v>
      </c>
      <c r="AY463" s="224" t="s">
        <v>143</v>
      </c>
    </row>
    <row r="464" spans="2:51" s="13" customFormat="1" ht="10">
      <c r="B464" s="213"/>
      <c r="C464" s="214"/>
      <c r="D464" s="215" t="s">
        <v>152</v>
      </c>
      <c r="E464" s="216" t="s">
        <v>1</v>
      </c>
      <c r="F464" s="217" t="s">
        <v>1295</v>
      </c>
      <c r="G464" s="214"/>
      <c r="H464" s="218">
        <v>1.98</v>
      </c>
      <c r="I464" s="219"/>
      <c r="J464" s="214"/>
      <c r="K464" s="214"/>
      <c r="L464" s="220"/>
      <c r="M464" s="221"/>
      <c r="N464" s="222"/>
      <c r="O464" s="222"/>
      <c r="P464" s="222"/>
      <c r="Q464" s="222"/>
      <c r="R464" s="222"/>
      <c r="S464" s="222"/>
      <c r="T464" s="223"/>
      <c r="AT464" s="224" t="s">
        <v>152</v>
      </c>
      <c r="AU464" s="224" t="s">
        <v>84</v>
      </c>
      <c r="AV464" s="13" t="s">
        <v>84</v>
      </c>
      <c r="AW464" s="13" t="s">
        <v>28</v>
      </c>
      <c r="AX464" s="13" t="s">
        <v>72</v>
      </c>
      <c r="AY464" s="224" t="s">
        <v>143</v>
      </c>
    </row>
    <row r="465" spans="2:51" s="13" customFormat="1" ht="10">
      <c r="B465" s="213"/>
      <c r="C465" s="214"/>
      <c r="D465" s="215" t="s">
        <v>152</v>
      </c>
      <c r="E465" s="216" t="s">
        <v>1</v>
      </c>
      <c r="F465" s="217" t="s">
        <v>1296</v>
      </c>
      <c r="G465" s="214"/>
      <c r="H465" s="218">
        <v>1.2749999999999999</v>
      </c>
      <c r="I465" s="219"/>
      <c r="J465" s="214"/>
      <c r="K465" s="214"/>
      <c r="L465" s="220"/>
      <c r="M465" s="221"/>
      <c r="N465" s="222"/>
      <c r="O465" s="222"/>
      <c r="P465" s="222"/>
      <c r="Q465" s="222"/>
      <c r="R465" s="222"/>
      <c r="S465" s="222"/>
      <c r="T465" s="223"/>
      <c r="AT465" s="224" t="s">
        <v>152</v>
      </c>
      <c r="AU465" s="224" t="s">
        <v>84</v>
      </c>
      <c r="AV465" s="13" t="s">
        <v>84</v>
      </c>
      <c r="AW465" s="13" t="s">
        <v>28</v>
      </c>
      <c r="AX465" s="13" t="s">
        <v>72</v>
      </c>
      <c r="AY465" s="224" t="s">
        <v>143</v>
      </c>
    </row>
    <row r="466" spans="2:51" s="13" customFormat="1" ht="10">
      <c r="B466" s="213"/>
      <c r="C466" s="214"/>
      <c r="D466" s="215" t="s">
        <v>152</v>
      </c>
      <c r="E466" s="216" t="s">
        <v>1</v>
      </c>
      <c r="F466" s="217" t="s">
        <v>1297</v>
      </c>
      <c r="G466" s="214"/>
      <c r="H466" s="218">
        <v>1.1879999999999999</v>
      </c>
      <c r="I466" s="219"/>
      <c r="J466" s="214"/>
      <c r="K466" s="214"/>
      <c r="L466" s="220"/>
      <c r="M466" s="221"/>
      <c r="N466" s="222"/>
      <c r="O466" s="222"/>
      <c r="P466" s="222"/>
      <c r="Q466" s="222"/>
      <c r="R466" s="222"/>
      <c r="S466" s="222"/>
      <c r="T466" s="223"/>
      <c r="AT466" s="224" t="s">
        <v>152</v>
      </c>
      <c r="AU466" s="224" t="s">
        <v>84</v>
      </c>
      <c r="AV466" s="13" t="s">
        <v>84</v>
      </c>
      <c r="AW466" s="13" t="s">
        <v>28</v>
      </c>
      <c r="AX466" s="13" t="s">
        <v>72</v>
      </c>
      <c r="AY466" s="224" t="s">
        <v>143</v>
      </c>
    </row>
    <row r="467" spans="2:51" s="13" customFormat="1" ht="10">
      <c r="B467" s="213"/>
      <c r="C467" s="214"/>
      <c r="D467" s="215" t="s">
        <v>152</v>
      </c>
      <c r="E467" s="216" t="s">
        <v>1</v>
      </c>
      <c r="F467" s="217" t="s">
        <v>1298</v>
      </c>
      <c r="G467" s="214"/>
      <c r="H467" s="218">
        <v>39.277999999999999</v>
      </c>
      <c r="I467" s="219"/>
      <c r="J467" s="214"/>
      <c r="K467" s="214"/>
      <c r="L467" s="220"/>
      <c r="M467" s="221"/>
      <c r="N467" s="222"/>
      <c r="O467" s="222"/>
      <c r="P467" s="222"/>
      <c r="Q467" s="222"/>
      <c r="R467" s="222"/>
      <c r="S467" s="222"/>
      <c r="T467" s="223"/>
      <c r="AT467" s="224" t="s">
        <v>152</v>
      </c>
      <c r="AU467" s="224" t="s">
        <v>84</v>
      </c>
      <c r="AV467" s="13" t="s">
        <v>84</v>
      </c>
      <c r="AW467" s="13" t="s">
        <v>28</v>
      </c>
      <c r="AX467" s="13" t="s">
        <v>72</v>
      </c>
      <c r="AY467" s="224" t="s">
        <v>143</v>
      </c>
    </row>
    <row r="468" spans="2:51" s="14" customFormat="1" ht="10">
      <c r="B468" s="243"/>
      <c r="C468" s="244"/>
      <c r="D468" s="215" t="s">
        <v>152</v>
      </c>
      <c r="E468" s="245" t="s">
        <v>1</v>
      </c>
      <c r="F468" s="246" t="s">
        <v>1052</v>
      </c>
      <c r="G468" s="244"/>
      <c r="H468" s="245" t="s">
        <v>1</v>
      </c>
      <c r="I468" s="247"/>
      <c r="J468" s="244"/>
      <c r="K468" s="244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152</v>
      </c>
      <c r="AU468" s="252" t="s">
        <v>84</v>
      </c>
      <c r="AV468" s="14" t="s">
        <v>79</v>
      </c>
      <c r="AW468" s="14" t="s">
        <v>28</v>
      </c>
      <c r="AX468" s="14" t="s">
        <v>72</v>
      </c>
      <c r="AY468" s="252" t="s">
        <v>143</v>
      </c>
    </row>
    <row r="469" spans="2:51" s="13" customFormat="1" ht="10">
      <c r="B469" s="213"/>
      <c r="C469" s="214"/>
      <c r="D469" s="215" t="s">
        <v>152</v>
      </c>
      <c r="E469" s="216" t="s">
        <v>1</v>
      </c>
      <c r="F469" s="217" t="s">
        <v>1299</v>
      </c>
      <c r="G469" s="214"/>
      <c r="H469" s="218">
        <v>10.32</v>
      </c>
      <c r="I469" s="219"/>
      <c r="J469" s="214"/>
      <c r="K469" s="214"/>
      <c r="L469" s="220"/>
      <c r="M469" s="221"/>
      <c r="N469" s="222"/>
      <c r="O469" s="222"/>
      <c r="P469" s="222"/>
      <c r="Q469" s="222"/>
      <c r="R469" s="222"/>
      <c r="S469" s="222"/>
      <c r="T469" s="223"/>
      <c r="AT469" s="224" t="s">
        <v>152</v>
      </c>
      <c r="AU469" s="224" t="s">
        <v>84</v>
      </c>
      <c r="AV469" s="13" t="s">
        <v>84</v>
      </c>
      <c r="AW469" s="13" t="s">
        <v>28</v>
      </c>
      <c r="AX469" s="13" t="s">
        <v>72</v>
      </c>
      <c r="AY469" s="224" t="s">
        <v>143</v>
      </c>
    </row>
    <row r="470" spans="2:51" s="13" customFormat="1" ht="10">
      <c r="B470" s="213"/>
      <c r="C470" s="214"/>
      <c r="D470" s="215" t="s">
        <v>152</v>
      </c>
      <c r="E470" s="216" t="s">
        <v>1</v>
      </c>
      <c r="F470" s="217" t="s">
        <v>1300</v>
      </c>
      <c r="G470" s="214"/>
      <c r="H470" s="218">
        <v>19.058</v>
      </c>
      <c r="I470" s="219"/>
      <c r="J470" s="214"/>
      <c r="K470" s="214"/>
      <c r="L470" s="220"/>
      <c r="M470" s="221"/>
      <c r="N470" s="222"/>
      <c r="O470" s="222"/>
      <c r="P470" s="222"/>
      <c r="Q470" s="222"/>
      <c r="R470" s="222"/>
      <c r="S470" s="222"/>
      <c r="T470" s="223"/>
      <c r="AT470" s="224" t="s">
        <v>152</v>
      </c>
      <c r="AU470" s="224" t="s">
        <v>84</v>
      </c>
      <c r="AV470" s="13" t="s">
        <v>84</v>
      </c>
      <c r="AW470" s="13" t="s">
        <v>28</v>
      </c>
      <c r="AX470" s="13" t="s">
        <v>72</v>
      </c>
      <c r="AY470" s="224" t="s">
        <v>143</v>
      </c>
    </row>
    <row r="471" spans="2:51" s="13" customFormat="1" ht="20">
      <c r="B471" s="213"/>
      <c r="C471" s="214"/>
      <c r="D471" s="215" t="s">
        <v>152</v>
      </c>
      <c r="E471" s="216" t="s">
        <v>1</v>
      </c>
      <c r="F471" s="217" t="s">
        <v>1301</v>
      </c>
      <c r="G471" s="214"/>
      <c r="H471" s="218">
        <v>9.66</v>
      </c>
      <c r="I471" s="219"/>
      <c r="J471" s="214"/>
      <c r="K471" s="214"/>
      <c r="L471" s="220"/>
      <c r="M471" s="221"/>
      <c r="N471" s="222"/>
      <c r="O471" s="222"/>
      <c r="P471" s="222"/>
      <c r="Q471" s="222"/>
      <c r="R471" s="222"/>
      <c r="S471" s="222"/>
      <c r="T471" s="223"/>
      <c r="AT471" s="224" t="s">
        <v>152</v>
      </c>
      <c r="AU471" s="224" t="s">
        <v>84</v>
      </c>
      <c r="AV471" s="13" t="s">
        <v>84</v>
      </c>
      <c r="AW471" s="13" t="s">
        <v>28</v>
      </c>
      <c r="AX471" s="13" t="s">
        <v>72</v>
      </c>
      <c r="AY471" s="224" t="s">
        <v>143</v>
      </c>
    </row>
    <row r="472" spans="2:51" s="14" customFormat="1" ht="10">
      <c r="B472" s="243"/>
      <c r="C472" s="244"/>
      <c r="D472" s="215" t="s">
        <v>152</v>
      </c>
      <c r="E472" s="245" t="s">
        <v>1</v>
      </c>
      <c r="F472" s="246" t="s">
        <v>1055</v>
      </c>
      <c r="G472" s="244"/>
      <c r="H472" s="245" t="s">
        <v>1</v>
      </c>
      <c r="I472" s="247"/>
      <c r="J472" s="244"/>
      <c r="K472" s="244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152</v>
      </c>
      <c r="AU472" s="252" t="s">
        <v>84</v>
      </c>
      <c r="AV472" s="14" t="s">
        <v>79</v>
      </c>
      <c r="AW472" s="14" t="s">
        <v>28</v>
      </c>
      <c r="AX472" s="14" t="s">
        <v>72</v>
      </c>
      <c r="AY472" s="252" t="s">
        <v>143</v>
      </c>
    </row>
    <row r="473" spans="2:51" s="13" customFormat="1" ht="30">
      <c r="B473" s="213"/>
      <c r="C473" s="214"/>
      <c r="D473" s="215" t="s">
        <v>152</v>
      </c>
      <c r="E473" s="216" t="s">
        <v>1</v>
      </c>
      <c r="F473" s="217" t="s">
        <v>1302</v>
      </c>
      <c r="G473" s="214"/>
      <c r="H473" s="218">
        <v>105.69</v>
      </c>
      <c r="I473" s="219"/>
      <c r="J473" s="214"/>
      <c r="K473" s="214"/>
      <c r="L473" s="220"/>
      <c r="M473" s="221"/>
      <c r="N473" s="222"/>
      <c r="O473" s="222"/>
      <c r="P473" s="222"/>
      <c r="Q473" s="222"/>
      <c r="R473" s="222"/>
      <c r="S473" s="222"/>
      <c r="T473" s="223"/>
      <c r="AT473" s="224" t="s">
        <v>152</v>
      </c>
      <c r="AU473" s="224" t="s">
        <v>84</v>
      </c>
      <c r="AV473" s="13" t="s">
        <v>84</v>
      </c>
      <c r="AW473" s="13" t="s">
        <v>28</v>
      </c>
      <c r="AX473" s="13" t="s">
        <v>72</v>
      </c>
      <c r="AY473" s="224" t="s">
        <v>143</v>
      </c>
    </row>
    <row r="474" spans="2:51" s="13" customFormat="1" ht="10">
      <c r="B474" s="213"/>
      <c r="C474" s="214"/>
      <c r="D474" s="215" t="s">
        <v>152</v>
      </c>
      <c r="E474" s="216" t="s">
        <v>1</v>
      </c>
      <c r="F474" s="217" t="s">
        <v>1303</v>
      </c>
      <c r="G474" s="214"/>
      <c r="H474" s="218">
        <v>-18.704999999999998</v>
      </c>
      <c r="I474" s="219"/>
      <c r="J474" s="214"/>
      <c r="K474" s="214"/>
      <c r="L474" s="220"/>
      <c r="M474" s="221"/>
      <c r="N474" s="222"/>
      <c r="O474" s="222"/>
      <c r="P474" s="222"/>
      <c r="Q474" s="222"/>
      <c r="R474" s="222"/>
      <c r="S474" s="222"/>
      <c r="T474" s="223"/>
      <c r="AT474" s="224" t="s">
        <v>152</v>
      </c>
      <c r="AU474" s="224" t="s">
        <v>84</v>
      </c>
      <c r="AV474" s="13" t="s">
        <v>84</v>
      </c>
      <c r="AW474" s="13" t="s">
        <v>28</v>
      </c>
      <c r="AX474" s="13" t="s">
        <v>72</v>
      </c>
      <c r="AY474" s="224" t="s">
        <v>143</v>
      </c>
    </row>
    <row r="475" spans="2:51" s="14" customFormat="1" ht="10">
      <c r="B475" s="243"/>
      <c r="C475" s="244"/>
      <c r="D475" s="215" t="s">
        <v>152</v>
      </c>
      <c r="E475" s="245" t="s">
        <v>1</v>
      </c>
      <c r="F475" s="246" t="s">
        <v>1057</v>
      </c>
      <c r="G475" s="244"/>
      <c r="H475" s="245" t="s">
        <v>1</v>
      </c>
      <c r="I475" s="247"/>
      <c r="J475" s="244"/>
      <c r="K475" s="244"/>
      <c r="L475" s="248"/>
      <c r="M475" s="249"/>
      <c r="N475" s="250"/>
      <c r="O475" s="250"/>
      <c r="P475" s="250"/>
      <c r="Q475" s="250"/>
      <c r="R475" s="250"/>
      <c r="S475" s="250"/>
      <c r="T475" s="251"/>
      <c r="AT475" s="252" t="s">
        <v>152</v>
      </c>
      <c r="AU475" s="252" t="s">
        <v>84</v>
      </c>
      <c r="AV475" s="14" t="s">
        <v>79</v>
      </c>
      <c r="AW475" s="14" t="s">
        <v>28</v>
      </c>
      <c r="AX475" s="14" t="s">
        <v>72</v>
      </c>
      <c r="AY475" s="252" t="s">
        <v>143</v>
      </c>
    </row>
    <row r="476" spans="2:51" s="13" customFormat="1" ht="10">
      <c r="B476" s="213"/>
      <c r="C476" s="214"/>
      <c r="D476" s="215" t="s">
        <v>152</v>
      </c>
      <c r="E476" s="216" t="s">
        <v>1</v>
      </c>
      <c r="F476" s="217" t="s">
        <v>1304</v>
      </c>
      <c r="G476" s="214"/>
      <c r="H476" s="218">
        <v>22.65</v>
      </c>
      <c r="I476" s="219"/>
      <c r="J476" s="214"/>
      <c r="K476" s="214"/>
      <c r="L476" s="220"/>
      <c r="M476" s="221"/>
      <c r="N476" s="222"/>
      <c r="O476" s="222"/>
      <c r="P476" s="222"/>
      <c r="Q476" s="222"/>
      <c r="R476" s="222"/>
      <c r="S476" s="222"/>
      <c r="T476" s="223"/>
      <c r="AT476" s="224" t="s">
        <v>152</v>
      </c>
      <c r="AU476" s="224" t="s">
        <v>84</v>
      </c>
      <c r="AV476" s="13" t="s">
        <v>84</v>
      </c>
      <c r="AW476" s="13" t="s">
        <v>28</v>
      </c>
      <c r="AX476" s="13" t="s">
        <v>72</v>
      </c>
      <c r="AY476" s="224" t="s">
        <v>143</v>
      </c>
    </row>
    <row r="477" spans="2:51" s="13" customFormat="1" ht="20">
      <c r="B477" s="213"/>
      <c r="C477" s="214"/>
      <c r="D477" s="215" t="s">
        <v>152</v>
      </c>
      <c r="E477" s="216" t="s">
        <v>1</v>
      </c>
      <c r="F477" s="217" t="s">
        <v>1305</v>
      </c>
      <c r="G477" s="214"/>
      <c r="H477" s="218">
        <v>17.795999999999999</v>
      </c>
      <c r="I477" s="219"/>
      <c r="J477" s="214"/>
      <c r="K477" s="214"/>
      <c r="L477" s="220"/>
      <c r="M477" s="221"/>
      <c r="N477" s="222"/>
      <c r="O477" s="222"/>
      <c r="P477" s="222"/>
      <c r="Q477" s="222"/>
      <c r="R477" s="222"/>
      <c r="S477" s="222"/>
      <c r="T477" s="223"/>
      <c r="AT477" s="224" t="s">
        <v>152</v>
      </c>
      <c r="AU477" s="224" t="s">
        <v>84</v>
      </c>
      <c r="AV477" s="13" t="s">
        <v>84</v>
      </c>
      <c r="AW477" s="13" t="s">
        <v>28</v>
      </c>
      <c r="AX477" s="13" t="s">
        <v>72</v>
      </c>
      <c r="AY477" s="224" t="s">
        <v>143</v>
      </c>
    </row>
    <row r="478" spans="2:51" s="13" customFormat="1" ht="10">
      <c r="B478" s="213"/>
      <c r="C478" s="214"/>
      <c r="D478" s="215" t="s">
        <v>152</v>
      </c>
      <c r="E478" s="216" t="s">
        <v>1</v>
      </c>
      <c r="F478" s="217" t="s">
        <v>1306</v>
      </c>
      <c r="G478" s="214"/>
      <c r="H478" s="218">
        <v>2.931</v>
      </c>
      <c r="I478" s="219"/>
      <c r="J478" s="214"/>
      <c r="K478" s="214"/>
      <c r="L478" s="220"/>
      <c r="M478" s="221"/>
      <c r="N478" s="222"/>
      <c r="O478" s="222"/>
      <c r="P478" s="222"/>
      <c r="Q478" s="222"/>
      <c r="R478" s="222"/>
      <c r="S478" s="222"/>
      <c r="T478" s="223"/>
      <c r="AT478" s="224" t="s">
        <v>152</v>
      </c>
      <c r="AU478" s="224" t="s">
        <v>84</v>
      </c>
      <c r="AV478" s="13" t="s">
        <v>84</v>
      </c>
      <c r="AW478" s="13" t="s">
        <v>28</v>
      </c>
      <c r="AX478" s="13" t="s">
        <v>72</v>
      </c>
      <c r="AY478" s="224" t="s">
        <v>143</v>
      </c>
    </row>
    <row r="479" spans="2:51" s="14" customFormat="1" ht="10">
      <c r="B479" s="243"/>
      <c r="C479" s="244"/>
      <c r="D479" s="215" t="s">
        <v>152</v>
      </c>
      <c r="E479" s="245" t="s">
        <v>1</v>
      </c>
      <c r="F479" s="246" t="s">
        <v>1060</v>
      </c>
      <c r="G479" s="244"/>
      <c r="H479" s="245" t="s">
        <v>1</v>
      </c>
      <c r="I479" s="247"/>
      <c r="J479" s="244"/>
      <c r="K479" s="244"/>
      <c r="L479" s="248"/>
      <c r="M479" s="249"/>
      <c r="N479" s="250"/>
      <c r="O479" s="250"/>
      <c r="P479" s="250"/>
      <c r="Q479" s="250"/>
      <c r="R479" s="250"/>
      <c r="S479" s="250"/>
      <c r="T479" s="251"/>
      <c r="AT479" s="252" t="s">
        <v>152</v>
      </c>
      <c r="AU479" s="252" t="s">
        <v>84</v>
      </c>
      <c r="AV479" s="14" t="s">
        <v>79</v>
      </c>
      <c r="AW479" s="14" t="s">
        <v>28</v>
      </c>
      <c r="AX479" s="14" t="s">
        <v>72</v>
      </c>
      <c r="AY479" s="252" t="s">
        <v>143</v>
      </c>
    </row>
    <row r="480" spans="2:51" s="13" customFormat="1" ht="20">
      <c r="B480" s="213"/>
      <c r="C480" s="214"/>
      <c r="D480" s="215" t="s">
        <v>152</v>
      </c>
      <c r="E480" s="216" t="s">
        <v>1</v>
      </c>
      <c r="F480" s="217" t="s">
        <v>1307</v>
      </c>
      <c r="G480" s="214"/>
      <c r="H480" s="218">
        <v>93.143000000000001</v>
      </c>
      <c r="I480" s="219"/>
      <c r="J480" s="214"/>
      <c r="K480" s="214"/>
      <c r="L480" s="220"/>
      <c r="M480" s="221"/>
      <c r="N480" s="222"/>
      <c r="O480" s="222"/>
      <c r="P480" s="222"/>
      <c r="Q480" s="222"/>
      <c r="R480" s="222"/>
      <c r="S480" s="222"/>
      <c r="T480" s="223"/>
      <c r="AT480" s="224" t="s">
        <v>152</v>
      </c>
      <c r="AU480" s="224" t="s">
        <v>84</v>
      </c>
      <c r="AV480" s="13" t="s">
        <v>84</v>
      </c>
      <c r="AW480" s="13" t="s">
        <v>28</v>
      </c>
      <c r="AX480" s="13" t="s">
        <v>72</v>
      </c>
      <c r="AY480" s="224" t="s">
        <v>143</v>
      </c>
    </row>
    <row r="481" spans="1:65" s="13" customFormat="1" ht="10">
      <c r="B481" s="213"/>
      <c r="C481" s="214"/>
      <c r="D481" s="215" t="s">
        <v>152</v>
      </c>
      <c r="E481" s="216" t="s">
        <v>1</v>
      </c>
      <c r="F481" s="217" t="s">
        <v>1308</v>
      </c>
      <c r="G481" s="214"/>
      <c r="H481" s="218">
        <v>0.9</v>
      </c>
      <c r="I481" s="219"/>
      <c r="J481" s="214"/>
      <c r="K481" s="214"/>
      <c r="L481" s="220"/>
      <c r="M481" s="221"/>
      <c r="N481" s="222"/>
      <c r="O481" s="222"/>
      <c r="P481" s="222"/>
      <c r="Q481" s="222"/>
      <c r="R481" s="222"/>
      <c r="S481" s="222"/>
      <c r="T481" s="223"/>
      <c r="AT481" s="224" t="s">
        <v>152</v>
      </c>
      <c r="AU481" s="224" t="s">
        <v>84</v>
      </c>
      <c r="AV481" s="13" t="s">
        <v>84</v>
      </c>
      <c r="AW481" s="13" t="s">
        <v>28</v>
      </c>
      <c r="AX481" s="13" t="s">
        <v>72</v>
      </c>
      <c r="AY481" s="224" t="s">
        <v>143</v>
      </c>
    </row>
    <row r="482" spans="1:65" s="13" customFormat="1" ht="10">
      <c r="B482" s="213"/>
      <c r="C482" s="214"/>
      <c r="D482" s="215" t="s">
        <v>152</v>
      </c>
      <c r="E482" s="216" t="s">
        <v>1</v>
      </c>
      <c r="F482" s="217" t="s">
        <v>1309</v>
      </c>
      <c r="G482" s="214"/>
      <c r="H482" s="218">
        <v>-14.555</v>
      </c>
      <c r="I482" s="219"/>
      <c r="J482" s="214"/>
      <c r="K482" s="214"/>
      <c r="L482" s="220"/>
      <c r="M482" s="221"/>
      <c r="N482" s="222"/>
      <c r="O482" s="222"/>
      <c r="P482" s="222"/>
      <c r="Q482" s="222"/>
      <c r="R482" s="222"/>
      <c r="S482" s="222"/>
      <c r="T482" s="223"/>
      <c r="AT482" s="224" t="s">
        <v>152</v>
      </c>
      <c r="AU482" s="224" t="s">
        <v>84</v>
      </c>
      <c r="AV482" s="13" t="s">
        <v>84</v>
      </c>
      <c r="AW482" s="13" t="s">
        <v>28</v>
      </c>
      <c r="AX482" s="13" t="s">
        <v>72</v>
      </c>
      <c r="AY482" s="224" t="s">
        <v>143</v>
      </c>
    </row>
    <row r="483" spans="1:65" s="13" customFormat="1" ht="30">
      <c r="B483" s="213"/>
      <c r="C483" s="214"/>
      <c r="D483" s="215" t="s">
        <v>152</v>
      </c>
      <c r="E483" s="216" t="s">
        <v>1</v>
      </c>
      <c r="F483" s="217" t="s">
        <v>1310</v>
      </c>
      <c r="G483" s="214"/>
      <c r="H483" s="218">
        <v>41.735999999999997</v>
      </c>
      <c r="I483" s="219"/>
      <c r="J483" s="214"/>
      <c r="K483" s="214"/>
      <c r="L483" s="220"/>
      <c r="M483" s="221"/>
      <c r="N483" s="222"/>
      <c r="O483" s="222"/>
      <c r="P483" s="222"/>
      <c r="Q483" s="222"/>
      <c r="R483" s="222"/>
      <c r="S483" s="222"/>
      <c r="T483" s="223"/>
      <c r="AT483" s="224" t="s">
        <v>152</v>
      </c>
      <c r="AU483" s="224" t="s">
        <v>84</v>
      </c>
      <c r="AV483" s="13" t="s">
        <v>84</v>
      </c>
      <c r="AW483" s="13" t="s">
        <v>28</v>
      </c>
      <c r="AX483" s="13" t="s">
        <v>72</v>
      </c>
      <c r="AY483" s="224" t="s">
        <v>143</v>
      </c>
    </row>
    <row r="484" spans="1:65" s="2" customFormat="1" ht="44.25" customHeight="1">
      <c r="A484" s="33"/>
      <c r="B484" s="34"/>
      <c r="C484" s="199" t="s">
        <v>630</v>
      </c>
      <c r="D484" s="199" t="s">
        <v>146</v>
      </c>
      <c r="E484" s="200" t="s">
        <v>406</v>
      </c>
      <c r="F484" s="201" t="s">
        <v>407</v>
      </c>
      <c r="G484" s="202" t="s">
        <v>149</v>
      </c>
      <c r="H484" s="203">
        <v>1645.4760000000001</v>
      </c>
      <c r="I484" s="204"/>
      <c r="J484" s="203">
        <f>ROUND(I484*H484,3)</f>
        <v>0</v>
      </c>
      <c r="K484" s="205"/>
      <c r="L484" s="38"/>
      <c r="M484" s="206" t="s">
        <v>1</v>
      </c>
      <c r="N484" s="207" t="s">
        <v>38</v>
      </c>
      <c r="O484" s="74"/>
      <c r="P484" s="208">
        <f>O484*H484</f>
        <v>0</v>
      </c>
      <c r="Q484" s="208">
        <v>4.0000000000000002E-4</v>
      </c>
      <c r="R484" s="208">
        <f>Q484*H484</f>
        <v>0.65819040000000006</v>
      </c>
      <c r="S484" s="208">
        <v>0</v>
      </c>
      <c r="T484" s="209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210" t="s">
        <v>308</v>
      </c>
      <c r="AT484" s="210" t="s">
        <v>146</v>
      </c>
      <c r="AU484" s="210" t="s">
        <v>84</v>
      </c>
      <c r="AY484" s="16" t="s">
        <v>143</v>
      </c>
      <c r="BE484" s="211">
        <f>IF(N484="základná",J484,0)</f>
        <v>0</v>
      </c>
      <c r="BF484" s="211">
        <f>IF(N484="znížená",J484,0)</f>
        <v>0</v>
      </c>
      <c r="BG484" s="211">
        <f>IF(N484="zákl. prenesená",J484,0)</f>
        <v>0</v>
      </c>
      <c r="BH484" s="211">
        <f>IF(N484="zníž. prenesená",J484,0)</f>
        <v>0</v>
      </c>
      <c r="BI484" s="211">
        <f>IF(N484="nulová",J484,0)</f>
        <v>0</v>
      </c>
      <c r="BJ484" s="16" t="s">
        <v>84</v>
      </c>
      <c r="BK484" s="212">
        <f>ROUND(I484*H484,3)</f>
        <v>0</v>
      </c>
      <c r="BL484" s="16" t="s">
        <v>308</v>
      </c>
      <c r="BM484" s="210" t="s">
        <v>408</v>
      </c>
    </row>
    <row r="485" spans="1:65" s="13" customFormat="1" ht="10">
      <c r="B485" s="213"/>
      <c r="C485" s="214"/>
      <c r="D485" s="215" t="s">
        <v>152</v>
      </c>
      <c r="E485" s="216" t="s">
        <v>1</v>
      </c>
      <c r="F485" s="217" t="s">
        <v>1311</v>
      </c>
      <c r="G485" s="214"/>
      <c r="H485" s="218">
        <v>1645.4760000000001</v>
      </c>
      <c r="I485" s="219"/>
      <c r="J485" s="214"/>
      <c r="K485" s="214"/>
      <c r="L485" s="220"/>
      <c r="M485" s="221"/>
      <c r="N485" s="222"/>
      <c r="O485" s="222"/>
      <c r="P485" s="222"/>
      <c r="Q485" s="222"/>
      <c r="R485" s="222"/>
      <c r="S485" s="222"/>
      <c r="T485" s="223"/>
      <c r="AT485" s="224" t="s">
        <v>152</v>
      </c>
      <c r="AU485" s="224" t="s">
        <v>84</v>
      </c>
      <c r="AV485" s="13" t="s">
        <v>84</v>
      </c>
      <c r="AW485" s="13" t="s">
        <v>28</v>
      </c>
      <c r="AX485" s="13" t="s">
        <v>72</v>
      </c>
      <c r="AY485" s="224" t="s">
        <v>143</v>
      </c>
    </row>
    <row r="486" spans="1:65" s="12" customFormat="1" ht="25.9" customHeight="1">
      <c r="B486" s="183"/>
      <c r="C486" s="184"/>
      <c r="D486" s="185" t="s">
        <v>71</v>
      </c>
      <c r="E486" s="186" t="s">
        <v>414</v>
      </c>
      <c r="F486" s="186" t="s">
        <v>415</v>
      </c>
      <c r="G486" s="184"/>
      <c r="H486" s="184"/>
      <c r="I486" s="187"/>
      <c r="J486" s="188">
        <f>BK486</f>
        <v>0</v>
      </c>
      <c r="K486" s="184"/>
      <c r="L486" s="189"/>
      <c r="M486" s="190"/>
      <c r="N486" s="191"/>
      <c r="O486" s="191"/>
      <c r="P486" s="192">
        <f>P487+P492+P496+P572+P579</f>
        <v>0</v>
      </c>
      <c r="Q486" s="191"/>
      <c r="R486" s="192">
        <f>R487+R492+R496+R572+R579</f>
        <v>3.5022965699999999</v>
      </c>
      <c r="S486" s="191"/>
      <c r="T486" s="193">
        <f>T487+T492+T496+T572+T579</f>
        <v>5.6755000000000007E-2</v>
      </c>
      <c r="AR486" s="194" t="s">
        <v>84</v>
      </c>
      <c r="AT486" s="195" t="s">
        <v>71</v>
      </c>
      <c r="AU486" s="195" t="s">
        <v>72</v>
      </c>
      <c r="AY486" s="194" t="s">
        <v>143</v>
      </c>
      <c r="BK486" s="196">
        <f>BK487+BK492+BK496+BK572+BK579</f>
        <v>0</v>
      </c>
    </row>
    <row r="487" spans="1:65" s="12" customFormat="1" ht="22.75" customHeight="1">
      <c r="B487" s="183"/>
      <c r="C487" s="184"/>
      <c r="D487" s="185" t="s">
        <v>71</v>
      </c>
      <c r="E487" s="197" t="s">
        <v>427</v>
      </c>
      <c r="F487" s="197" t="s">
        <v>428</v>
      </c>
      <c r="G487" s="184"/>
      <c r="H487" s="184"/>
      <c r="I487" s="187"/>
      <c r="J487" s="198">
        <f>BK487</f>
        <v>0</v>
      </c>
      <c r="K487" s="184"/>
      <c r="L487" s="189"/>
      <c r="M487" s="190"/>
      <c r="N487" s="191"/>
      <c r="O487" s="191"/>
      <c r="P487" s="192">
        <f>SUM(P488:P491)</f>
        <v>0</v>
      </c>
      <c r="Q487" s="191"/>
      <c r="R487" s="192">
        <f>SUM(R488:R491)</f>
        <v>0.11312946000000002</v>
      </c>
      <c r="S487" s="191"/>
      <c r="T487" s="193">
        <f>SUM(T488:T491)</f>
        <v>0</v>
      </c>
      <c r="AR487" s="194" t="s">
        <v>84</v>
      </c>
      <c r="AT487" s="195" t="s">
        <v>71</v>
      </c>
      <c r="AU487" s="195" t="s">
        <v>79</v>
      </c>
      <c r="AY487" s="194" t="s">
        <v>143</v>
      </c>
      <c r="BK487" s="196">
        <f>SUM(BK488:BK491)</f>
        <v>0</v>
      </c>
    </row>
    <row r="488" spans="1:65" s="2" customFormat="1" ht="24.15" customHeight="1">
      <c r="A488" s="33"/>
      <c r="B488" s="34"/>
      <c r="C488" s="199" t="s">
        <v>1312</v>
      </c>
      <c r="D488" s="199" t="s">
        <v>146</v>
      </c>
      <c r="E488" s="200" t="s">
        <v>1313</v>
      </c>
      <c r="F488" s="201" t="s">
        <v>1314</v>
      </c>
      <c r="G488" s="202" t="s">
        <v>149</v>
      </c>
      <c r="H488" s="203">
        <v>5.0780000000000003</v>
      </c>
      <c r="I488" s="204"/>
      <c r="J488" s="203">
        <f>ROUND(I488*H488,3)</f>
        <v>0</v>
      </c>
      <c r="K488" s="205"/>
      <c r="L488" s="38"/>
      <c r="M488" s="206" t="s">
        <v>1</v>
      </c>
      <c r="N488" s="207" t="s">
        <v>38</v>
      </c>
      <c r="O488" s="74"/>
      <c r="P488" s="208">
        <f>O488*H488</f>
        <v>0</v>
      </c>
      <c r="Q488" s="208">
        <v>1.387E-2</v>
      </c>
      <c r="R488" s="208">
        <f>Q488*H488</f>
        <v>7.0431860000000013E-2</v>
      </c>
      <c r="S488" s="208">
        <v>0</v>
      </c>
      <c r="T488" s="209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210" t="s">
        <v>308</v>
      </c>
      <c r="AT488" s="210" t="s">
        <v>146</v>
      </c>
      <c r="AU488" s="210" t="s">
        <v>84</v>
      </c>
      <c r="AY488" s="16" t="s">
        <v>143</v>
      </c>
      <c r="BE488" s="211">
        <f>IF(N488="základná",J488,0)</f>
        <v>0</v>
      </c>
      <c r="BF488" s="211">
        <f>IF(N488="znížená",J488,0)</f>
        <v>0</v>
      </c>
      <c r="BG488" s="211">
        <f>IF(N488="zákl. prenesená",J488,0)</f>
        <v>0</v>
      </c>
      <c r="BH488" s="211">
        <f>IF(N488="zníž. prenesená",J488,0)</f>
        <v>0</v>
      </c>
      <c r="BI488" s="211">
        <f>IF(N488="nulová",J488,0)</f>
        <v>0</v>
      </c>
      <c r="BJ488" s="16" t="s">
        <v>84</v>
      </c>
      <c r="BK488" s="212">
        <f>ROUND(I488*H488,3)</f>
        <v>0</v>
      </c>
      <c r="BL488" s="16" t="s">
        <v>308</v>
      </c>
      <c r="BM488" s="210" t="s">
        <v>1315</v>
      </c>
    </row>
    <row r="489" spans="1:65" s="13" customFormat="1" ht="10">
      <c r="B489" s="213"/>
      <c r="C489" s="214"/>
      <c r="D489" s="215" t="s">
        <v>152</v>
      </c>
      <c r="E489" s="216" t="s">
        <v>1</v>
      </c>
      <c r="F489" s="217" t="s">
        <v>1316</v>
      </c>
      <c r="G489" s="214"/>
      <c r="H489" s="218">
        <v>5.0780000000000003</v>
      </c>
      <c r="I489" s="219"/>
      <c r="J489" s="214"/>
      <c r="K489" s="214"/>
      <c r="L489" s="220"/>
      <c r="M489" s="221"/>
      <c r="N489" s="222"/>
      <c r="O489" s="222"/>
      <c r="P489" s="222"/>
      <c r="Q489" s="222"/>
      <c r="R489" s="222"/>
      <c r="S489" s="222"/>
      <c r="T489" s="223"/>
      <c r="AT489" s="224" t="s">
        <v>152</v>
      </c>
      <c r="AU489" s="224" t="s">
        <v>84</v>
      </c>
      <c r="AV489" s="13" t="s">
        <v>84</v>
      </c>
      <c r="AW489" s="13" t="s">
        <v>28</v>
      </c>
      <c r="AX489" s="13" t="s">
        <v>72</v>
      </c>
      <c r="AY489" s="224" t="s">
        <v>143</v>
      </c>
    </row>
    <row r="490" spans="1:65" s="2" customFormat="1" ht="24.15" customHeight="1">
      <c r="A490" s="33"/>
      <c r="B490" s="34"/>
      <c r="C490" s="225" t="s">
        <v>1317</v>
      </c>
      <c r="D490" s="225" t="s">
        <v>159</v>
      </c>
      <c r="E490" s="226" t="s">
        <v>436</v>
      </c>
      <c r="F490" s="227" t="s">
        <v>437</v>
      </c>
      <c r="G490" s="228" t="s">
        <v>149</v>
      </c>
      <c r="H490" s="229">
        <v>4.8520000000000003</v>
      </c>
      <c r="I490" s="230"/>
      <c r="J490" s="229">
        <f>ROUND(I490*H490,3)</f>
        <v>0</v>
      </c>
      <c r="K490" s="231"/>
      <c r="L490" s="232"/>
      <c r="M490" s="233" t="s">
        <v>1</v>
      </c>
      <c r="N490" s="234" t="s">
        <v>38</v>
      </c>
      <c r="O490" s="74"/>
      <c r="P490" s="208">
        <f>O490*H490</f>
        <v>0</v>
      </c>
      <c r="Q490" s="208">
        <v>8.8000000000000005E-3</v>
      </c>
      <c r="R490" s="208">
        <f>Q490*H490</f>
        <v>4.2697600000000002E-2</v>
      </c>
      <c r="S490" s="208">
        <v>0</v>
      </c>
      <c r="T490" s="209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210" t="s">
        <v>351</v>
      </c>
      <c r="AT490" s="210" t="s">
        <v>159</v>
      </c>
      <c r="AU490" s="210" t="s">
        <v>84</v>
      </c>
      <c r="AY490" s="16" t="s">
        <v>143</v>
      </c>
      <c r="BE490" s="211">
        <f>IF(N490="základná",J490,0)</f>
        <v>0</v>
      </c>
      <c r="BF490" s="211">
        <f>IF(N490="znížená",J490,0)</f>
        <v>0</v>
      </c>
      <c r="BG490" s="211">
        <f>IF(N490="zákl. prenesená",J490,0)</f>
        <v>0</v>
      </c>
      <c r="BH490" s="211">
        <f>IF(N490="zníž. prenesená",J490,0)</f>
        <v>0</v>
      </c>
      <c r="BI490" s="211">
        <f>IF(N490="nulová",J490,0)</f>
        <v>0</v>
      </c>
      <c r="BJ490" s="16" t="s">
        <v>84</v>
      </c>
      <c r="BK490" s="212">
        <f>ROUND(I490*H490,3)</f>
        <v>0</v>
      </c>
      <c r="BL490" s="16" t="s">
        <v>308</v>
      </c>
      <c r="BM490" s="210" t="s">
        <v>1318</v>
      </c>
    </row>
    <row r="491" spans="1:65" s="13" customFormat="1" ht="10">
      <c r="B491" s="213"/>
      <c r="C491" s="214"/>
      <c r="D491" s="215" t="s">
        <v>152</v>
      </c>
      <c r="E491" s="214"/>
      <c r="F491" s="217" t="s">
        <v>447</v>
      </c>
      <c r="G491" s="214"/>
      <c r="H491" s="218">
        <v>4.8520000000000003</v>
      </c>
      <c r="I491" s="219"/>
      <c r="J491" s="214"/>
      <c r="K491" s="214"/>
      <c r="L491" s="220"/>
      <c r="M491" s="221"/>
      <c r="N491" s="222"/>
      <c r="O491" s="222"/>
      <c r="P491" s="222"/>
      <c r="Q491" s="222"/>
      <c r="R491" s="222"/>
      <c r="S491" s="222"/>
      <c r="T491" s="223"/>
      <c r="AT491" s="224" t="s">
        <v>152</v>
      </c>
      <c r="AU491" s="224" t="s">
        <v>84</v>
      </c>
      <c r="AV491" s="13" t="s">
        <v>84</v>
      </c>
      <c r="AW491" s="13" t="s">
        <v>4</v>
      </c>
      <c r="AX491" s="13" t="s">
        <v>79</v>
      </c>
      <c r="AY491" s="224" t="s">
        <v>143</v>
      </c>
    </row>
    <row r="492" spans="1:65" s="12" customFormat="1" ht="22.75" customHeight="1">
      <c r="B492" s="183"/>
      <c r="C492" s="184"/>
      <c r="D492" s="185" t="s">
        <v>71</v>
      </c>
      <c r="E492" s="197" t="s">
        <v>452</v>
      </c>
      <c r="F492" s="197" t="s">
        <v>453</v>
      </c>
      <c r="G492" s="184"/>
      <c r="H492" s="184"/>
      <c r="I492" s="187"/>
      <c r="J492" s="198">
        <f>BK492</f>
        <v>0</v>
      </c>
      <c r="K492" s="184"/>
      <c r="L492" s="189"/>
      <c r="M492" s="190"/>
      <c r="N492" s="191"/>
      <c r="O492" s="191"/>
      <c r="P492" s="192">
        <f>SUM(P493:P495)</f>
        <v>0</v>
      </c>
      <c r="Q492" s="191"/>
      <c r="R492" s="192">
        <f>SUM(R493:R495)</f>
        <v>6.3320840000000003E-2</v>
      </c>
      <c r="S492" s="191"/>
      <c r="T492" s="193">
        <f>SUM(T493:T495)</f>
        <v>0</v>
      </c>
      <c r="AR492" s="194" t="s">
        <v>84</v>
      </c>
      <c r="AT492" s="195" t="s">
        <v>71</v>
      </c>
      <c r="AU492" s="195" t="s">
        <v>79</v>
      </c>
      <c r="AY492" s="194" t="s">
        <v>143</v>
      </c>
      <c r="BK492" s="196">
        <f>SUM(BK493:BK495)</f>
        <v>0</v>
      </c>
    </row>
    <row r="493" spans="1:65" s="2" customFormat="1" ht="24.15" customHeight="1">
      <c r="A493" s="33"/>
      <c r="B493" s="34"/>
      <c r="C493" s="199" t="s">
        <v>448</v>
      </c>
      <c r="D493" s="199" t="s">
        <v>146</v>
      </c>
      <c r="E493" s="200" t="s">
        <v>1319</v>
      </c>
      <c r="F493" s="201" t="s">
        <v>1320</v>
      </c>
      <c r="G493" s="202" t="s">
        <v>207</v>
      </c>
      <c r="H493" s="203">
        <v>18.670000000000002</v>
      </c>
      <c r="I493" s="204"/>
      <c r="J493" s="203">
        <f>ROUND(I493*H493,3)</f>
        <v>0</v>
      </c>
      <c r="K493" s="205"/>
      <c r="L493" s="38"/>
      <c r="M493" s="206" t="s">
        <v>1</v>
      </c>
      <c r="N493" s="207" t="s">
        <v>38</v>
      </c>
      <c r="O493" s="74"/>
      <c r="P493" s="208">
        <f>O493*H493</f>
        <v>0</v>
      </c>
      <c r="Q493" s="208">
        <v>1.1E-4</v>
      </c>
      <c r="R493" s="208">
        <f>Q493*H493</f>
        <v>2.0537000000000003E-3</v>
      </c>
      <c r="S493" s="208">
        <v>0</v>
      </c>
      <c r="T493" s="209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210" t="s">
        <v>308</v>
      </c>
      <c r="AT493" s="210" t="s">
        <v>146</v>
      </c>
      <c r="AU493" s="210" t="s">
        <v>84</v>
      </c>
      <c r="AY493" s="16" t="s">
        <v>143</v>
      </c>
      <c r="BE493" s="211">
        <f>IF(N493="základná",J493,0)</f>
        <v>0</v>
      </c>
      <c r="BF493" s="211">
        <f>IF(N493="znížená",J493,0)</f>
        <v>0</v>
      </c>
      <c r="BG493" s="211">
        <f>IF(N493="zákl. prenesená",J493,0)</f>
        <v>0</v>
      </c>
      <c r="BH493" s="211">
        <f>IF(N493="zníž. prenesená",J493,0)</f>
        <v>0</v>
      </c>
      <c r="BI493" s="211">
        <f>IF(N493="nulová",J493,0)</f>
        <v>0</v>
      </c>
      <c r="BJ493" s="16" t="s">
        <v>84</v>
      </c>
      <c r="BK493" s="212">
        <f>ROUND(I493*H493,3)</f>
        <v>0</v>
      </c>
      <c r="BL493" s="16" t="s">
        <v>308</v>
      </c>
      <c r="BM493" s="210" t="s">
        <v>1321</v>
      </c>
    </row>
    <row r="494" spans="1:65" s="13" customFormat="1" ht="10">
      <c r="B494" s="213"/>
      <c r="C494" s="214"/>
      <c r="D494" s="215" t="s">
        <v>152</v>
      </c>
      <c r="E494" s="216" t="s">
        <v>1</v>
      </c>
      <c r="F494" s="217" t="s">
        <v>1322</v>
      </c>
      <c r="G494" s="214"/>
      <c r="H494" s="218">
        <v>18.670000000000002</v>
      </c>
      <c r="I494" s="219"/>
      <c r="J494" s="214"/>
      <c r="K494" s="214"/>
      <c r="L494" s="220"/>
      <c r="M494" s="221"/>
      <c r="N494" s="222"/>
      <c r="O494" s="222"/>
      <c r="P494" s="222"/>
      <c r="Q494" s="222"/>
      <c r="R494" s="222"/>
      <c r="S494" s="222"/>
      <c r="T494" s="223"/>
      <c r="AT494" s="224" t="s">
        <v>152</v>
      </c>
      <c r="AU494" s="224" t="s">
        <v>84</v>
      </c>
      <c r="AV494" s="13" t="s">
        <v>84</v>
      </c>
      <c r="AW494" s="13" t="s">
        <v>28</v>
      </c>
      <c r="AX494" s="13" t="s">
        <v>72</v>
      </c>
      <c r="AY494" s="224" t="s">
        <v>143</v>
      </c>
    </row>
    <row r="495" spans="1:65" s="2" customFormat="1" ht="21.75" customHeight="1">
      <c r="A495" s="33"/>
      <c r="B495" s="34"/>
      <c r="C495" s="225" t="s">
        <v>517</v>
      </c>
      <c r="D495" s="225" t="s">
        <v>159</v>
      </c>
      <c r="E495" s="226" t="s">
        <v>1323</v>
      </c>
      <c r="F495" s="227" t="s">
        <v>1324</v>
      </c>
      <c r="G495" s="228" t="s">
        <v>149</v>
      </c>
      <c r="H495" s="229">
        <v>8.4390000000000001</v>
      </c>
      <c r="I495" s="230"/>
      <c r="J495" s="229">
        <f>ROUND(I495*H495,3)</f>
        <v>0</v>
      </c>
      <c r="K495" s="231"/>
      <c r="L495" s="232"/>
      <c r="M495" s="233" t="s">
        <v>1</v>
      </c>
      <c r="N495" s="234" t="s">
        <v>38</v>
      </c>
      <c r="O495" s="74"/>
      <c r="P495" s="208">
        <f>O495*H495</f>
        <v>0</v>
      </c>
      <c r="Q495" s="208">
        <v>7.26E-3</v>
      </c>
      <c r="R495" s="208">
        <f>Q495*H495</f>
        <v>6.1267139999999998E-2</v>
      </c>
      <c r="S495" s="208">
        <v>0</v>
      </c>
      <c r="T495" s="209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210" t="s">
        <v>351</v>
      </c>
      <c r="AT495" s="210" t="s">
        <v>159</v>
      </c>
      <c r="AU495" s="210" t="s">
        <v>84</v>
      </c>
      <c r="AY495" s="16" t="s">
        <v>143</v>
      </c>
      <c r="BE495" s="211">
        <f>IF(N495="základná",J495,0)</f>
        <v>0</v>
      </c>
      <c r="BF495" s="211">
        <f>IF(N495="znížená",J495,0)</f>
        <v>0</v>
      </c>
      <c r="BG495" s="211">
        <f>IF(N495="zákl. prenesená",J495,0)</f>
        <v>0</v>
      </c>
      <c r="BH495" s="211">
        <f>IF(N495="zníž. prenesená",J495,0)</f>
        <v>0</v>
      </c>
      <c r="BI495" s="211">
        <f>IF(N495="nulová",J495,0)</f>
        <v>0</v>
      </c>
      <c r="BJ495" s="16" t="s">
        <v>84</v>
      </c>
      <c r="BK495" s="212">
        <f>ROUND(I495*H495,3)</f>
        <v>0</v>
      </c>
      <c r="BL495" s="16" t="s">
        <v>308</v>
      </c>
      <c r="BM495" s="210" t="s">
        <v>1325</v>
      </c>
    </row>
    <row r="496" spans="1:65" s="12" customFormat="1" ht="22.75" customHeight="1">
      <c r="B496" s="183"/>
      <c r="C496" s="184"/>
      <c r="D496" s="185" t="s">
        <v>71</v>
      </c>
      <c r="E496" s="197" t="s">
        <v>454</v>
      </c>
      <c r="F496" s="197" t="s">
        <v>455</v>
      </c>
      <c r="G496" s="184"/>
      <c r="H496" s="184"/>
      <c r="I496" s="187"/>
      <c r="J496" s="198">
        <f>BK496</f>
        <v>0</v>
      </c>
      <c r="K496" s="184"/>
      <c r="L496" s="189"/>
      <c r="M496" s="190"/>
      <c r="N496" s="191"/>
      <c r="O496" s="191"/>
      <c r="P496" s="192">
        <f>SUM(P497:P571)</f>
        <v>0</v>
      </c>
      <c r="Q496" s="191"/>
      <c r="R496" s="192">
        <f>SUM(R497:R571)</f>
        <v>3.2761100000000001</v>
      </c>
      <c r="S496" s="191"/>
      <c r="T496" s="193">
        <f>SUM(T497:T571)</f>
        <v>0</v>
      </c>
      <c r="AR496" s="194" t="s">
        <v>84</v>
      </c>
      <c r="AT496" s="195" t="s">
        <v>71</v>
      </c>
      <c r="AU496" s="195" t="s">
        <v>79</v>
      </c>
      <c r="AY496" s="194" t="s">
        <v>143</v>
      </c>
      <c r="BK496" s="196">
        <f>SUM(BK497:BK571)</f>
        <v>0</v>
      </c>
    </row>
    <row r="497" spans="1:65" s="2" customFormat="1" ht="16.5" customHeight="1">
      <c r="A497" s="33"/>
      <c r="B497" s="34"/>
      <c r="C497" s="199" t="s">
        <v>673</v>
      </c>
      <c r="D497" s="199" t="s">
        <v>146</v>
      </c>
      <c r="E497" s="200" t="s">
        <v>457</v>
      </c>
      <c r="F497" s="201" t="s">
        <v>458</v>
      </c>
      <c r="G497" s="202" t="s">
        <v>207</v>
      </c>
      <c r="H497" s="203">
        <v>84.5</v>
      </c>
      <c r="I497" s="204"/>
      <c r="J497" s="203">
        <f>ROUND(I497*H497,3)</f>
        <v>0</v>
      </c>
      <c r="K497" s="205"/>
      <c r="L497" s="38"/>
      <c r="M497" s="206" t="s">
        <v>1</v>
      </c>
      <c r="N497" s="207" t="s">
        <v>38</v>
      </c>
      <c r="O497" s="74"/>
      <c r="P497" s="208">
        <f>O497*H497</f>
        <v>0</v>
      </c>
      <c r="Q497" s="208">
        <v>1.8000000000000001E-4</v>
      </c>
      <c r="R497" s="208">
        <f>Q497*H497</f>
        <v>1.5210000000000001E-2</v>
      </c>
      <c r="S497" s="208">
        <v>0</v>
      </c>
      <c r="T497" s="209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210" t="s">
        <v>308</v>
      </c>
      <c r="AT497" s="210" t="s">
        <v>146</v>
      </c>
      <c r="AU497" s="210" t="s">
        <v>84</v>
      </c>
      <c r="AY497" s="16" t="s">
        <v>143</v>
      </c>
      <c r="BE497" s="211">
        <f>IF(N497="základná",J497,0)</f>
        <v>0</v>
      </c>
      <c r="BF497" s="211">
        <f>IF(N497="znížená",J497,0)</f>
        <v>0</v>
      </c>
      <c r="BG497" s="211">
        <f>IF(N497="zákl. prenesená",J497,0)</f>
        <v>0</v>
      </c>
      <c r="BH497" s="211">
        <f>IF(N497="zníž. prenesená",J497,0)</f>
        <v>0</v>
      </c>
      <c r="BI497" s="211">
        <f>IF(N497="nulová",J497,0)</f>
        <v>0</v>
      </c>
      <c r="BJ497" s="16" t="s">
        <v>84</v>
      </c>
      <c r="BK497" s="212">
        <f>ROUND(I497*H497,3)</f>
        <v>0</v>
      </c>
      <c r="BL497" s="16" t="s">
        <v>308</v>
      </c>
      <c r="BM497" s="210" t="s">
        <v>459</v>
      </c>
    </row>
    <row r="498" spans="1:65" s="13" customFormat="1" ht="10">
      <c r="B498" s="213"/>
      <c r="C498" s="214"/>
      <c r="D498" s="215" t="s">
        <v>152</v>
      </c>
      <c r="E498" s="216" t="s">
        <v>1</v>
      </c>
      <c r="F498" s="217" t="s">
        <v>1326</v>
      </c>
      <c r="G498" s="214"/>
      <c r="H498" s="218">
        <v>16.75</v>
      </c>
      <c r="I498" s="219"/>
      <c r="J498" s="214"/>
      <c r="K498" s="214"/>
      <c r="L498" s="220"/>
      <c r="M498" s="221"/>
      <c r="N498" s="222"/>
      <c r="O498" s="222"/>
      <c r="P498" s="222"/>
      <c r="Q498" s="222"/>
      <c r="R498" s="222"/>
      <c r="S498" s="222"/>
      <c r="T498" s="223"/>
      <c r="AT498" s="224" t="s">
        <v>152</v>
      </c>
      <c r="AU498" s="224" t="s">
        <v>84</v>
      </c>
      <c r="AV498" s="13" t="s">
        <v>84</v>
      </c>
      <c r="AW498" s="13" t="s">
        <v>28</v>
      </c>
      <c r="AX498" s="13" t="s">
        <v>72</v>
      </c>
      <c r="AY498" s="224" t="s">
        <v>143</v>
      </c>
    </row>
    <row r="499" spans="1:65" s="13" customFormat="1" ht="10">
      <c r="B499" s="213"/>
      <c r="C499" s="214"/>
      <c r="D499" s="215" t="s">
        <v>152</v>
      </c>
      <c r="E499" s="216" t="s">
        <v>1</v>
      </c>
      <c r="F499" s="217" t="s">
        <v>1327</v>
      </c>
      <c r="G499" s="214"/>
      <c r="H499" s="218">
        <v>34.04</v>
      </c>
      <c r="I499" s="219"/>
      <c r="J499" s="214"/>
      <c r="K499" s="214"/>
      <c r="L499" s="220"/>
      <c r="M499" s="221"/>
      <c r="N499" s="222"/>
      <c r="O499" s="222"/>
      <c r="P499" s="222"/>
      <c r="Q499" s="222"/>
      <c r="R499" s="222"/>
      <c r="S499" s="222"/>
      <c r="T499" s="223"/>
      <c r="AT499" s="224" t="s">
        <v>152</v>
      </c>
      <c r="AU499" s="224" t="s">
        <v>84</v>
      </c>
      <c r="AV499" s="13" t="s">
        <v>84</v>
      </c>
      <c r="AW499" s="13" t="s">
        <v>28</v>
      </c>
      <c r="AX499" s="13" t="s">
        <v>72</v>
      </c>
      <c r="AY499" s="224" t="s">
        <v>143</v>
      </c>
    </row>
    <row r="500" spans="1:65" s="13" customFormat="1" ht="10">
      <c r="B500" s="213"/>
      <c r="C500" s="214"/>
      <c r="D500" s="215" t="s">
        <v>152</v>
      </c>
      <c r="E500" s="216" t="s">
        <v>1</v>
      </c>
      <c r="F500" s="217" t="s">
        <v>1328</v>
      </c>
      <c r="G500" s="214"/>
      <c r="H500" s="218">
        <v>16.760000000000002</v>
      </c>
      <c r="I500" s="219"/>
      <c r="J500" s="214"/>
      <c r="K500" s="214"/>
      <c r="L500" s="220"/>
      <c r="M500" s="221"/>
      <c r="N500" s="222"/>
      <c r="O500" s="222"/>
      <c r="P500" s="222"/>
      <c r="Q500" s="222"/>
      <c r="R500" s="222"/>
      <c r="S500" s="222"/>
      <c r="T500" s="223"/>
      <c r="AT500" s="224" t="s">
        <v>152</v>
      </c>
      <c r="AU500" s="224" t="s">
        <v>84</v>
      </c>
      <c r="AV500" s="13" t="s">
        <v>84</v>
      </c>
      <c r="AW500" s="13" t="s">
        <v>28</v>
      </c>
      <c r="AX500" s="13" t="s">
        <v>72</v>
      </c>
      <c r="AY500" s="224" t="s">
        <v>143</v>
      </c>
    </row>
    <row r="501" spans="1:65" s="13" customFormat="1" ht="10">
      <c r="B501" s="213"/>
      <c r="C501" s="214"/>
      <c r="D501" s="215" t="s">
        <v>152</v>
      </c>
      <c r="E501" s="216" t="s">
        <v>1</v>
      </c>
      <c r="F501" s="217" t="s">
        <v>1329</v>
      </c>
      <c r="G501" s="214"/>
      <c r="H501" s="218">
        <v>16.95</v>
      </c>
      <c r="I501" s="219"/>
      <c r="J501" s="214"/>
      <c r="K501" s="214"/>
      <c r="L501" s="220"/>
      <c r="M501" s="221"/>
      <c r="N501" s="222"/>
      <c r="O501" s="222"/>
      <c r="P501" s="222"/>
      <c r="Q501" s="222"/>
      <c r="R501" s="222"/>
      <c r="S501" s="222"/>
      <c r="T501" s="223"/>
      <c r="AT501" s="224" t="s">
        <v>152</v>
      </c>
      <c r="AU501" s="224" t="s">
        <v>84</v>
      </c>
      <c r="AV501" s="13" t="s">
        <v>84</v>
      </c>
      <c r="AW501" s="13" t="s">
        <v>28</v>
      </c>
      <c r="AX501" s="13" t="s">
        <v>72</v>
      </c>
      <c r="AY501" s="224" t="s">
        <v>143</v>
      </c>
    </row>
    <row r="502" spans="1:65" s="13" customFormat="1" ht="10">
      <c r="B502" s="213"/>
      <c r="C502" s="214"/>
      <c r="D502" s="215" t="s">
        <v>152</v>
      </c>
      <c r="E502" s="216" t="s">
        <v>1</v>
      </c>
      <c r="F502" s="217" t="s">
        <v>1330</v>
      </c>
      <c r="G502" s="214"/>
      <c r="H502" s="218">
        <v>0</v>
      </c>
      <c r="I502" s="219"/>
      <c r="J502" s="214"/>
      <c r="K502" s="214"/>
      <c r="L502" s="220"/>
      <c r="M502" s="221"/>
      <c r="N502" s="222"/>
      <c r="O502" s="222"/>
      <c r="P502" s="222"/>
      <c r="Q502" s="222"/>
      <c r="R502" s="222"/>
      <c r="S502" s="222"/>
      <c r="T502" s="223"/>
      <c r="AT502" s="224" t="s">
        <v>152</v>
      </c>
      <c r="AU502" s="224" t="s">
        <v>84</v>
      </c>
      <c r="AV502" s="13" t="s">
        <v>84</v>
      </c>
      <c r="AW502" s="13" t="s">
        <v>28</v>
      </c>
      <c r="AX502" s="13" t="s">
        <v>72</v>
      </c>
      <c r="AY502" s="224" t="s">
        <v>143</v>
      </c>
    </row>
    <row r="503" spans="1:65" s="13" customFormat="1" ht="10">
      <c r="B503" s="213"/>
      <c r="C503" s="214"/>
      <c r="D503" s="215" t="s">
        <v>152</v>
      </c>
      <c r="E503" s="216" t="s">
        <v>1</v>
      </c>
      <c r="F503" s="217" t="s">
        <v>1331</v>
      </c>
      <c r="G503" s="214"/>
      <c r="H503" s="218">
        <v>0</v>
      </c>
      <c r="I503" s="219"/>
      <c r="J503" s="214"/>
      <c r="K503" s="214"/>
      <c r="L503" s="220"/>
      <c r="M503" s="221"/>
      <c r="N503" s="222"/>
      <c r="O503" s="222"/>
      <c r="P503" s="222"/>
      <c r="Q503" s="222"/>
      <c r="R503" s="222"/>
      <c r="S503" s="222"/>
      <c r="T503" s="223"/>
      <c r="AT503" s="224" t="s">
        <v>152</v>
      </c>
      <c r="AU503" s="224" t="s">
        <v>84</v>
      </c>
      <c r="AV503" s="13" t="s">
        <v>84</v>
      </c>
      <c r="AW503" s="13" t="s">
        <v>28</v>
      </c>
      <c r="AX503" s="13" t="s">
        <v>72</v>
      </c>
      <c r="AY503" s="224" t="s">
        <v>143</v>
      </c>
    </row>
    <row r="504" spans="1:65" s="13" customFormat="1" ht="20">
      <c r="B504" s="213"/>
      <c r="C504" s="214"/>
      <c r="D504" s="215" t="s">
        <v>152</v>
      </c>
      <c r="E504" s="216" t="s">
        <v>1</v>
      </c>
      <c r="F504" s="217" t="s">
        <v>1332</v>
      </c>
      <c r="G504" s="214"/>
      <c r="H504" s="218">
        <v>0</v>
      </c>
      <c r="I504" s="219"/>
      <c r="J504" s="214"/>
      <c r="K504" s="214"/>
      <c r="L504" s="220"/>
      <c r="M504" s="221"/>
      <c r="N504" s="222"/>
      <c r="O504" s="222"/>
      <c r="P504" s="222"/>
      <c r="Q504" s="222"/>
      <c r="R504" s="222"/>
      <c r="S504" s="222"/>
      <c r="T504" s="223"/>
      <c r="AT504" s="224" t="s">
        <v>152</v>
      </c>
      <c r="AU504" s="224" t="s">
        <v>84</v>
      </c>
      <c r="AV504" s="13" t="s">
        <v>84</v>
      </c>
      <c r="AW504" s="13" t="s">
        <v>28</v>
      </c>
      <c r="AX504" s="13" t="s">
        <v>72</v>
      </c>
      <c r="AY504" s="224" t="s">
        <v>143</v>
      </c>
    </row>
    <row r="505" spans="1:65" s="2" customFormat="1" ht="37.75" customHeight="1">
      <c r="A505" s="33"/>
      <c r="B505" s="34"/>
      <c r="C505" s="225" t="s">
        <v>297</v>
      </c>
      <c r="D505" s="225" t="s">
        <v>159</v>
      </c>
      <c r="E505" s="226" t="s">
        <v>1333</v>
      </c>
      <c r="F505" s="227" t="s">
        <v>1334</v>
      </c>
      <c r="G505" s="228" t="s">
        <v>156</v>
      </c>
      <c r="H505" s="229">
        <v>2</v>
      </c>
      <c r="I505" s="230"/>
      <c r="J505" s="229">
        <f>ROUND(I505*H505,3)</f>
        <v>0</v>
      </c>
      <c r="K505" s="231"/>
      <c r="L505" s="232"/>
      <c r="M505" s="233" t="s">
        <v>1</v>
      </c>
      <c r="N505" s="234" t="s">
        <v>38</v>
      </c>
      <c r="O505" s="74"/>
      <c r="P505" s="208">
        <f>O505*H505</f>
        <v>0</v>
      </c>
      <c r="Q505" s="208">
        <v>3.2000000000000001E-2</v>
      </c>
      <c r="R505" s="208">
        <f>Q505*H505</f>
        <v>6.4000000000000001E-2</v>
      </c>
      <c r="S505" s="208">
        <v>0</v>
      </c>
      <c r="T505" s="209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210" t="s">
        <v>351</v>
      </c>
      <c r="AT505" s="210" t="s">
        <v>159</v>
      </c>
      <c r="AU505" s="210" t="s">
        <v>84</v>
      </c>
      <c r="AY505" s="16" t="s">
        <v>143</v>
      </c>
      <c r="BE505" s="211">
        <f>IF(N505="základná",J505,0)</f>
        <v>0</v>
      </c>
      <c r="BF505" s="211">
        <f>IF(N505="znížená",J505,0)</f>
        <v>0</v>
      </c>
      <c r="BG505" s="211">
        <f>IF(N505="zákl. prenesená",J505,0)</f>
        <v>0</v>
      </c>
      <c r="BH505" s="211">
        <f>IF(N505="zníž. prenesená",J505,0)</f>
        <v>0</v>
      </c>
      <c r="BI505" s="211">
        <f>IF(N505="nulová",J505,0)</f>
        <v>0</v>
      </c>
      <c r="BJ505" s="16" t="s">
        <v>84</v>
      </c>
      <c r="BK505" s="212">
        <f>ROUND(I505*H505,3)</f>
        <v>0</v>
      </c>
      <c r="BL505" s="16" t="s">
        <v>308</v>
      </c>
      <c r="BM505" s="210" t="s">
        <v>1335</v>
      </c>
    </row>
    <row r="506" spans="1:65" s="13" customFormat="1" ht="10">
      <c r="B506" s="213"/>
      <c r="C506" s="214"/>
      <c r="D506" s="215" t="s">
        <v>152</v>
      </c>
      <c r="E506" s="216" t="s">
        <v>1</v>
      </c>
      <c r="F506" s="217" t="s">
        <v>1336</v>
      </c>
      <c r="G506" s="214"/>
      <c r="H506" s="218">
        <v>2</v>
      </c>
      <c r="I506" s="219"/>
      <c r="J506" s="214"/>
      <c r="K506" s="214"/>
      <c r="L506" s="220"/>
      <c r="M506" s="221"/>
      <c r="N506" s="222"/>
      <c r="O506" s="222"/>
      <c r="P506" s="222"/>
      <c r="Q506" s="222"/>
      <c r="R506" s="222"/>
      <c r="S506" s="222"/>
      <c r="T506" s="223"/>
      <c r="AT506" s="224" t="s">
        <v>152</v>
      </c>
      <c r="AU506" s="224" t="s">
        <v>84</v>
      </c>
      <c r="AV506" s="13" t="s">
        <v>84</v>
      </c>
      <c r="AW506" s="13" t="s">
        <v>28</v>
      </c>
      <c r="AX506" s="13" t="s">
        <v>72</v>
      </c>
      <c r="AY506" s="224" t="s">
        <v>143</v>
      </c>
    </row>
    <row r="507" spans="1:65" s="2" customFormat="1" ht="37.75" customHeight="1">
      <c r="A507" s="33"/>
      <c r="B507" s="34"/>
      <c r="C507" s="225" t="s">
        <v>237</v>
      </c>
      <c r="D507" s="225" t="s">
        <v>159</v>
      </c>
      <c r="E507" s="226" t="s">
        <v>1337</v>
      </c>
      <c r="F507" s="227" t="s">
        <v>1338</v>
      </c>
      <c r="G507" s="228" t="s">
        <v>156</v>
      </c>
      <c r="H507" s="229">
        <v>2</v>
      </c>
      <c r="I507" s="230"/>
      <c r="J507" s="229">
        <f>ROUND(I507*H507,3)</f>
        <v>0</v>
      </c>
      <c r="K507" s="231"/>
      <c r="L507" s="232"/>
      <c r="M507" s="233" t="s">
        <v>1</v>
      </c>
      <c r="N507" s="234" t="s">
        <v>38</v>
      </c>
      <c r="O507" s="74"/>
      <c r="P507" s="208">
        <f>O507*H507</f>
        <v>0</v>
      </c>
      <c r="Q507" s="208">
        <v>5.3999999999999999E-2</v>
      </c>
      <c r="R507" s="208">
        <f>Q507*H507</f>
        <v>0.108</v>
      </c>
      <c r="S507" s="208">
        <v>0</v>
      </c>
      <c r="T507" s="209">
        <f>S507*H507</f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210" t="s">
        <v>351</v>
      </c>
      <c r="AT507" s="210" t="s">
        <v>159</v>
      </c>
      <c r="AU507" s="210" t="s">
        <v>84</v>
      </c>
      <c r="AY507" s="16" t="s">
        <v>143</v>
      </c>
      <c r="BE507" s="211">
        <f>IF(N507="základná",J507,0)</f>
        <v>0</v>
      </c>
      <c r="BF507" s="211">
        <f>IF(N507="znížená",J507,0)</f>
        <v>0</v>
      </c>
      <c r="BG507" s="211">
        <f>IF(N507="zákl. prenesená",J507,0)</f>
        <v>0</v>
      </c>
      <c r="BH507" s="211">
        <f>IF(N507="zníž. prenesená",J507,0)</f>
        <v>0</v>
      </c>
      <c r="BI507" s="211">
        <f>IF(N507="nulová",J507,0)</f>
        <v>0</v>
      </c>
      <c r="BJ507" s="16" t="s">
        <v>84</v>
      </c>
      <c r="BK507" s="212">
        <f>ROUND(I507*H507,3)</f>
        <v>0</v>
      </c>
      <c r="BL507" s="16" t="s">
        <v>308</v>
      </c>
      <c r="BM507" s="210" t="s">
        <v>1339</v>
      </c>
    </row>
    <row r="508" spans="1:65" s="13" customFormat="1" ht="10">
      <c r="B508" s="213"/>
      <c r="C508" s="214"/>
      <c r="D508" s="215" t="s">
        <v>152</v>
      </c>
      <c r="E508" s="216" t="s">
        <v>1</v>
      </c>
      <c r="F508" s="217" t="s">
        <v>1336</v>
      </c>
      <c r="G508" s="214"/>
      <c r="H508" s="218">
        <v>2</v>
      </c>
      <c r="I508" s="219"/>
      <c r="J508" s="214"/>
      <c r="K508" s="214"/>
      <c r="L508" s="220"/>
      <c r="M508" s="221"/>
      <c r="N508" s="222"/>
      <c r="O508" s="222"/>
      <c r="P508" s="222"/>
      <c r="Q508" s="222"/>
      <c r="R508" s="222"/>
      <c r="S508" s="222"/>
      <c r="T508" s="223"/>
      <c r="AT508" s="224" t="s">
        <v>152</v>
      </c>
      <c r="AU508" s="224" t="s">
        <v>84</v>
      </c>
      <c r="AV508" s="13" t="s">
        <v>84</v>
      </c>
      <c r="AW508" s="13" t="s">
        <v>28</v>
      </c>
      <c r="AX508" s="13" t="s">
        <v>72</v>
      </c>
      <c r="AY508" s="224" t="s">
        <v>143</v>
      </c>
    </row>
    <row r="509" spans="1:65" s="2" customFormat="1" ht="37.75" customHeight="1">
      <c r="A509" s="33"/>
      <c r="B509" s="34"/>
      <c r="C509" s="225" t="s">
        <v>784</v>
      </c>
      <c r="D509" s="225" t="s">
        <v>159</v>
      </c>
      <c r="E509" s="226" t="s">
        <v>1340</v>
      </c>
      <c r="F509" s="227" t="s">
        <v>1341</v>
      </c>
      <c r="G509" s="228" t="s">
        <v>156</v>
      </c>
      <c r="H509" s="229">
        <v>1</v>
      </c>
      <c r="I509" s="230"/>
      <c r="J509" s="229">
        <f>ROUND(I509*H509,3)</f>
        <v>0</v>
      </c>
      <c r="K509" s="231"/>
      <c r="L509" s="232"/>
      <c r="M509" s="233" t="s">
        <v>1</v>
      </c>
      <c r="N509" s="234" t="s">
        <v>38</v>
      </c>
      <c r="O509" s="74"/>
      <c r="P509" s="208">
        <f>O509*H509</f>
        <v>0</v>
      </c>
      <c r="Q509" s="208">
        <v>0.03</v>
      </c>
      <c r="R509" s="208">
        <f>Q509*H509</f>
        <v>0.03</v>
      </c>
      <c r="S509" s="208">
        <v>0</v>
      </c>
      <c r="T509" s="209">
        <f>S509*H509</f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210" t="s">
        <v>351</v>
      </c>
      <c r="AT509" s="210" t="s">
        <v>159</v>
      </c>
      <c r="AU509" s="210" t="s">
        <v>84</v>
      </c>
      <c r="AY509" s="16" t="s">
        <v>143</v>
      </c>
      <c r="BE509" s="211">
        <f>IF(N509="základná",J509,0)</f>
        <v>0</v>
      </c>
      <c r="BF509" s="211">
        <f>IF(N509="znížená",J509,0)</f>
        <v>0</v>
      </c>
      <c r="BG509" s="211">
        <f>IF(N509="zákl. prenesená",J509,0)</f>
        <v>0</v>
      </c>
      <c r="BH509" s="211">
        <f>IF(N509="zníž. prenesená",J509,0)</f>
        <v>0</v>
      </c>
      <c r="BI509" s="211">
        <f>IF(N509="nulová",J509,0)</f>
        <v>0</v>
      </c>
      <c r="BJ509" s="16" t="s">
        <v>84</v>
      </c>
      <c r="BK509" s="212">
        <f>ROUND(I509*H509,3)</f>
        <v>0</v>
      </c>
      <c r="BL509" s="16" t="s">
        <v>308</v>
      </c>
      <c r="BM509" s="210" t="s">
        <v>1342</v>
      </c>
    </row>
    <row r="510" spans="1:65" s="13" customFormat="1" ht="10">
      <c r="B510" s="213"/>
      <c r="C510" s="214"/>
      <c r="D510" s="215" t="s">
        <v>152</v>
      </c>
      <c r="E510" s="216" t="s">
        <v>1</v>
      </c>
      <c r="F510" s="217" t="s">
        <v>1343</v>
      </c>
      <c r="G510" s="214"/>
      <c r="H510" s="218">
        <v>1</v>
      </c>
      <c r="I510" s="219"/>
      <c r="J510" s="214"/>
      <c r="K510" s="214"/>
      <c r="L510" s="220"/>
      <c r="M510" s="221"/>
      <c r="N510" s="222"/>
      <c r="O510" s="222"/>
      <c r="P510" s="222"/>
      <c r="Q510" s="222"/>
      <c r="R510" s="222"/>
      <c r="S510" s="222"/>
      <c r="T510" s="223"/>
      <c r="AT510" s="224" t="s">
        <v>152</v>
      </c>
      <c r="AU510" s="224" t="s">
        <v>84</v>
      </c>
      <c r="AV510" s="13" t="s">
        <v>84</v>
      </c>
      <c r="AW510" s="13" t="s">
        <v>28</v>
      </c>
      <c r="AX510" s="13" t="s">
        <v>72</v>
      </c>
      <c r="AY510" s="224" t="s">
        <v>143</v>
      </c>
    </row>
    <row r="511" spans="1:65" s="2" customFormat="1" ht="37.75" customHeight="1">
      <c r="A511" s="33"/>
      <c r="B511" s="34"/>
      <c r="C511" s="225" t="s">
        <v>145</v>
      </c>
      <c r="D511" s="225" t="s">
        <v>159</v>
      </c>
      <c r="E511" s="226" t="s">
        <v>1344</v>
      </c>
      <c r="F511" s="227" t="s">
        <v>1345</v>
      </c>
      <c r="G511" s="228" t="s">
        <v>156</v>
      </c>
      <c r="H511" s="229">
        <v>2</v>
      </c>
      <c r="I511" s="230"/>
      <c r="J511" s="229">
        <f>ROUND(I511*H511,3)</f>
        <v>0</v>
      </c>
      <c r="K511" s="231"/>
      <c r="L511" s="232"/>
      <c r="M511" s="233" t="s">
        <v>1</v>
      </c>
      <c r="N511" s="234" t="s">
        <v>38</v>
      </c>
      <c r="O511" s="74"/>
      <c r="P511" s="208">
        <f>O511*H511</f>
        <v>0</v>
      </c>
      <c r="Q511" s="208">
        <v>0.09</v>
      </c>
      <c r="R511" s="208">
        <f>Q511*H511</f>
        <v>0.18</v>
      </c>
      <c r="S511" s="208">
        <v>0</v>
      </c>
      <c r="T511" s="209">
        <f>S511*H511</f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210" t="s">
        <v>351</v>
      </c>
      <c r="AT511" s="210" t="s">
        <v>159</v>
      </c>
      <c r="AU511" s="210" t="s">
        <v>84</v>
      </c>
      <c r="AY511" s="16" t="s">
        <v>143</v>
      </c>
      <c r="BE511" s="211">
        <f>IF(N511="základná",J511,0)</f>
        <v>0</v>
      </c>
      <c r="BF511" s="211">
        <f>IF(N511="znížená",J511,0)</f>
        <v>0</v>
      </c>
      <c r="BG511" s="211">
        <f>IF(N511="zákl. prenesená",J511,0)</f>
        <v>0</v>
      </c>
      <c r="BH511" s="211">
        <f>IF(N511="zníž. prenesená",J511,0)</f>
        <v>0</v>
      </c>
      <c r="BI511" s="211">
        <f>IF(N511="nulová",J511,0)</f>
        <v>0</v>
      </c>
      <c r="BJ511" s="16" t="s">
        <v>84</v>
      </c>
      <c r="BK511" s="212">
        <f>ROUND(I511*H511,3)</f>
        <v>0</v>
      </c>
      <c r="BL511" s="16" t="s">
        <v>308</v>
      </c>
      <c r="BM511" s="210" t="s">
        <v>1346</v>
      </c>
    </row>
    <row r="512" spans="1:65" s="13" customFormat="1" ht="10">
      <c r="B512" s="213"/>
      <c r="C512" s="214"/>
      <c r="D512" s="215" t="s">
        <v>152</v>
      </c>
      <c r="E512" s="216" t="s">
        <v>1</v>
      </c>
      <c r="F512" s="217" t="s">
        <v>1336</v>
      </c>
      <c r="G512" s="214"/>
      <c r="H512" s="218">
        <v>2</v>
      </c>
      <c r="I512" s="219"/>
      <c r="J512" s="214"/>
      <c r="K512" s="214"/>
      <c r="L512" s="220"/>
      <c r="M512" s="221"/>
      <c r="N512" s="222"/>
      <c r="O512" s="222"/>
      <c r="P512" s="222"/>
      <c r="Q512" s="222"/>
      <c r="R512" s="222"/>
      <c r="S512" s="222"/>
      <c r="T512" s="223"/>
      <c r="AT512" s="224" t="s">
        <v>152</v>
      </c>
      <c r="AU512" s="224" t="s">
        <v>84</v>
      </c>
      <c r="AV512" s="13" t="s">
        <v>84</v>
      </c>
      <c r="AW512" s="13" t="s">
        <v>28</v>
      </c>
      <c r="AX512" s="13" t="s">
        <v>72</v>
      </c>
      <c r="AY512" s="224" t="s">
        <v>143</v>
      </c>
    </row>
    <row r="513" spans="1:65" s="2" customFormat="1" ht="37.75" customHeight="1">
      <c r="A513" s="33"/>
      <c r="B513" s="34"/>
      <c r="C513" s="225" t="s">
        <v>166</v>
      </c>
      <c r="D513" s="225" t="s">
        <v>159</v>
      </c>
      <c r="E513" s="226" t="s">
        <v>1347</v>
      </c>
      <c r="F513" s="227" t="s">
        <v>1348</v>
      </c>
      <c r="G513" s="228" t="s">
        <v>156</v>
      </c>
      <c r="H513" s="229">
        <v>4</v>
      </c>
      <c r="I513" s="230"/>
      <c r="J513" s="229">
        <f>ROUND(I513*H513,3)</f>
        <v>0</v>
      </c>
      <c r="K513" s="231"/>
      <c r="L513" s="232"/>
      <c r="M513" s="233" t="s">
        <v>1</v>
      </c>
      <c r="N513" s="234" t="s">
        <v>38</v>
      </c>
      <c r="O513" s="74"/>
      <c r="P513" s="208">
        <f>O513*H513</f>
        <v>0</v>
      </c>
      <c r="Q513" s="208">
        <v>3.6999999999999998E-2</v>
      </c>
      <c r="R513" s="208">
        <f>Q513*H513</f>
        <v>0.14799999999999999</v>
      </c>
      <c r="S513" s="208">
        <v>0</v>
      </c>
      <c r="T513" s="209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210" t="s">
        <v>351</v>
      </c>
      <c r="AT513" s="210" t="s">
        <v>159</v>
      </c>
      <c r="AU513" s="210" t="s">
        <v>84</v>
      </c>
      <c r="AY513" s="16" t="s">
        <v>143</v>
      </c>
      <c r="BE513" s="211">
        <f>IF(N513="základná",J513,0)</f>
        <v>0</v>
      </c>
      <c r="BF513" s="211">
        <f>IF(N513="znížená",J513,0)</f>
        <v>0</v>
      </c>
      <c r="BG513" s="211">
        <f>IF(N513="zákl. prenesená",J513,0)</f>
        <v>0</v>
      </c>
      <c r="BH513" s="211">
        <f>IF(N513="zníž. prenesená",J513,0)</f>
        <v>0</v>
      </c>
      <c r="BI513" s="211">
        <f>IF(N513="nulová",J513,0)</f>
        <v>0</v>
      </c>
      <c r="BJ513" s="16" t="s">
        <v>84</v>
      </c>
      <c r="BK513" s="212">
        <f>ROUND(I513*H513,3)</f>
        <v>0</v>
      </c>
      <c r="BL513" s="16" t="s">
        <v>308</v>
      </c>
      <c r="BM513" s="210" t="s">
        <v>1349</v>
      </c>
    </row>
    <row r="514" spans="1:65" s="13" customFormat="1" ht="10">
      <c r="B514" s="213"/>
      <c r="C514" s="214"/>
      <c r="D514" s="215" t="s">
        <v>152</v>
      </c>
      <c r="E514" s="216" t="s">
        <v>1</v>
      </c>
      <c r="F514" s="217" t="s">
        <v>1350</v>
      </c>
      <c r="G514" s="214"/>
      <c r="H514" s="218">
        <v>4</v>
      </c>
      <c r="I514" s="219"/>
      <c r="J514" s="214"/>
      <c r="K514" s="214"/>
      <c r="L514" s="220"/>
      <c r="M514" s="221"/>
      <c r="N514" s="222"/>
      <c r="O514" s="222"/>
      <c r="P514" s="222"/>
      <c r="Q514" s="222"/>
      <c r="R514" s="222"/>
      <c r="S514" s="222"/>
      <c r="T514" s="223"/>
      <c r="AT514" s="224" t="s">
        <v>152</v>
      </c>
      <c r="AU514" s="224" t="s">
        <v>84</v>
      </c>
      <c r="AV514" s="13" t="s">
        <v>84</v>
      </c>
      <c r="AW514" s="13" t="s">
        <v>28</v>
      </c>
      <c r="AX514" s="13" t="s">
        <v>72</v>
      </c>
      <c r="AY514" s="224" t="s">
        <v>143</v>
      </c>
    </row>
    <row r="515" spans="1:65" s="2" customFormat="1" ht="37.75" customHeight="1">
      <c r="A515" s="33"/>
      <c r="B515" s="34"/>
      <c r="C515" s="225" t="s">
        <v>174</v>
      </c>
      <c r="D515" s="225" t="s">
        <v>159</v>
      </c>
      <c r="E515" s="226" t="s">
        <v>1351</v>
      </c>
      <c r="F515" s="227" t="s">
        <v>1352</v>
      </c>
      <c r="G515" s="228" t="s">
        <v>156</v>
      </c>
      <c r="H515" s="229">
        <v>4</v>
      </c>
      <c r="I515" s="230"/>
      <c r="J515" s="229">
        <f>ROUND(I515*H515,3)</f>
        <v>0</v>
      </c>
      <c r="K515" s="231"/>
      <c r="L515" s="232"/>
      <c r="M515" s="233" t="s">
        <v>1</v>
      </c>
      <c r="N515" s="234" t="s">
        <v>38</v>
      </c>
      <c r="O515" s="74"/>
      <c r="P515" s="208">
        <f>O515*H515</f>
        <v>0</v>
      </c>
      <c r="Q515" s="208">
        <v>6.5000000000000002E-2</v>
      </c>
      <c r="R515" s="208">
        <f>Q515*H515</f>
        <v>0.26</v>
      </c>
      <c r="S515" s="208">
        <v>0</v>
      </c>
      <c r="T515" s="209">
        <f>S515*H515</f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210" t="s">
        <v>351</v>
      </c>
      <c r="AT515" s="210" t="s">
        <v>159</v>
      </c>
      <c r="AU515" s="210" t="s">
        <v>84</v>
      </c>
      <c r="AY515" s="16" t="s">
        <v>143</v>
      </c>
      <c r="BE515" s="211">
        <f>IF(N515="základná",J515,0)</f>
        <v>0</v>
      </c>
      <c r="BF515" s="211">
        <f>IF(N515="znížená",J515,0)</f>
        <v>0</v>
      </c>
      <c r="BG515" s="211">
        <f>IF(N515="zákl. prenesená",J515,0)</f>
        <v>0</v>
      </c>
      <c r="BH515" s="211">
        <f>IF(N515="zníž. prenesená",J515,0)</f>
        <v>0</v>
      </c>
      <c r="BI515" s="211">
        <f>IF(N515="nulová",J515,0)</f>
        <v>0</v>
      </c>
      <c r="BJ515" s="16" t="s">
        <v>84</v>
      </c>
      <c r="BK515" s="212">
        <f>ROUND(I515*H515,3)</f>
        <v>0</v>
      </c>
      <c r="BL515" s="16" t="s">
        <v>308</v>
      </c>
      <c r="BM515" s="210" t="s">
        <v>1353</v>
      </c>
    </row>
    <row r="516" spans="1:65" s="13" customFormat="1" ht="10">
      <c r="B516" s="213"/>
      <c r="C516" s="214"/>
      <c r="D516" s="215" t="s">
        <v>152</v>
      </c>
      <c r="E516" s="216" t="s">
        <v>1</v>
      </c>
      <c r="F516" s="217" t="s">
        <v>1354</v>
      </c>
      <c r="G516" s="214"/>
      <c r="H516" s="218">
        <v>4</v>
      </c>
      <c r="I516" s="219"/>
      <c r="J516" s="214"/>
      <c r="K516" s="214"/>
      <c r="L516" s="220"/>
      <c r="M516" s="221"/>
      <c r="N516" s="222"/>
      <c r="O516" s="222"/>
      <c r="P516" s="222"/>
      <c r="Q516" s="222"/>
      <c r="R516" s="222"/>
      <c r="S516" s="222"/>
      <c r="T516" s="223"/>
      <c r="AT516" s="224" t="s">
        <v>152</v>
      </c>
      <c r="AU516" s="224" t="s">
        <v>84</v>
      </c>
      <c r="AV516" s="13" t="s">
        <v>84</v>
      </c>
      <c r="AW516" s="13" t="s">
        <v>28</v>
      </c>
      <c r="AX516" s="13" t="s">
        <v>72</v>
      </c>
      <c r="AY516" s="224" t="s">
        <v>143</v>
      </c>
    </row>
    <row r="517" spans="1:65" s="2" customFormat="1" ht="33" customHeight="1">
      <c r="A517" s="33"/>
      <c r="B517" s="34"/>
      <c r="C517" s="225" t="s">
        <v>1003</v>
      </c>
      <c r="D517" s="225" t="s">
        <v>159</v>
      </c>
      <c r="E517" s="226" t="s">
        <v>1355</v>
      </c>
      <c r="F517" s="227" t="s">
        <v>1356</v>
      </c>
      <c r="G517" s="228" t="s">
        <v>156</v>
      </c>
      <c r="H517" s="229">
        <v>4</v>
      </c>
      <c r="I517" s="230"/>
      <c r="J517" s="229">
        <f>ROUND(I517*H517,3)</f>
        <v>0</v>
      </c>
      <c r="K517" s="231"/>
      <c r="L517" s="232"/>
      <c r="M517" s="233" t="s">
        <v>1</v>
      </c>
      <c r="N517" s="234" t="s">
        <v>38</v>
      </c>
      <c r="O517" s="74"/>
      <c r="P517" s="208">
        <f>O517*H517</f>
        <v>0</v>
      </c>
      <c r="Q517" s="208">
        <v>6.3E-2</v>
      </c>
      <c r="R517" s="208">
        <f>Q517*H517</f>
        <v>0.252</v>
      </c>
      <c r="S517" s="208">
        <v>0</v>
      </c>
      <c r="T517" s="209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210" t="s">
        <v>351</v>
      </c>
      <c r="AT517" s="210" t="s">
        <v>159</v>
      </c>
      <c r="AU517" s="210" t="s">
        <v>84</v>
      </c>
      <c r="AY517" s="16" t="s">
        <v>143</v>
      </c>
      <c r="BE517" s="211">
        <f>IF(N517="základná",J517,0)</f>
        <v>0</v>
      </c>
      <c r="BF517" s="211">
        <f>IF(N517="znížená",J517,0)</f>
        <v>0</v>
      </c>
      <c r="BG517" s="211">
        <f>IF(N517="zákl. prenesená",J517,0)</f>
        <v>0</v>
      </c>
      <c r="BH517" s="211">
        <f>IF(N517="zníž. prenesená",J517,0)</f>
        <v>0</v>
      </c>
      <c r="BI517" s="211">
        <f>IF(N517="nulová",J517,0)</f>
        <v>0</v>
      </c>
      <c r="BJ517" s="16" t="s">
        <v>84</v>
      </c>
      <c r="BK517" s="212">
        <f>ROUND(I517*H517,3)</f>
        <v>0</v>
      </c>
      <c r="BL517" s="16" t="s">
        <v>308</v>
      </c>
      <c r="BM517" s="210" t="s">
        <v>1357</v>
      </c>
    </row>
    <row r="518" spans="1:65" s="13" customFormat="1" ht="10">
      <c r="B518" s="213"/>
      <c r="C518" s="214"/>
      <c r="D518" s="215" t="s">
        <v>152</v>
      </c>
      <c r="E518" s="216" t="s">
        <v>1</v>
      </c>
      <c r="F518" s="217" t="s">
        <v>1358</v>
      </c>
      <c r="G518" s="214"/>
      <c r="H518" s="218">
        <v>4</v>
      </c>
      <c r="I518" s="219"/>
      <c r="J518" s="214"/>
      <c r="K518" s="214"/>
      <c r="L518" s="220"/>
      <c r="M518" s="221"/>
      <c r="N518" s="222"/>
      <c r="O518" s="222"/>
      <c r="P518" s="222"/>
      <c r="Q518" s="222"/>
      <c r="R518" s="222"/>
      <c r="S518" s="222"/>
      <c r="T518" s="223"/>
      <c r="AT518" s="224" t="s">
        <v>152</v>
      </c>
      <c r="AU518" s="224" t="s">
        <v>84</v>
      </c>
      <c r="AV518" s="13" t="s">
        <v>84</v>
      </c>
      <c r="AW518" s="13" t="s">
        <v>28</v>
      </c>
      <c r="AX518" s="13" t="s">
        <v>72</v>
      </c>
      <c r="AY518" s="224" t="s">
        <v>143</v>
      </c>
    </row>
    <row r="519" spans="1:65" s="2" customFormat="1" ht="37.75" customHeight="1">
      <c r="A519" s="33"/>
      <c r="B519" s="34"/>
      <c r="C519" s="225" t="s">
        <v>184</v>
      </c>
      <c r="D519" s="225" t="s">
        <v>159</v>
      </c>
      <c r="E519" s="226" t="s">
        <v>1359</v>
      </c>
      <c r="F519" s="227" t="s">
        <v>1360</v>
      </c>
      <c r="G519" s="228" t="s">
        <v>156</v>
      </c>
      <c r="H519" s="229">
        <v>4</v>
      </c>
      <c r="I519" s="230"/>
      <c r="J519" s="229">
        <f>ROUND(I519*H519,3)</f>
        <v>0</v>
      </c>
      <c r="K519" s="231"/>
      <c r="L519" s="232"/>
      <c r="M519" s="233" t="s">
        <v>1</v>
      </c>
      <c r="N519" s="234" t="s">
        <v>38</v>
      </c>
      <c r="O519" s="74"/>
      <c r="P519" s="208">
        <f>O519*H519</f>
        <v>0</v>
      </c>
      <c r="Q519" s="208">
        <v>0.108</v>
      </c>
      <c r="R519" s="208">
        <f>Q519*H519</f>
        <v>0.432</v>
      </c>
      <c r="S519" s="208">
        <v>0</v>
      </c>
      <c r="T519" s="209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210" t="s">
        <v>351</v>
      </c>
      <c r="AT519" s="210" t="s">
        <v>159</v>
      </c>
      <c r="AU519" s="210" t="s">
        <v>84</v>
      </c>
      <c r="AY519" s="16" t="s">
        <v>143</v>
      </c>
      <c r="BE519" s="211">
        <f>IF(N519="základná",J519,0)</f>
        <v>0</v>
      </c>
      <c r="BF519" s="211">
        <f>IF(N519="znížená",J519,0)</f>
        <v>0</v>
      </c>
      <c r="BG519" s="211">
        <f>IF(N519="zákl. prenesená",J519,0)</f>
        <v>0</v>
      </c>
      <c r="BH519" s="211">
        <f>IF(N519="zníž. prenesená",J519,0)</f>
        <v>0</v>
      </c>
      <c r="BI519" s="211">
        <f>IF(N519="nulová",J519,0)</f>
        <v>0</v>
      </c>
      <c r="BJ519" s="16" t="s">
        <v>84</v>
      </c>
      <c r="BK519" s="212">
        <f>ROUND(I519*H519,3)</f>
        <v>0</v>
      </c>
      <c r="BL519" s="16" t="s">
        <v>308</v>
      </c>
      <c r="BM519" s="210" t="s">
        <v>1361</v>
      </c>
    </row>
    <row r="520" spans="1:65" s="13" customFormat="1" ht="10">
      <c r="B520" s="213"/>
      <c r="C520" s="214"/>
      <c r="D520" s="215" t="s">
        <v>152</v>
      </c>
      <c r="E520" s="216" t="s">
        <v>1</v>
      </c>
      <c r="F520" s="217" t="s">
        <v>1362</v>
      </c>
      <c r="G520" s="214"/>
      <c r="H520" s="218">
        <v>4</v>
      </c>
      <c r="I520" s="219"/>
      <c r="J520" s="214"/>
      <c r="K520" s="214"/>
      <c r="L520" s="220"/>
      <c r="M520" s="221"/>
      <c r="N520" s="222"/>
      <c r="O520" s="222"/>
      <c r="P520" s="222"/>
      <c r="Q520" s="222"/>
      <c r="R520" s="222"/>
      <c r="S520" s="222"/>
      <c r="T520" s="223"/>
      <c r="AT520" s="224" t="s">
        <v>152</v>
      </c>
      <c r="AU520" s="224" t="s">
        <v>84</v>
      </c>
      <c r="AV520" s="13" t="s">
        <v>84</v>
      </c>
      <c r="AW520" s="13" t="s">
        <v>28</v>
      </c>
      <c r="AX520" s="13" t="s">
        <v>72</v>
      </c>
      <c r="AY520" s="224" t="s">
        <v>143</v>
      </c>
    </row>
    <row r="521" spans="1:65" s="2" customFormat="1" ht="37.75" customHeight="1">
      <c r="A521" s="33"/>
      <c r="B521" s="34"/>
      <c r="C521" s="225" t="s">
        <v>189</v>
      </c>
      <c r="D521" s="225" t="s">
        <v>159</v>
      </c>
      <c r="E521" s="226" t="s">
        <v>1363</v>
      </c>
      <c r="F521" s="227" t="s">
        <v>1364</v>
      </c>
      <c r="G521" s="228" t="s">
        <v>156</v>
      </c>
      <c r="H521" s="229">
        <v>4</v>
      </c>
      <c r="I521" s="230"/>
      <c r="J521" s="229">
        <f>ROUND(I521*H521,3)</f>
        <v>0</v>
      </c>
      <c r="K521" s="231"/>
      <c r="L521" s="232"/>
      <c r="M521" s="233" t="s">
        <v>1</v>
      </c>
      <c r="N521" s="234" t="s">
        <v>38</v>
      </c>
      <c r="O521" s="74"/>
      <c r="P521" s="208">
        <f>O521*H521</f>
        <v>0</v>
      </c>
      <c r="Q521" s="208">
        <v>0.03</v>
      </c>
      <c r="R521" s="208">
        <f>Q521*H521</f>
        <v>0.12</v>
      </c>
      <c r="S521" s="208">
        <v>0</v>
      </c>
      <c r="T521" s="209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210" t="s">
        <v>351</v>
      </c>
      <c r="AT521" s="210" t="s">
        <v>159</v>
      </c>
      <c r="AU521" s="210" t="s">
        <v>84</v>
      </c>
      <c r="AY521" s="16" t="s">
        <v>143</v>
      </c>
      <c r="BE521" s="211">
        <f>IF(N521="základná",J521,0)</f>
        <v>0</v>
      </c>
      <c r="BF521" s="211">
        <f>IF(N521="znížená",J521,0)</f>
        <v>0</v>
      </c>
      <c r="BG521" s="211">
        <f>IF(N521="zákl. prenesená",J521,0)</f>
        <v>0</v>
      </c>
      <c r="BH521" s="211">
        <f>IF(N521="zníž. prenesená",J521,0)</f>
        <v>0</v>
      </c>
      <c r="BI521" s="211">
        <f>IF(N521="nulová",J521,0)</f>
        <v>0</v>
      </c>
      <c r="BJ521" s="16" t="s">
        <v>84</v>
      </c>
      <c r="BK521" s="212">
        <f>ROUND(I521*H521,3)</f>
        <v>0</v>
      </c>
      <c r="BL521" s="16" t="s">
        <v>308</v>
      </c>
      <c r="BM521" s="210" t="s">
        <v>1365</v>
      </c>
    </row>
    <row r="522" spans="1:65" s="13" customFormat="1" ht="10">
      <c r="B522" s="213"/>
      <c r="C522" s="214"/>
      <c r="D522" s="215" t="s">
        <v>152</v>
      </c>
      <c r="E522" s="216" t="s">
        <v>1</v>
      </c>
      <c r="F522" s="217" t="s">
        <v>1362</v>
      </c>
      <c r="G522" s="214"/>
      <c r="H522" s="218">
        <v>4</v>
      </c>
      <c r="I522" s="219"/>
      <c r="J522" s="214"/>
      <c r="K522" s="214"/>
      <c r="L522" s="220"/>
      <c r="M522" s="221"/>
      <c r="N522" s="222"/>
      <c r="O522" s="222"/>
      <c r="P522" s="222"/>
      <c r="Q522" s="222"/>
      <c r="R522" s="222"/>
      <c r="S522" s="222"/>
      <c r="T522" s="223"/>
      <c r="AT522" s="224" t="s">
        <v>152</v>
      </c>
      <c r="AU522" s="224" t="s">
        <v>84</v>
      </c>
      <c r="AV522" s="13" t="s">
        <v>84</v>
      </c>
      <c r="AW522" s="13" t="s">
        <v>28</v>
      </c>
      <c r="AX522" s="13" t="s">
        <v>72</v>
      </c>
      <c r="AY522" s="224" t="s">
        <v>143</v>
      </c>
    </row>
    <row r="523" spans="1:65" s="2" customFormat="1" ht="37.75" customHeight="1">
      <c r="A523" s="33"/>
      <c r="B523" s="34"/>
      <c r="C523" s="225" t="s">
        <v>204</v>
      </c>
      <c r="D523" s="225" t="s">
        <v>159</v>
      </c>
      <c r="E523" s="226" t="s">
        <v>1366</v>
      </c>
      <c r="F523" s="227" t="s">
        <v>1367</v>
      </c>
      <c r="G523" s="228" t="s">
        <v>156</v>
      </c>
      <c r="H523" s="229">
        <v>2</v>
      </c>
      <c r="I523" s="230"/>
      <c r="J523" s="229">
        <f>ROUND(I523*H523,3)</f>
        <v>0</v>
      </c>
      <c r="K523" s="231"/>
      <c r="L523" s="232"/>
      <c r="M523" s="233" t="s">
        <v>1</v>
      </c>
      <c r="N523" s="234" t="s">
        <v>38</v>
      </c>
      <c r="O523" s="74"/>
      <c r="P523" s="208">
        <f>O523*H523</f>
        <v>0</v>
      </c>
      <c r="Q523" s="208">
        <v>0.05</v>
      </c>
      <c r="R523" s="208">
        <f>Q523*H523</f>
        <v>0.1</v>
      </c>
      <c r="S523" s="208">
        <v>0</v>
      </c>
      <c r="T523" s="209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210" t="s">
        <v>351</v>
      </c>
      <c r="AT523" s="210" t="s">
        <v>159</v>
      </c>
      <c r="AU523" s="210" t="s">
        <v>84</v>
      </c>
      <c r="AY523" s="16" t="s">
        <v>143</v>
      </c>
      <c r="BE523" s="211">
        <f>IF(N523="základná",J523,0)</f>
        <v>0</v>
      </c>
      <c r="BF523" s="211">
        <f>IF(N523="znížená",J523,0)</f>
        <v>0</v>
      </c>
      <c r="BG523" s="211">
        <f>IF(N523="zákl. prenesená",J523,0)</f>
        <v>0</v>
      </c>
      <c r="BH523" s="211">
        <f>IF(N523="zníž. prenesená",J523,0)</f>
        <v>0</v>
      </c>
      <c r="BI523" s="211">
        <f>IF(N523="nulová",J523,0)</f>
        <v>0</v>
      </c>
      <c r="BJ523" s="16" t="s">
        <v>84</v>
      </c>
      <c r="BK523" s="212">
        <f>ROUND(I523*H523,3)</f>
        <v>0</v>
      </c>
      <c r="BL523" s="16" t="s">
        <v>308</v>
      </c>
      <c r="BM523" s="210" t="s">
        <v>1368</v>
      </c>
    </row>
    <row r="524" spans="1:65" s="13" customFormat="1" ht="10">
      <c r="B524" s="213"/>
      <c r="C524" s="214"/>
      <c r="D524" s="215" t="s">
        <v>152</v>
      </c>
      <c r="E524" s="216" t="s">
        <v>1</v>
      </c>
      <c r="F524" s="217" t="s">
        <v>1369</v>
      </c>
      <c r="G524" s="214"/>
      <c r="H524" s="218">
        <v>2</v>
      </c>
      <c r="I524" s="219"/>
      <c r="J524" s="214"/>
      <c r="K524" s="214"/>
      <c r="L524" s="220"/>
      <c r="M524" s="221"/>
      <c r="N524" s="222"/>
      <c r="O524" s="222"/>
      <c r="P524" s="222"/>
      <c r="Q524" s="222"/>
      <c r="R524" s="222"/>
      <c r="S524" s="222"/>
      <c r="T524" s="223"/>
      <c r="AT524" s="224" t="s">
        <v>152</v>
      </c>
      <c r="AU524" s="224" t="s">
        <v>84</v>
      </c>
      <c r="AV524" s="13" t="s">
        <v>84</v>
      </c>
      <c r="AW524" s="13" t="s">
        <v>28</v>
      </c>
      <c r="AX524" s="13" t="s">
        <v>72</v>
      </c>
      <c r="AY524" s="224" t="s">
        <v>143</v>
      </c>
    </row>
    <row r="525" spans="1:65" s="2" customFormat="1" ht="37.75" customHeight="1">
      <c r="A525" s="33"/>
      <c r="B525" s="34"/>
      <c r="C525" s="225" t="s">
        <v>212</v>
      </c>
      <c r="D525" s="225" t="s">
        <v>159</v>
      </c>
      <c r="E525" s="226" t="s">
        <v>1370</v>
      </c>
      <c r="F525" s="227" t="s">
        <v>1371</v>
      </c>
      <c r="G525" s="228" t="s">
        <v>156</v>
      </c>
      <c r="H525" s="229">
        <v>2</v>
      </c>
      <c r="I525" s="230"/>
      <c r="J525" s="229">
        <f>ROUND(I525*H525,3)</f>
        <v>0</v>
      </c>
      <c r="K525" s="231"/>
      <c r="L525" s="232"/>
      <c r="M525" s="233" t="s">
        <v>1</v>
      </c>
      <c r="N525" s="234" t="s">
        <v>38</v>
      </c>
      <c r="O525" s="74"/>
      <c r="P525" s="208">
        <f>O525*H525</f>
        <v>0</v>
      </c>
      <c r="Q525" s="208">
        <v>6.5000000000000002E-2</v>
      </c>
      <c r="R525" s="208">
        <f>Q525*H525</f>
        <v>0.13</v>
      </c>
      <c r="S525" s="208">
        <v>0</v>
      </c>
      <c r="T525" s="209">
        <f>S525*H525</f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210" t="s">
        <v>351</v>
      </c>
      <c r="AT525" s="210" t="s">
        <v>159</v>
      </c>
      <c r="AU525" s="210" t="s">
        <v>84</v>
      </c>
      <c r="AY525" s="16" t="s">
        <v>143</v>
      </c>
      <c r="BE525" s="211">
        <f>IF(N525="základná",J525,0)</f>
        <v>0</v>
      </c>
      <c r="BF525" s="211">
        <f>IF(N525="znížená",J525,0)</f>
        <v>0</v>
      </c>
      <c r="BG525" s="211">
        <f>IF(N525="zákl. prenesená",J525,0)</f>
        <v>0</v>
      </c>
      <c r="BH525" s="211">
        <f>IF(N525="zníž. prenesená",J525,0)</f>
        <v>0</v>
      </c>
      <c r="BI525" s="211">
        <f>IF(N525="nulová",J525,0)</f>
        <v>0</v>
      </c>
      <c r="BJ525" s="16" t="s">
        <v>84</v>
      </c>
      <c r="BK525" s="212">
        <f>ROUND(I525*H525,3)</f>
        <v>0</v>
      </c>
      <c r="BL525" s="16" t="s">
        <v>308</v>
      </c>
      <c r="BM525" s="210" t="s">
        <v>1372</v>
      </c>
    </row>
    <row r="526" spans="1:65" s="13" customFormat="1" ht="10">
      <c r="B526" s="213"/>
      <c r="C526" s="214"/>
      <c r="D526" s="215" t="s">
        <v>152</v>
      </c>
      <c r="E526" s="216" t="s">
        <v>1</v>
      </c>
      <c r="F526" s="217" t="s">
        <v>1373</v>
      </c>
      <c r="G526" s="214"/>
      <c r="H526" s="218">
        <v>2</v>
      </c>
      <c r="I526" s="219"/>
      <c r="J526" s="214"/>
      <c r="K526" s="214"/>
      <c r="L526" s="220"/>
      <c r="M526" s="221"/>
      <c r="N526" s="222"/>
      <c r="O526" s="222"/>
      <c r="P526" s="222"/>
      <c r="Q526" s="222"/>
      <c r="R526" s="222"/>
      <c r="S526" s="222"/>
      <c r="T526" s="223"/>
      <c r="AT526" s="224" t="s">
        <v>152</v>
      </c>
      <c r="AU526" s="224" t="s">
        <v>84</v>
      </c>
      <c r="AV526" s="13" t="s">
        <v>84</v>
      </c>
      <c r="AW526" s="13" t="s">
        <v>28</v>
      </c>
      <c r="AX526" s="13" t="s">
        <v>72</v>
      </c>
      <c r="AY526" s="224" t="s">
        <v>143</v>
      </c>
    </row>
    <row r="527" spans="1:65" s="2" customFormat="1" ht="37.75" customHeight="1">
      <c r="A527" s="33"/>
      <c r="B527" s="34"/>
      <c r="C527" s="225" t="s">
        <v>396</v>
      </c>
      <c r="D527" s="225" t="s">
        <v>159</v>
      </c>
      <c r="E527" s="226" t="s">
        <v>1374</v>
      </c>
      <c r="F527" s="227" t="s">
        <v>1375</v>
      </c>
      <c r="G527" s="228" t="s">
        <v>156</v>
      </c>
      <c r="H527" s="229">
        <v>1</v>
      </c>
      <c r="I527" s="230"/>
      <c r="J527" s="229">
        <f>ROUND(I527*H527,3)</f>
        <v>0</v>
      </c>
      <c r="K527" s="231"/>
      <c r="L527" s="232"/>
      <c r="M527" s="233" t="s">
        <v>1</v>
      </c>
      <c r="N527" s="234" t="s">
        <v>38</v>
      </c>
      <c r="O527" s="74"/>
      <c r="P527" s="208">
        <f>O527*H527</f>
        <v>0</v>
      </c>
      <c r="Q527" s="208">
        <v>3.2000000000000001E-2</v>
      </c>
      <c r="R527" s="208">
        <f>Q527*H527</f>
        <v>3.2000000000000001E-2</v>
      </c>
      <c r="S527" s="208">
        <v>0</v>
      </c>
      <c r="T527" s="209">
        <f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210" t="s">
        <v>351</v>
      </c>
      <c r="AT527" s="210" t="s">
        <v>159</v>
      </c>
      <c r="AU527" s="210" t="s">
        <v>84</v>
      </c>
      <c r="AY527" s="16" t="s">
        <v>143</v>
      </c>
      <c r="BE527" s="211">
        <f>IF(N527="základná",J527,0)</f>
        <v>0</v>
      </c>
      <c r="BF527" s="211">
        <f>IF(N527="znížená",J527,0)</f>
        <v>0</v>
      </c>
      <c r="BG527" s="211">
        <f>IF(N527="zákl. prenesená",J527,0)</f>
        <v>0</v>
      </c>
      <c r="BH527" s="211">
        <f>IF(N527="zníž. prenesená",J527,0)</f>
        <v>0</v>
      </c>
      <c r="BI527" s="211">
        <f>IF(N527="nulová",J527,0)</f>
        <v>0</v>
      </c>
      <c r="BJ527" s="16" t="s">
        <v>84</v>
      </c>
      <c r="BK527" s="212">
        <f>ROUND(I527*H527,3)</f>
        <v>0</v>
      </c>
      <c r="BL527" s="16" t="s">
        <v>308</v>
      </c>
      <c r="BM527" s="210" t="s">
        <v>1376</v>
      </c>
    </row>
    <row r="528" spans="1:65" s="13" customFormat="1" ht="10">
      <c r="B528" s="213"/>
      <c r="C528" s="214"/>
      <c r="D528" s="215" t="s">
        <v>152</v>
      </c>
      <c r="E528" s="216" t="s">
        <v>1</v>
      </c>
      <c r="F528" s="217" t="s">
        <v>1377</v>
      </c>
      <c r="G528" s="214"/>
      <c r="H528" s="218">
        <v>1</v>
      </c>
      <c r="I528" s="219"/>
      <c r="J528" s="214"/>
      <c r="K528" s="214"/>
      <c r="L528" s="220"/>
      <c r="M528" s="221"/>
      <c r="N528" s="222"/>
      <c r="O528" s="222"/>
      <c r="P528" s="222"/>
      <c r="Q528" s="222"/>
      <c r="R528" s="222"/>
      <c r="S528" s="222"/>
      <c r="T528" s="223"/>
      <c r="AT528" s="224" t="s">
        <v>152</v>
      </c>
      <c r="AU528" s="224" t="s">
        <v>84</v>
      </c>
      <c r="AV528" s="13" t="s">
        <v>84</v>
      </c>
      <c r="AW528" s="13" t="s">
        <v>28</v>
      </c>
      <c r="AX528" s="13" t="s">
        <v>72</v>
      </c>
      <c r="AY528" s="224" t="s">
        <v>143</v>
      </c>
    </row>
    <row r="529" spans="1:65" s="2" customFormat="1" ht="33" customHeight="1">
      <c r="A529" s="33"/>
      <c r="B529" s="34"/>
      <c r="C529" s="225" t="s">
        <v>158</v>
      </c>
      <c r="D529" s="225" t="s">
        <v>159</v>
      </c>
      <c r="E529" s="226" t="s">
        <v>1378</v>
      </c>
      <c r="F529" s="227" t="s">
        <v>1379</v>
      </c>
      <c r="G529" s="228" t="s">
        <v>156</v>
      </c>
      <c r="H529" s="229">
        <v>1</v>
      </c>
      <c r="I529" s="230"/>
      <c r="J529" s="229">
        <f>ROUND(I529*H529,3)</f>
        <v>0</v>
      </c>
      <c r="K529" s="231"/>
      <c r="L529" s="232"/>
      <c r="M529" s="233" t="s">
        <v>1</v>
      </c>
      <c r="N529" s="234" t="s">
        <v>38</v>
      </c>
      <c r="O529" s="74"/>
      <c r="P529" s="208">
        <f>O529*H529</f>
        <v>0</v>
      </c>
      <c r="Q529" s="208">
        <v>8.1000000000000003E-2</v>
      </c>
      <c r="R529" s="208">
        <f>Q529*H529</f>
        <v>8.1000000000000003E-2</v>
      </c>
      <c r="S529" s="208">
        <v>0</v>
      </c>
      <c r="T529" s="209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210" t="s">
        <v>351</v>
      </c>
      <c r="AT529" s="210" t="s">
        <v>159</v>
      </c>
      <c r="AU529" s="210" t="s">
        <v>84</v>
      </c>
      <c r="AY529" s="16" t="s">
        <v>143</v>
      </c>
      <c r="BE529" s="211">
        <f>IF(N529="základná",J529,0)</f>
        <v>0</v>
      </c>
      <c r="BF529" s="211">
        <f>IF(N529="znížená",J529,0)</f>
        <v>0</v>
      </c>
      <c r="BG529" s="211">
        <f>IF(N529="zákl. prenesená",J529,0)</f>
        <v>0</v>
      </c>
      <c r="BH529" s="211">
        <f>IF(N529="zníž. prenesená",J529,0)</f>
        <v>0</v>
      </c>
      <c r="BI529" s="211">
        <f>IF(N529="nulová",J529,0)</f>
        <v>0</v>
      </c>
      <c r="BJ529" s="16" t="s">
        <v>84</v>
      </c>
      <c r="BK529" s="212">
        <f>ROUND(I529*H529,3)</f>
        <v>0</v>
      </c>
      <c r="BL529" s="16" t="s">
        <v>308</v>
      </c>
      <c r="BM529" s="210" t="s">
        <v>1380</v>
      </c>
    </row>
    <row r="530" spans="1:65" s="13" customFormat="1" ht="10">
      <c r="B530" s="213"/>
      <c r="C530" s="214"/>
      <c r="D530" s="215" t="s">
        <v>152</v>
      </c>
      <c r="E530" s="216" t="s">
        <v>1</v>
      </c>
      <c r="F530" s="217" t="s">
        <v>1381</v>
      </c>
      <c r="G530" s="214"/>
      <c r="H530" s="218">
        <v>1</v>
      </c>
      <c r="I530" s="219"/>
      <c r="J530" s="214"/>
      <c r="K530" s="214"/>
      <c r="L530" s="220"/>
      <c r="M530" s="221"/>
      <c r="N530" s="222"/>
      <c r="O530" s="222"/>
      <c r="P530" s="222"/>
      <c r="Q530" s="222"/>
      <c r="R530" s="222"/>
      <c r="S530" s="222"/>
      <c r="T530" s="223"/>
      <c r="AT530" s="224" t="s">
        <v>152</v>
      </c>
      <c r="AU530" s="224" t="s">
        <v>84</v>
      </c>
      <c r="AV530" s="13" t="s">
        <v>84</v>
      </c>
      <c r="AW530" s="13" t="s">
        <v>28</v>
      </c>
      <c r="AX530" s="13" t="s">
        <v>72</v>
      </c>
      <c r="AY530" s="224" t="s">
        <v>143</v>
      </c>
    </row>
    <row r="531" spans="1:65" s="2" customFormat="1" ht="33" customHeight="1">
      <c r="A531" s="33"/>
      <c r="B531" s="34"/>
      <c r="C531" s="225" t="s">
        <v>228</v>
      </c>
      <c r="D531" s="225" t="s">
        <v>159</v>
      </c>
      <c r="E531" s="226" t="s">
        <v>1382</v>
      </c>
      <c r="F531" s="227" t="s">
        <v>1383</v>
      </c>
      <c r="G531" s="228" t="s">
        <v>156</v>
      </c>
      <c r="H531" s="229">
        <v>1</v>
      </c>
      <c r="I531" s="230"/>
      <c r="J531" s="229">
        <f>ROUND(I531*H531,3)</f>
        <v>0</v>
      </c>
      <c r="K531" s="231"/>
      <c r="L531" s="232"/>
      <c r="M531" s="233" t="s">
        <v>1</v>
      </c>
      <c r="N531" s="234" t="s">
        <v>38</v>
      </c>
      <c r="O531" s="74"/>
      <c r="P531" s="208">
        <f>O531*H531</f>
        <v>0</v>
      </c>
      <c r="Q531" s="208">
        <v>0.108</v>
      </c>
      <c r="R531" s="208">
        <f>Q531*H531</f>
        <v>0.108</v>
      </c>
      <c r="S531" s="208">
        <v>0</v>
      </c>
      <c r="T531" s="209">
        <f>S531*H531</f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210" t="s">
        <v>351</v>
      </c>
      <c r="AT531" s="210" t="s">
        <v>159</v>
      </c>
      <c r="AU531" s="210" t="s">
        <v>84</v>
      </c>
      <c r="AY531" s="16" t="s">
        <v>143</v>
      </c>
      <c r="BE531" s="211">
        <f>IF(N531="základná",J531,0)</f>
        <v>0</v>
      </c>
      <c r="BF531" s="211">
        <f>IF(N531="znížená",J531,0)</f>
        <v>0</v>
      </c>
      <c r="BG531" s="211">
        <f>IF(N531="zákl. prenesená",J531,0)</f>
        <v>0</v>
      </c>
      <c r="BH531" s="211">
        <f>IF(N531="zníž. prenesená",J531,0)</f>
        <v>0</v>
      </c>
      <c r="BI531" s="211">
        <f>IF(N531="nulová",J531,0)</f>
        <v>0</v>
      </c>
      <c r="BJ531" s="16" t="s">
        <v>84</v>
      </c>
      <c r="BK531" s="212">
        <f>ROUND(I531*H531,3)</f>
        <v>0</v>
      </c>
      <c r="BL531" s="16" t="s">
        <v>308</v>
      </c>
      <c r="BM531" s="210" t="s">
        <v>1384</v>
      </c>
    </row>
    <row r="532" spans="1:65" s="13" customFormat="1" ht="10">
      <c r="B532" s="213"/>
      <c r="C532" s="214"/>
      <c r="D532" s="215" t="s">
        <v>152</v>
      </c>
      <c r="E532" s="216" t="s">
        <v>1</v>
      </c>
      <c r="F532" s="217" t="s">
        <v>1381</v>
      </c>
      <c r="G532" s="214"/>
      <c r="H532" s="218">
        <v>1</v>
      </c>
      <c r="I532" s="219"/>
      <c r="J532" s="214"/>
      <c r="K532" s="214"/>
      <c r="L532" s="220"/>
      <c r="M532" s="221"/>
      <c r="N532" s="222"/>
      <c r="O532" s="222"/>
      <c r="P532" s="222"/>
      <c r="Q532" s="222"/>
      <c r="R532" s="222"/>
      <c r="S532" s="222"/>
      <c r="T532" s="223"/>
      <c r="AT532" s="224" t="s">
        <v>152</v>
      </c>
      <c r="AU532" s="224" t="s">
        <v>84</v>
      </c>
      <c r="AV532" s="13" t="s">
        <v>84</v>
      </c>
      <c r="AW532" s="13" t="s">
        <v>28</v>
      </c>
      <c r="AX532" s="13" t="s">
        <v>72</v>
      </c>
      <c r="AY532" s="224" t="s">
        <v>143</v>
      </c>
    </row>
    <row r="533" spans="1:65" s="2" customFormat="1" ht="33" customHeight="1">
      <c r="A533" s="33"/>
      <c r="B533" s="34"/>
      <c r="C533" s="225" t="s">
        <v>344</v>
      </c>
      <c r="D533" s="225" t="s">
        <v>159</v>
      </c>
      <c r="E533" s="226" t="s">
        <v>1385</v>
      </c>
      <c r="F533" s="227" t="s">
        <v>1386</v>
      </c>
      <c r="G533" s="228" t="s">
        <v>156</v>
      </c>
      <c r="H533" s="229">
        <v>1</v>
      </c>
      <c r="I533" s="230"/>
      <c r="J533" s="229">
        <f>ROUND(I533*H533,3)</f>
        <v>0</v>
      </c>
      <c r="K533" s="231"/>
      <c r="L533" s="232"/>
      <c r="M533" s="233" t="s">
        <v>1</v>
      </c>
      <c r="N533" s="234" t="s">
        <v>38</v>
      </c>
      <c r="O533" s="74"/>
      <c r="P533" s="208">
        <f>O533*H533</f>
        <v>0</v>
      </c>
      <c r="Q533" s="208">
        <v>4.9000000000000002E-2</v>
      </c>
      <c r="R533" s="208">
        <f>Q533*H533</f>
        <v>4.9000000000000002E-2</v>
      </c>
      <c r="S533" s="208">
        <v>0</v>
      </c>
      <c r="T533" s="209">
        <f>S533*H533</f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210" t="s">
        <v>351</v>
      </c>
      <c r="AT533" s="210" t="s">
        <v>159</v>
      </c>
      <c r="AU533" s="210" t="s">
        <v>84</v>
      </c>
      <c r="AY533" s="16" t="s">
        <v>143</v>
      </c>
      <c r="BE533" s="211">
        <f>IF(N533="základná",J533,0)</f>
        <v>0</v>
      </c>
      <c r="BF533" s="211">
        <f>IF(N533="znížená",J533,0)</f>
        <v>0</v>
      </c>
      <c r="BG533" s="211">
        <f>IF(N533="zákl. prenesená",J533,0)</f>
        <v>0</v>
      </c>
      <c r="BH533" s="211">
        <f>IF(N533="zníž. prenesená",J533,0)</f>
        <v>0</v>
      </c>
      <c r="BI533" s="211">
        <f>IF(N533="nulová",J533,0)</f>
        <v>0</v>
      </c>
      <c r="BJ533" s="16" t="s">
        <v>84</v>
      </c>
      <c r="BK533" s="212">
        <f>ROUND(I533*H533,3)</f>
        <v>0</v>
      </c>
      <c r="BL533" s="16" t="s">
        <v>308</v>
      </c>
      <c r="BM533" s="210" t="s">
        <v>1387</v>
      </c>
    </row>
    <row r="534" spans="1:65" s="13" customFormat="1" ht="10">
      <c r="B534" s="213"/>
      <c r="C534" s="214"/>
      <c r="D534" s="215" t="s">
        <v>152</v>
      </c>
      <c r="E534" s="216" t="s">
        <v>1</v>
      </c>
      <c r="F534" s="217" t="s">
        <v>1381</v>
      </c>
      <c r="G534" s="214"/>
      <c r="H534" s="218">
        <v>1</v>
      </c>
      <c r="I534" s="219"/>
      <c r="J534" s="214"/>
      <c r="K534" s="214"/>
      <c r="L534" s="220"/>
      <c r="M534" s="221"/>
      <c r="N534" s="222"/>
      <c r="O534" s="222"/>
      <c r="P534" s="222"/>
      <c r="Q534" s="222"/>
      <c r="R534" s="222"/>
      <c r="S534" s="222"/>
      <c r="T534" s="223"/>
      <c r="AT534" s="224" t="s">
        <v>152</v>
      </c>
      <c r="AU534" s="224" t="s">
        <v>84</v>
      </c>
      <c r="AV534" s="13" t="s">
        <v>84</v>
      </c>
      <c r="AW534" s="13" t="s">
        <v>28</v>
      </c>
      <c r="AX534" s="13" t="s">
        <v>72</v>
      </c>
      <c r="AY534" s="224" t="s">
        <v>143</v>
      </c>
    </row>
    <row r="535" spans="1:65" s="2" customFormat="1" ht="33" customHeight="1">
      <c r="A535" s="33"/>
      <c r="B535" s="34"/>
      <c r="C535" s="225" t="s">
        <v>348</v>
      </c>
      <c r="D535" s="225" t="s">
        <v>159</v>
      </c>
      <c r="E535" s="226" t="s">
        <v>1388</v>
      </c>
      <c r="F535" s="227" t="s">
        <v>1389</v>
      </c>
      <c r="G535" s="228" t="s">
        <v>156</v>
      </c>
      <c r="H535" s="229">
        <v>1</v>
      </c>
      <c r="I535" s="230"/>
      <c r="J535" s="229">
        <f>ROUND(I535*H535,3)</f>
        <v>0</v>
      </c>
      <c r="K535" s="231"/>
      <c r="L535" s="232"/>
      <c r="M535" s="233" t="s">
        <v>1</v>
      </c>
      <c r="N535" s="234" t="s">
        <v>38</v>
      </c>
      <c r="O535" s="74"/>
      <c r="P535" s="208">
        <f>O535*H535</f>
        <v>0</v>
      </c>
      <c r="Q535" s="208">
        <v>2.5999999999999999E-2</v>
      </c>
      <c r="R535" s="208">
        <f>Q535*H535</f>
        <v>2.5999999999999999E-2</v>
      </c>
      <c r="S535" s="208">
        <v>0</v>
      </c>
      <c r="T535" s="209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210" t="s">
        <v>351</v>
      </c>
      <c r="AT535" s="210" t="s">
        <v>159</v>
      </c>
      <c r="AU535" s="210" t="s">
        <v>84</v>
      </c>
      <c r="AY535" s="16" t="s">
        <v>143</v>
      </c>
      <c r="BE535" s="211">
        <f>IF(N535="základná",J535,0)</f>
        <v>0</v>
      </c>
      <c r="BF535" s="211">
        <f>IF(N535="znížená",J535,0)</f>
        <v>0</v>
      </c>
      <c r="BG535" s="211">
        <f>IF(N535="zákl. prenesená",J535,0)</f>
        <v>0</v>
      </c>
      <c r="BH535" s="211">
        <f>IF(N535="zníž. prenesená",J535,0)</f>
        <v>0</v>
      </c>
      <c r="BI535" s="211">
        <f>IF(N535="nulová",J535,0)</f>
        <v>0</v>
      </c>
      <c r="BJ535" s="16" t="s">
        <v>84</v>
      </c>
      <c r="BK535" s="212">
        <f>ROUND(I535*H535,3)</f>
        <v>0</v>
      </c>
      <c r="BL535" s="16" t="s">
        <v>308</v>
      </c>
      <c r="BM535" s="210" t="s">
        <v>1390</v>
      </c>
    </row>
    <row r="536" spans="1:65" s="13" customFormat="1" ht="10">
      <c r="B536" s="213"/>
      <c r="C536" s="214"/>
      <c r="D536" s="215" t="s">
        <v>152</v>
      </c>
      <c r="E536" s="216" t="s">
        <v>1</v>
      </c>
      <c r="F536" s="217" t="s">
        <v>1391</v>
      </c>
      <c r="G536" s="214"/>
      <c r="H536" s="218">
        <v>1</v>
      </c>
      <c r="I536" s="219"/>
      <c r="J536" s="214"/>
      <c r="K536" s="214"/>
      <c r="L536" s="220"/>
      <c r="M536" s="221"/>
      <c r="N536" s="222"/>
      <c r="O536" s="222"/>
      <c r="P536" s="222"/>
      <c r="Q536" s="222"/>
      <c r="R536" s="222"/>
      <c r="S536" s="222"/>
      <c r="T536" s="223"/>
      <c r="AT536" s="224" t="s">
        <v>152</v>
      </c>
      <c r="AU536" s="224" t="s">
        <v>84</v>
      </c>
      <c r="AV536" s="13" t="s">
        <v>84</v>
      </c>
      <c r="AW536" s="13" t="s">
        <v>28</v>
      </c>
      <c r="AX536" s="13" t="s">
        <v>72</v>
      </c>
      <c r="AY536" s="224" t="s">
        <v>143</v>
      </c>
    </row>
    <row r="537" spans="1:65" s="2" customFormat="1" ht="37.75" customHeight="1">
      <c r="A537" s="33"/>
      <c r="B537" s="34"/>
      <c r="C537" s="225" t="s">
        <v>338</v>
      </c>
      <c r="D537" s="225" t="s">
        <v>159</v>
      </c>
      <c r="E537" s="226" t="s">
        <v>1392</v>
      </c>
      <c r="F537" s="227" t="s">
        <v>1393</v>
      </c>
      <c r="G537" s="228" t="s">
        <v>156</v>
      </c>
      <c r="H537" s="229">
        <v>2</v>
      </c>
      <c r="I537" s="230"/>
      <c r="J537" s="229">
        <f>ROUND(I537*H537,3)</f>
        <v>0</v>
      </c>
      <c r="K537" s="231"/>
      <c r="L537" s="232"/>
      <c r="M537" s="233" t="s">
        <v>1</v>
      </c>
      <c r="N537" s="234" t="s">
        <v>38</v>
      </c>
      <c r="O537" s="74"/>
      <c r="P537" s="208">
        <f>O537*H537</f>
        <v>0</v>
      </c>
      <c r="Q537" s="208">
        <v>0.05</v>
      </c>
      <c r="R537" s="208">
        <f>Q537*H537</f>
        <v>0.1</v>
      </c>
      <c r="S537" s="208">
        <v>0</v>
      </c>
      <c r="T537" s="209">
        <f>S537*H537</f>
        <v>0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210" t="s">
        <v>351</v>
      </c>
      <c r="AT537" s="210" t="s">
        <v>159</v>
      </c>
      <c r="AU537" s="210" t="s">
        <v>84</v>
      </c>
      <c r="AY537" s="16" t="s">
        <v>143</v>
      </c>
      <c r="BE537" s="211">
        <f>IF(N537="základná",J537,0)</f>
        <v>0</v>
      </c>
      <c r="BF537" s="211">
        <f>IF(N537="znížená",J537,0)</f>
        <v>0</v>
      </c>
      <c r="BG537" s="211">
        <f>IF(N537="zákl. prenesená",J537,0)</f>
        <v>0</v>
      </c>
      <c r="BH537" s="211">
        <f>IF(N537="zníž. prenesená",J537,0)</f>
        <v>0</v>
      </c>
      <c r="BI537" s="211">
        <f>IF(N537="nulová",J537,0)</f>
        <v>0</v>
      </c>
      <c r="BJ537" s="16" t="s">
        <v>84</v>
      </c>
      <c r="BK537" s="212">
        <f>ROUND(I537*H537,3)</f>
        <v>0</v>
      </c>
      <c r="BL537" s="16" t="s">
        <v>308</v>
      </c>
      <c r="BM537" s="210" t="s">
        <v>1394</v>
      </c>
    </row>
    <row r="538" spans="1:65" s="13" customFormat="1" ht="10">
      <c r="B538" s="213"/>
      <c r="C538" s="214"/>
      <c r="D538" s="215" t="s">
        <v>152</v>
      </c>
      <c r="E538" s="216" t="s">
        <v>1</v>
      </c>
      <c r="F538" s="217" t="s">
        <v>1395</v>
      </c>
      <c r="G538" s="214"/>
      <c r="H538" s="218">
        <v>2</v>
      </c>
      <c r="I538" s="219"/>
      <c r="J538" s="214"/>
      <c r="K538" s="214"/>
      <c r="L538" s="220"/>
      <c r="M538" s="221"/>
      <c r="N538" s="222"/>
      <c r="O538" s="222"/>
      <c r="P538" s="222"/>
      <c r="Q538" s="222"/>
      <c r="R538" s="222"/>
      <c r="S538" s="222"/>
      <c r="T538" s="223"/>
      <c r="AT538" s="224" t="s">
        <v>152</v>
      </c>
      <c r="AU538" s="224" t="s">
        <v>84</v>
      </c>
      <c r="AV538" s="13" t="s">
        <v>84</v>
      </c>
      <c r="AW538" s="13" t="s">
        <v>28</v>
      </c>
      <c r="AX538" s="13" t="s">
        <v>72</v>
      </c>
      <c r="AY538" s="224" t="s">
        <v>143</v>
      </c>
    </row>
    <row r="539" spans="1:65" s="2" customFormat="1" ht="37.75" customHeight="1">
      <c r="A539" s="33"/>
      <c r="B539" s="34"/>
      <c r="C539" s="225" t="s">
        <v>875</v>
      </c>
      <c r="D539" s="225" t="s">
        <v>159</v>
      </c>
      <c r="E539" s="226" t="s">
        <v>1396</v>
      </c>
      <c r="F539" s="227" t="s">
        <v>1397</v>
      </c>
      <c r="G539" s="228" t="s">
        <v>156</v>
      </c>
      <c r="H539" s="229">
        <v>1</v>
      </c>
      <c r="I539" s="230"/>
      <c r="J539" s="229">
        <f>ROUND(I539*H539,3)</f>
        <v>0</v>
      </c>
      <c r="K539" s="231"/>
      <c r="L539" s="232"/>
      <c r="M539" s="233" t="s">
        <v>1</v>
      </c>
      <c r="N539" s="234" t="s">
        <v>38</v>
      </c>
      <c r="O539" s="74"/>
      <c r="P539" s="208">
        <f>O539*H539</f>
        <v>0</v>
      </c>
      <c r="Q539" s="208">
        <v>2.5999999999999999E-2</v>
      </c>
      <c r="R539" s="208">
        <f>Q539*H539</f>
        <v>2.5999999999999999E-2</v>
      </c>
      <c r="S539" s="208">
        <v>0</v>
      </c>
      <c r="T539" s="209">
        <f>S539*H539</f>
        <v>0</v>
      </c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R539" s="210" t="s">
        <v>351</v>
      </c>
      <c r="AT539" s="210" t="s">
        <v>159</v>
      </c>
      <c r="AU539" s="210" t="s">
        <v>84</v>
      </c>
      <c r="AY539" s="16" t="s">
        <v>143</v>
      </c>
      <c r="BE539" s="211">
        <f>IF(N539="základná",J539,0)</f>
        <v>0</v>
      </c>
      <c r="BF539" s="211">
        <f>IF(N539="znížená",J539,0)</f>
        <v>0</v>
      </c>
      <c r="BG539" s="211">
        <f>IF(N539="zákl. prenesená",J539,0)</f>
        <v>0</v>
      </c>
      <c r="BH539" s="211">
        <f>IF(N539="zníž. prenesená",J539,0)</f>
        <v>0</v>
      </c>
      <c r="BI539" s="211">
        <f>IF(N539="nulová",J539,0)</f>
        <v>0</v>
      </c>
      <c r="BJ539" s="16" t="s">
        <v>84</v>
      </c>
      <c r="BK539" s="212">
        <f>ROUND(I539*H539,3)</f>
        <v>0</v>
      </c>
      <c r="BL539" s="16" t="s">
        <v>308</v>
      </c>
      <c r="BM539" s="210" t="s">
        <v>1398</v>
      </c>
    </row>
    <row r="540" spans="1:65" s="13" customFormat="1" ht="10">
      <c r="B540" s="213"/>
      <c r="C540" s="214"/>
      <c r="D540" s="215" t="s">
        <v>152</v>
      </c>
      <c r="E540" s="216" t="s">
        <v>1</v>
      </c>
      <c r="F540" s="217" t="s">
        <v>1381</v>
      </c>
      <c r="G540" s="214"/>
      <c r="H540" s="218">
        <v>1</v>
      </c>
      <c r="I540" s="219"/>
      <c r="J540" s="214"/>
      <c r="K540" s="214"/>
      <c r="L540" s="220"/>
      <c r="M540" s="221"/>
      <c r="N540" s="222"/>
      <c r="O540" s="222"/>
      <c r="P540" s="222"/>
      <c r="Q540" s="222"/>
      <c r="R540" s="222"/>
      <c r="S540" s="222"/>
      <c r="T540" s="223"/>
      <c r="AT540" s="224" t="s">
        <v>152</v>
      </c>
      <c r="AU540" s="224" t="s">
        <v>84</v>
      </c>
      <c r="AV540" s="13" t="s">
        <v>84</v>
      </c>
      <c r="AW540" s="13" t="s">
        <v>28</v>
      </c>
      <c r="AX540" s="13" t="s">
        <v>72</v>
      </c>
      <c r="AY540" s="224" t="s">
        <v>143</v>
      </c>
    </row>
    <row r="541" spans="1:65" s="2" customFormat="1" ht="24.15" customHeight="1">
      <c r="A541" s="33"/>
      <c r="B541" s="34"/>
      <c r="C541" s="225" t="s">
        <v>365</v>
      </c>
      <c r="D541" s="225" t="s">
        <v>159</v>
      </c>
      <c r="E541" s="226" t="s">
        <v>1399</v>
      </c>
      <c r="F541" s="227" t="s">
        <v>1400</v>
      </c>
      <c r="G541" s="228" t="s">
        <v>156</v>
      </c>
      <c r="H541" s="229">
        <v>1</v>
      </c>
      <c r="I541" s="230"/>
      <c r="J541" s="229">
        <f>ROUND(I541*H541,3)</f>
        <v>0</v>
      </c>
      <c r="K541" s="231"/>
      <c r="L541" s="232"/>
      <c r="M541" s="233" t="s">
        <v>1</v>
      </c>
      <c r="N541" s="234" t="s">
        <v>38</v>
      </c>
      <c r="O541" s="74"/>
      <c r="P541" s="208">
        <f>O541*H541</f>
        <v>0</v>
      </c>
      <c r="Q541" s="208">
        <v>4.6019999999999998E-2</v>
      </c>
      <c r="R541" s="208">
        <f>Q541*H541</f>
        <v>4.6019999999999998E-2</v>
      </c>
      <c r="S541" s="208">
        <v>0</v>
      </c>
      <c r="T541" s="209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210" t="s">
        <v>351</v>
      </c>
      <c r="AT541" s="210" t="s">
        <v>159</v>
      </c>
      <c r="AU541" s="210" t="s">
        <v>84</v>
      </c>
      <c r="AY541" s="16" t="s">
        <v>143</v>
      </c>
      <c r="BE541" s="211">
        <f>IF(N541="základná",J541,0)</f>
        <v>0</v>
      </c>
      <c r="BF541" s="211">
        <f>IF(N541="znížená",J541,0)</f>
        <v>0</v>
      </c>
      <c r="BG541" s="211">
        <f>IF(N541="zákl. prenesená",J541,0)</f>
        <v>0</v>
      </c>
      <c r="BH541" s="211">
        <f>IF(N541="zníž. prenesená",J541,0)</f>
        <v>0</v>
      </c>
      <c r="BI541" s="211">
        <f>IF(N541="nulová",J541,0)</f>
        <v>0</v>
      </c>
      <c r="BJ541" s="16" t="s">
        <v>84</v>
      </c>
      <c r="BK541" s="212">
        <f>ROUND(I541*H541,3)</f>
        <v>0</v>
      </c>
      <c r="BL541" s="16" t="s">
        <v>308</v>
      </c>
      <c r="BM541" s="210" t="s">
        <v>1401</v>
      </c>
    </row>
    <row r="542" spans="1:65" s="13" customFormat="1" ht="10">
      <c r="B542" s="213"/>
      <c r="C542" s="214"/>
      <c r="D542" s="215" t="s">
        <v>152</v>
      </c>
      <c r="E542" s="216" t="s">
        <v>1</v>
      </c>
      <c r="F542" s="217" t="s">
        <v>1391</v>
      </c>
      <c r="G542" s="214"/>
      <c r="H542" s="218">
        <v>1</v>
      </c>
      <c r="I542" s="219"/>
      <c r="J542" s="214"/>
      <c r="K542" s="214"/>
      <c r="L542" s="220"/>
      <c r="M542" s="221"/>
      <c r="N542" s="222"/>
      <c r="O542" s="222"/>
      <c r="P542" s="222"/>
      <c r="Q542" s="222"/>
      <c r="R542" s="222"/>
      <c r="S542" s="222"/>
      <c r="T542" s="223"/>
      <c r="AT542" s="224" t="s">
        <v>152</v>
      </c>
      <c r="AU542" s="224" t="s">
        <v>84</v>
      </c>
      <c r="AV542" s="13" t="s">
        <v>84</v>
      </c>
      <c r="AW542" s="13" t="s">
        <v>28</v>
      </c>
      <c r="AX542" s="13" t="s">
        <v>72</v>
      </c>
      <c r="AY542" s="224" t="s">
        <v>143</v>
      </c>
    </row>
    <row r="543" spans="1:65" s="2" customFormat="1" ht="33" customHeight="1">
      <c r="A543" s="33"/>
      <c r="B543" s="34"/>
      <c r="C543" s="225" t="s">
        <v>456</v>
      </c>
      <c r="D543" s="225" t="s">
        <v>159</v>
      </c>
      <c r="E543" s="226" t="s">
        <v>1402</v>
      </c>
      <c r="F543" s="227" t="s">
        <v>1403</v>
      </c>
      <c r="G543" s="228" t="s">
        <v>156</v>
      </c>
      <c r="H543" s="229">
        <v>2</v>
      </c>
      <c r="I543" s="230"/>
      <c r="J543" s="229">
        <f>ROUND(I543*H543,3)</f>
        <v>0</v>
      </c>
      <c r="K543" s="231"/>
      <c r="L543" s="232"/>
      <c r="M543" s="233" t="s">
        <v>1</v>
      </c>
      <c r="N543" s="234" t="s">
        <v>38</v>
      </c>
      <c r="O543" s="74"/>
      <c r="P543" s="208">
        <f>O543*H543</f>
        <v>0</v>
      </c>
      <c r="Q543" s="208">
        <v>2.5999999999999999E-2</v>
      </c>
      <c r="R543" s="208">
        <f>Q543*H543</f>
        <v>5.1999999999999998E-2</v>
      </c>
      <c r="S543" s="208">
        <v>0</v>
      </c>
      <c r="T543" s="209">
        <f>S543*H543</f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210" t="s">
        <v>351</v>
      </c>
      <c r="AT543" s="210" t="s">
        <v>159</v>
      </c>
      <c r="AU543" s="210" t="s">
        <v>84</v>
      </c>
      <c r="AY543" s="16" t="s">
        <v>143</v>
      </c>
      <c r="BE543" s="211">
        <f>IF(N543="základná",J543,0)</f>
        <v>0</v>
      </c>
      <c r="BF543" s="211">
        <f>IF(N543="znížená",J543,0)</f>
        <v>0</v>
      </c>
      <c r="BG543" s="211">
        <f>IF(N543="zákl. prenesená",J543,0)</f>
        <v>0</v>
      </c>
      <c r="BH543" s="211">
        <f>IF(N543="zníž. prenesená",J543,0)</f>
        <v>0</v>
      </c>
      <c r="BI543" s="211">
        <f>IF(N543="nulová",J543,0)</f>
        <v>0</v>
      </c>
      <c r="BJ543" s="16" t="s">
        <v>84</v>
      </c>
      <c r="BK543" s="212">
        <f>ROUND(I543*H543,3)</f>
        <v>0</v>
      </c>
      <c r="BL543" s="16" t="s">
        <v>308</v>
      </c>
      <c r="BM543" s="210" t="s">
        <v>1404</v>
      </c>
    </row>
    <row r="544" spans="1:65" s="13" customFormat="1" ht="10">
      <c r="B544" s="213"/>
      <c r="C544" s="214"/>
      <c r="D544" s="215" t="s">
        <v>152</v>
      </c>
      <c r="E544" s="216" t="s">
        <v>1</v>
      </c>
      <c r="F544" s="217" t="s">
        <v>1405</v>
      </c>
      <c r="G544" s="214"/>
      <c r="H544" s="218">
        <v>2</v>
      </c>
      <c r="I544" s="219"/>
      <c r="J544" s="214"/>
      <c r="K544" s="214"/>
      <c r="L544" s="220"/>
      <c r="M544" s="221"/>
      <c r="N544" s="222"/>
      <c r="O544" s="222"/>
      <c r="P544" s="222"/>
      <c r="Q544" s="222"/>
      <c r="R544" s="222"/>
      <c r="S544" s="222"/>
      <c r="T544" s="223"/>
      <c r="AT544" s="224" t="s">
        <v>152</v>
      </c>
      <c r="AU544" s="224" t="s">
        <v>84</v>
      </c>
      <c r="AV544" s="13" t="s">
        <v>84</v>
      </c>
      <c r="AW544" s="13" t="s">
        <v>28</v>
      </c>
      <c r="AX544" s="13" t="s">
        <v>72</v>
      </c>
      <c r="AY544" s="224" t="s">
        <v>143</v>
      </c>
    </row>
    <row r="545" spans="1:65" s="2" customFormat="1" ht="37.75" customHeight="1">
      <c r="A545" s="33"/>
      <c r="B545" s="34"/>
      <c r="C545" s="225" t="s">
        <v>464</v>
      </c>
      <c r="D545" s="225" t="s">
        <v>159</v>
      </c>
      <c r="E545" s="226" t="s">
        <v>1406</v>
      </c>
      <c r="F545" s="227" t="s">
        <v>1407</v>
      </c>
      <c r="G545" s="228" t="s">
        <v>156</v>
      </c>
      <c r="H545" s="229">
        <v>2</v>
      </c>
      <c r="I545" s="230"/>
      <c r="J545" s="229">
        <f>ROUND(I545*H545,3)</f>
        <v>0</v>
      </c>
      <c r="K545" s="231"/>
      <c r="L545" s="232"/>
      <c r="M545" s="233" t="s">
        <v>1</v>
      </c>
      <c r="N545" s="234" t="s">
        <v>38</v>
      </c>
      <c r="O545" s="74"/>
      <c r="P545" s="208">
        <f>O545*H545</f>
        <v>0</v>
      </c>
      <c r="Q545" s="208">
        <v>0.05</v>
      </c>
      <c r="R545" s="208">
        <f>Q545*H545</f>
        <v>0.1</v>
      </c>
      <c r="S545" s="208">
        <v>0</v>
      </c>
      <c r="T545" s="209">
        <f>S545*H545</f>
        <v>0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210" t="s">
        <v>351</v>
      </c>
      <c r="AT545" s="210" t="s">
        <v>159</v>
      </c>
      <c r="AU545" s="210" t="s">
        <v>84</v>
      </c>
      <c r="AY545" s="16" t="s">
        <v>143</v>
      </c>
      <c r="BE545" s="211">
        <f>IF(N545="základná",J545,0)</f>
        <v>0</v>
      </c>
      <c r="BF545" s="211">
        <f>IF(N545="znížená",J545,0)</f>
        <v>0</v>
      </c>
      <c r="BG545" s="211">
        <f>IF(N545="zákl. prenesená",J545,0)</f>
        <v>0</v>
      </c>
      <c r="BH545" s="211">
        <f>IF(N545="zníž. prenesená",J545,0)</f>
        <v>0</v>
      </c>
      <c r="BI545" s="211">
        <f>IF(N545="nulová",J545,0)</f>
        <v>0</v>
      </c>
      <c r="BJ545" s="16" t="s">
        <v>84</v>
      </c>
      <c r="BK545" s="212">
        <f>ROUND(I545*H545,3)</f>
        <v>0</v>
      </c>
      <c r="BL545" s="16" t="s">
        <v>308</v>
      </c>
      <c r="BM545" s="210" t="s">
        <v>1408</v>
      </c>
    </row>
    <row r="546" spans="1:65" s="13" customFormat="1" ht="10">
      <c r="B546" s="213"/>
      <c r="C546" s="214"/>
      <c r="D546" s="215" t="s">
        <v>152</v>
      </c>
      <c r="E546" s="216" t="s">
        <v>1</v>
      </c>
      <c r="F546" s="217" t="s">
        <v>1405</v>
      </c>
      <c r="G546" s="214"/>
      <c r="H546" s="218">
        <v>2</v>
      </c>
      <c r="I546" s="219"/>
      <c r="J546" s="214"/>
      <c r="K546" s="214"/>
      <c r="L546" s="220"/>
      <c r="M546" s="221"/>
      <c r="N546" s="222"/>
      <c r="O546" s="222"/>
      <c r="P546" s="222"/>
      <c r="Q546" s="222"/>
      <c r="R546" s="222"/>
      <c r="S546" s="222"/>
      <c r="T546" s="223"/>
      <c r="AT546" s="224" t="s">
        <v>152</v>
      </c>
      <c r="AU546" s="224" t="s">
        <v>84</v>
      </c>
      <c r="AV546" s="13" t="s">
        <v>84</v>
      </c>
      <c r="AW546" s="13" t="s">
        <v>28</v>
      </c>
      <c r="AX546" s="13" t="s">
        <v>72</v>
      </c>
      <c r="AY546" s="224" t="s">
        <v>143</v>
      </c>
    </row>
    <row r="547" spans="1:65" s="2" customFormat="1" ht="33" customHeight="1">
      <c r="A547" s="33"/>
      <c r="B547" s="34"/>
      <c r="C547" s="225" t="s">
        <v>474</v>
      </c>
      <c r="D547" s="225" t="s">
        <v>159</v>
      </c>
      <c r="E547" s="226" t="s">
        <v>1409</v>
      </c>
      <c r="F547" s="227" t="s">
        <v>1410</v>
      </c>
      <c r="G547" s="228" t="s">
        <v>156</v>
      </c>
      <c r="H547" s="229">
        <v>2</v>
      </c>
      <c r="I547" s="230"/>
      <c r="J547" s="229">
        <f>ROUND(I547*H547,3)</f>
        <v>0</v>
      </c>
      <c r="K547" s="231"/>
      <c r="L547" s="232"/>
      <c r="M547" s="233" t="s">
        <v>1</v>
      </c>
      <c r="N547" s="234" t="s">
        <v>38</v>
      </c>
      <c r="O547" s="74"/>
      <c r="P547" s="208">
        <f>O547*H547</f>
        <v>0</v>
      </c>
      <c r="Q547" s="208">
        <v>6.3E-2</v>
      </c>
      <c r="R547" s="208">
        <f>Q547*H547</f>
        <v>0.126</v>
      </c>
      <c r="S547" s="208">
        <v>0</v>
      </c>
      <c r="T547" s="209">
        <f>S547*H547</f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210" t="s">
        <v>351</v>
      </c>
      <c r="AT547" s="210" t="s">
        <v>159</v>
      </c>
      <c r="AU547" s="210" t="s">
        <v>84</v>
      </c>
      <c r="AY547" s="16" t="s">
        <v>143</v>
      </c>
      <c r="BE547" s="211">
        <f>IF(N547="základná",J547,0)</f>
        <v>0</v>
      </c>
      <c r="BF547" s="211">
        <f>IF(N547="znížená",J547,0)</f>
        <v>0</v>
      </c>
      <c r="BG547" s="211">
        <f>IF(N547="zákl. prenesená",J547,0)</f>
        <v>0</v>
      </c>
      <c r="BH547" s="211">
        <f>IF(N547="zníž. prenesená",J547,0)</f>
        <v>0</v>
      </c>
      <c r="BI547" s="211">
        <f>IF(N547="nulová",J547,0)</f>
        <v>0</v>
      </c>
      <c r="BJ547" s="16" t="s">
        <v>84</v>
      </c>
      <c r="BK547" s="212">
        <f>ROUND(I547*H547,3)</f>
        <v>0</v>
      </c>
      <c r="BL547" s="16" t="s">
        <v>308</v>
      </c>
      <c r="BM547" s="210" t="s">
        <v>1411</v>
      </c>
    </row>
    <row r="548" spans="1:65" s="13" customFormat="1" ht="10">
      <c r="B548" s="213"/>
      <c r="C548" s="214"/>
      <c r="D548" s="215" t="s">
        <v>152</v>
      </c>
      <c r="E548" s="216" t="s">
        <v>1</v>
      </c>
      <c r="F548" s="217" t="s">
        <v>1405</v>
      </c>
      <c r="G548" s="214"/>
      <c r="H548" s="218">
        <v>2</v>
      </c>
      <c r="I548" s="219"/>
      <c r="J548" s="214"/>
      <c r="K548" s="214"/>
      <c r="L548" s="220"/>
      <c r="M548" s="221"/>
      <c r="N548" s="222"/>
      <c r="O548" s="222"/>
      <c r="P548" s="222"/>
      <c r="Q548" s="222"/>
      <c r="R548" s="222"/>
      <c r="S548" s="222"/>
      <c r="T548" s="223"/>
      <c r="AT548" s="224" t="s">
        <v>152</v>
      </c>
      <c r="AU548" s="224" t="s">
        <v>84</v>
      </c>
      <c r="AV548" s="13" t="s">
        <v>84</v>
      </c>
      <c r="AW548" s="13" t="s">
        <v>28</v>
      </c>
      <c r="AX548" s="13" t="s">
        <v>72</v>
      </c>
      <c r="AY548" s="224" t="s">
        <v>143</v>
      </c>
    </row>
    <row r="549" spans="1:65" s="2" customFormat="1" ht="33" customHeight="1">
      <c r="A549" s="33"/>
      <c r="B549" s="34"/>
      <c r="C549" s="225" t="s">
        <v>479</v>
      </c>
      <c r="D549" s="225" t="s">
        <v>159</v>
      </c>
      <c r="E549" s="226" t="s">
        <v>1412</v>
      </c>
      <c r="F549" s="227" t="s">
        <v>1413</v>
      </c>
      <c r="G549" s="228" t="s">
        <v>156</v>
      </c>
      <c r="H549" s="229">
        <v>2</v>
      </c>
      <c r="I549" s="230"/>
      <c r="J549" s="229">
        <f>ROUND(I549*H549,3)</f>
        <v>0</v>
      </c>
      <c r="K549" s="231"/>
      <c r="L549" s="232"/>
      <c r="M549" s="233" t="s">
        <v>1</v>
      </c>
      <c r="N549" s="234" t="s">
        <v>38</v>
      </c>
      <c r="O549" s="74"/>
      <c r="P549" s="208">
        <f>O549*H549</f>
        <v>0</v>
      </c>
      <c r="Q549" s="208">
        <v>0.108</v>
      </c>
      <c r="R549" s="208">
        <f>Q549*H549</f>
        <v>0.216</v>
      </c>
      <c r="S549" s="208">
        <v>0</v>
      </c>
      <c r="T549" s="209">
        <f>S549*H549</f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210" t="s">
        <v>351</v>
      </c>
      <c r="AT549" s="210" t="s">
        <v>159</v>
      </c>
      <c r="AU549" s="210" t="s">
        <v>84</v>
      </c>
      <c r="AY549" s="16" t="s">
        <v>143</v>
      </c>
      <c r="BE549" s="211">
        <f>IF(N549="základná",J549,0)</f>
        <v>0</v>
      </c>
      <c r="BF549" s="211">
        <f>IF(N549="znížená",J549,0)</f>
        <v>0</v>
      </c>
      <c r="BG549" s="211">
        <f>IF(N549="zákl. prenesená",J549,0)</f>
        <v>0</v>
      </c>
      <c r="BH549" s="211">
        <f>IF(N549="zníž. prenesená",J549,0)</f>
        <v>0</v>
      </c>
      <c r="BI549" s="211">
        <f>IF(N549="nulová",J549,0)</f>
        <v>0</v>
      </c>
      <c r="BJ549" s="16" t="s">
        <v>84</v>
      </c>
      <c r="BK549" s="212">
        <f>ROUND(I549*H549,3)</f>
        <v>0</v>
      </c>
      <c r="BL549" s="16" t="s">
        <v>308</v>
      </c>
      <c r="BM549" s="210" t="s">
        <v>1414</v>
      </c>
    </row>
    <row r="550" spans="1:65" s="13" customFormat="1" ht="10">
      <c r="B550" s="213"/>
      <c r="C550" s="214"/>
      <c r="D550" s="215" t="s">
        <v>152</v>
      </c>
      <c r="E550" s="216" t="s">
        <v>1</v>
      </c>
      <c r="F550" s="217" t="s">
        <v>1405</v>
      </c>
      <c r="G550" s="214"/>
      <c r="H550" s="218">
        <v>2</v>
      </c>
      <c r="I550" s="219"/>
      <c r="J550" s="214"/>
      <c r="K550" s="214"/>
      <c r="L550" s="220"/>
      <c r="M550" s="221"/>
      <c r="N550" s="222"/>
      <c r="O550" s="222"/>
      <c r="P550" s="222"/>
      <c r="Q550" s="222"/>
      <c r="R550" s="222"/>
      <c r="S550" s="222"/>
      <c r="T550" s="223"/>
      <c r="AT550" s="224" t="s">
        <v>152</v>
      </c>
      <c r="AU550" s="224" t="s">
        <v>84</v>
      </c>
      <c r="AV550" s="13" t="s">
        <v>84</v>
      </c>
      <c r="AW550" s="13" t="s">
        <v>28</v>
      </c>
      <c r="AX550" s="13" t="s">
        <v>72</v>
      </c>
      <c r="AY550" s="224" t="s">
        <v>143</v>
      </c>
    </row>
    <row r="551" spans="1:65" s="2" customFormat="1" ht="37.75" customHeight="1">
      <c r="A551" s="33"/>
      <c r="B551" s="34"/>
      <c r="C551" s="225" t="s">
        <v>469</v>
      </c>
      <c r="D551" s="225" t="s">
        <v>159</v>
      </c>
      <c r="E551" s="226" t="s">
        <v>1415</v>
      </c>
      <c r="F551" s="227" t="s">
        <v>1416</v>
      </c>
      <c r="G551" s="228" t="s">
        <v>156</v>
      </c>
      <c r="H551" s="229">
        <v>2</v>
      </c>
      <c r="I551" s="230"/>
      <c r="J551" s="229">
        <f>ROUND(I551*H551,3)</f>
        <v>0</v>
      </c>
      <c r="K551" s="231"/>
      <c r="L551" s="232"/>
      <c r="M551" s="233" t="s">
        <v>1</v>
      </c>
      <c r="N551" s="234" t="s">
        <v>38</v>
      </c>
      <c r="O551" s="74"/>
      <c r="P551" s="208">
        <f>O551*H551</f>
        <v>0</v>
      </c>
      <c r="Q551" s="208">
        <v>0.03</v>
      </c>
      <c r="R551" s="208">
        <f>Q551*H551</f>
        <v>0.06</v>
      </c>
      <c r="S551" s="208">
        <v>0</v>
      </c>
      <c r="T551" s="209">
        <f>S551*H551</f>
        <v>0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210" t="s">
        <v>351</v>
      </c>
      <c r="AT551" s="210" t="s">
        <v>159</v>
      </c>
      <c r="AU551" s="210" t="s">
        <v>84</v>
      </c>
      <c r="AY551" s="16" t="s">
        <v>143</v>
      </c>
      <c r="BE551" s="211">
        <f>IF(N551="základná",J551,0)</f>
        <v>0</v>
      </c>
      <c r="BF551" s="211">
        <f>IF(N551="znížená",J551,0)</f>
        <v>0</v>
      </c>
      <c r="BG551" s="211">
        <f>IF(N551="zákl. prenesená",J551,0)</f>
        <v>0</v>
      </c>
      <c r="BH551" s="211">
        <f>IF(N551="zníž. prenesená",J551,0)</f>
        <v>0</v>
      </c>
      <c r="BI551" s="211">
        <f>IF(N551="nulová",J551,0)</f>
        <v>0</v>
      </c>
      <c r="BJ551" s="16" t="s">
        <v>84</v>
      </c>
      <c r="BK551" s="212">
        <f>ROUND(I551*H551,3)</f>
        <v>0</v>
      </c>
      <c r="BL551" s="16" t="s">
        <v>308</v>
      </c>
      <c r="BM551" s="210" t="s">
        <v>1417</v>
      </c>
    </row>
    <row r="552" spans="1:65" s="13" customFormat="1" ht="10">
      <c r="B552" s="213"/>
      <c r="C552" s="214"/>
      <c r="D552" s="215" t="s">
        <v>152</v>
      </c>
      <c r="E552" s="216" t="s">
        <v>1</v>
      </c>
      <c r="F552" s="217" t="s">
        <v>1405</v>
      </c>
      <c r="G552" s="214"/>
      <c r="H552" s="218">
        <v>2</v>
      </c>
      <c r="I552" s="219"/>
      <c r="J552" s="214"/>
      <c r="K552" s="214"/>
      <c r="L552" s="220"/>
      <c r="M552" s="221"/>
      <c r="N552" s="222"/>
      <c r="O552" s="222"/>
      <c r="P552" s="222"/>
      <c r="Q552" s="222"/>
      <c r="R552" s="222"/>
      <c r="S552" s="222"/>
      <c r="T552" s="223"/>
      <c r="AT552" s="224" t="s">
        <v>152</v>
      </c>
      <c r="AU552" s="224" t="s">
        <v>84</v>
      </c>
      <c r="AV552" s="13" t="s">
        <v>84</v>
      </c>
      <c r="AW552" s="13" t="s">
        <v>28</v>
      </c>
      <c r="AX552" s="13" t="s">
        <v>72</v>
      </c>
      <c r="AY552" s="224" t="s">
        <v>143</v>
      </c>
    </row>
    <row r="553" spans="1:65" s="2" customFormat="1" ht="37.75" customHeight="1">
      <c r="A553" s="33"/>
      <c r="B553" s="34"/>
      <c r="C553" s="225" t="s">
        <v>1025</v>
      </c>
      <c r="D553" s="225" t="s">
        <v>159</v>
      </c>
      <c r="E553" s="226" t="s">
        <v>1418</v>
      </c>
      <c r="F553" s="227" t="s">
        <v>1419</v>
      </c>
      <c r="G553" s="228" t="s">
        <v>156</v>
      </c>
      <c r="H553" s="229">
        <v>2</v>
      </c>
      <c r="I553" s="230"/>
      <c r="J553" s="229">
        <f>ROUND(I553*H553,3)</f>
        <v>0</v>
      </c>
      <c r="K553" s="231"/>
      <c r="L553" s="232"/>
      <c r="M553" s="233" t="s">
        <v>1</v>
      </c>
      <c r="N553" s="234" t="s">
        <v>38</v>
      </c>
      <c r="O553" s="74"/>
      <c r="P553" s="208">
        <f>O553*H553</f>
        <v>0</v>
      </c>
      <c r="Q553" s="208">
        <v>0.05</v>
      </c>
      <c r="R553" s="208">
        <f>Q553*H553</f>
        <v>0.1</v>
      </c>
      <c r="S553" s="208">
        <v>0</v>
      </c>
      <c r="T553" s="209">
        <f>S553*H553</f>
        <v>0</v>
      </c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R553" s="210" t="s">
        <v>351</v>
      </c>
      <c r="AT553" s="210" t="s">
        <v>159</v>
      </c>
      <c r="AU553" s="210" t="s">
        <v>84</v>
      </c>
      <c r="AY553" s="16" t="s">
        <v>143</v>
      </c>
      <c r="BE553" s="211">
        <f>IF(N553="základná",J553,0)</f>
        <v>0</v>
      </c>
      <c r="BF553" s="211">
        <f>IF(N553="znížená",J553,0)</f>
        <v>0</v>
      </c>
      <c r="BG553" s="211">
        <f>IF(N553="zákl. prenesená",J553,0)</f>
        <v>0</v>
      </c>
      <c r="BH553" s="211">
        <f>IF(N553="zníž. prenesená",J553,0)</f>
        <v>0</v>
      </c>
      <c r="BI553" s="211">
        <f>IF(N553="nulová",J553,0)</f>
        <v>0</v>
      </c>
      <c r="BJ553" s="16" t="s">
        <v>84</v>
      </c>
      <c r="BK553" s="212">
        <f>ROUND(I553*H553,3)</f>
        <v>0</v>
      </c>
      <c r="BL553" s="16" t="s">
        <v>308</v>
      </c>
      <c r="BM553" s="210" t="s">
        <v>1420</v>
      </c>
    </row>
    <row r="554" spans="1:65" s="13" customFormat="1" ht="10">
      <c r="B554" s="213"/>
      <c r="C554" s="214"/>
      <c r="D554" s="215" t="s">
        <v>152</v>
      </c>
      <c r="E554" s="216" t="s">
        <v>1</v>
      </c>
      <c r="F554" s="217" t="s">
        <v>1405</v>
      </c>
      <c r="G554" s="214"/>
      <c r="H554" s="218">
        <v>2</v>
      </c>
      <c r="I554" s="219"/>
      <c r="J554" s="214"/>
      <c r="K554" s="214"/>
      <c r="L554" s="220"/>
      <c r="M554" s="221"/>
      <c r="N554" s="222"/>
      <c r="O554" s="222"/>
      <c r="P554" s="222"/>
      <c r="Q554" s="222"/>
      <c r="R554" s="222"/>
      <c r="S554" s="222"/>
      <c r="T554" s="223"/>
      <c r="AT554" s="224" t="s">
        <v>152</v>
      </c>
      <c r="AU554" s="224" t="s">
        <v>84</v>
      </c>
      <c r="AV554" s="13" t="s">
        <v>84</v>
      </c>
      <c r="AW554" s="13" t="s">
        <v>28</v>
      </c>
      <c r="AX554" s="13" t="s">
        <v>72</v>
      </c>
      <c r="AY554" s="224" t="s">
        <v>143</v>
      </c>
    </row>
    <row r="555" spans="1:65" s="2" customFormat="1" ht="24.15" customHeight="1">
      <c r="A555" s="33"/>
      <c r="B555" s="34"/>
      <c r="C555" s="199" t="s">
        <v>710</v>
      </c>
      <c r="D555" s="199" t="s">
        <v>146</v>
      </c>
      <c r="E555" s="200" t="s">
        <v>485</v>
      </c>
      <c r="F555" s="201" t="s">
        <v>486</v>
      </c>
      <c r="G555" s="202" t="s">
        <v>156</v>
      </c>
      <c r="H555" s="203">
        <v>4</v>
      </c>
      <c r="I555" s="204"/>
      <c r="J555" s="203">
        <f>ROUND(I555*H555,3)</f>
        <v>0</v>
      </c>
      <c r="K555" s="205"/>
      <c r="L555" s="38"/>
      <c r="M555" s="206" t="s">
        <v>1</v>
      </c>
      <c r="N555" s="207" t="s">
        <v>38</v>
      </c>
      <c r="O555" s="74"/>
      <c r="P555" s="208">
        <f>O555*H555</f>
        <v>0</v>
      </c>
      <c r="Q555" s="208">
        <v>2.9999999999999997E-4</v>
      </c>
      <c r="R555" s="208">
        <f>Q555*H555</f>
        <v>1.1999999999999999E-3</v>
      </c>
      <c r="S555" s="208">
        <v>0</v>
      </c>
      <c r="T555" s="209">
        <f>S555*H555</f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210" t="s">
        <v>308</v>
      </c>
      <c r="AT555" s="210" t="s">
        <v>146</v>
      </c>
      <c r="AU555" s="210" t="s">
        <v>84</v>
      </c>
      <c r="AY555" s="16" t="s">
        <v>143</v>
      </c>
      <c r="BE555" s="211">
        <f>IF(N555="základná",J555,0)</f>
        <v>0</v>
      </c>
      <c r="BF555" s="211">
        <f>IF(N555="znížená",J555,0)</f>
        <v>0</v>
      </c>
      <c r="BG555" s="211">
        <f>IF(N555="zákl. prenesená",J555,0)</f>
        <v>0</v>
      </c>
      <c r="BH555" s="211">
        <f>IF(N555="zníž. prenesená",J555,0)</f>
        <v>0</v>
      </c>
      <c r="BI555" s="211">
        <f>IF(N555="nulová",J555,0)</f>
        <v>0</v>
      </c>
      <c r="BJ555" s="16" t="s">
        <v>84</v>
      </c>
      <c r="BK555" s="212">
        <f>ROUND(I555*H555,3)</f>
        <v>0</v>
      </c>
      <c r="BL555" s="16" t="s">
        <v>308</v>
      </c>
      <c r="BM555" s="210" t="s">
        <v>487</v>
      </c>
    </row>
    <row r="556" spans="1:65" s="13" customFormat="1" ht="10">
      <c r="B556" s="213"/>
      <c r="C556" s="214"/>
      <c r="D556" s="215" t="s">
        <v>152</v>
      </c>
      <c r="E556" s="216" t="s">
        <v>1</v>
      </c>
      <c r="F556" s="217" t="s">
        <v>1421</v>
      </c>
      <c r="G556" s="214"/>
      <c r="H556" s="218">
        <v>4</v>
      </c>
      <c r="I556" s="219"/>
      <c r="J556" s="214"/>
      <c r="K556" s="214"/>
      <c r="L556" s="220"/>
      <c r="M556" s="221"/>
      <c r="N556" s="222"/>
      <c r="O556" s="222"/>
      <c r="P556" s="222"/>
      <c r="Q556" s="222"/>
      <c r="R556" s="222"/>
      <c r="S556" s="222"/>
      <c r="T556" s="223"/>
      <c r="AT556" s="224" t="s">
        <v>152</v>
      </c>
      <c r="AU556" s="224" t="s">
        <v>84</v>
      </c>
      <c r="AV556" s="13" t="s">
        <v>84</v>
      </c>
      <c r="AW556" s="13" t="s">
        <v>28</v>
      </c>
      <c r="AX556" s="13" t="s">
        <v>72</v>
      </c>
      <c r="AY556" s="224" t="s">
        <v>143</v>
      </c>
    </row>
    <row r="557" spans="1:65" s="2" customFormat="1" ht="37.75" customHeight="1">
      <c r="A557" s="33"/>
      <c r="B557" s="34"/>
      <c r="C557" s="225" t="s">
        <v>1422</v>
      </c>
      <c r="D557" s="225" t="s">
        <v>159</v>
      </c>
      <c r="E557" s="226" t="s">
        <v>490</v>
      </c>
      <c r="F557" s="227" t="s">
        <v>491</v>
      </c>
      <c r="G557" s="228" t="s">
        <v>207</v>
      </c>
      <c r="H557" s="229">
        <v>4</v>
      </c>
      <c r="I557" s="230"/>
      <c r="J557" s="229">
        <f>ROUND(I557*H557,3)</f>
        <v>0</v>
      </c>
      <c r="K557" s="231"/>
      <c r="L557" s="232"/>
      <c r="M557" s="233" t="s">
        <v>1</v>
      </c>
      <c r="N557" s="234" t="s">
        <v>38</v>
      </c>
      <c r="O557" s="74"/>
      <c r="P557" s="208">
        <f>O557*H557</f>
        <v>0</v>
      </c>
      <c r="Q557" s="208">
        <v>1.14E-3</v>
      </c>
      <c r="R557" s="208">
        <f>Q557*H557</f>
        <v>4.5599999999999998E-3</v>
      </c>
      <c r="S557" s="208">
        <v>0</v>
      </c>
      <c r="T557" s="209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210" t="s">
        <v>351</v>
      </c>
      <c r="AT557" s="210" t="s">
        <v>159</v>
      </c>
      <c r="AU557" s="210" t="s">
        <v>84</v>
      </c>
      <c r="AY557" s="16" t="s">
        <v>143</v>
      </c>
      <c r="BE557" s="211">
        <f>IF(N557="základná",J557,0)</f>
        <v>0</v>
      </c>
      <c r="BF557" s="211">
        <f>IF(N557="znížená",J557,0)</f>
        <v>0</v>
      </c>
      <c r="BG557" s="211">
        <f>IF(N557="zákl. prenesená",J557,0)</f>
        <v>0</v>
      </c>
      <c r="BH557" s="211">
        <f>IF(N557="zníž. prenesená",J557,0)</f>
        <v>0</v>
      </c>
      <c r="BI557" s="211">
        <f>IF(N557="nulová",J557,0)</f>
        <v>0</v>
      </c>
      <c r="BJ557" s="16" t="s">
        <v>84</v>
      </c>
      <c r="BK557" s="212">
        <f>ROUND(I557*H557,3)</f>
        <v>0</v>
      </c>
      <c r="BL557" s="16" t="s">
        <v>308</v>
      </c>
      <c r="BM557" s="210" t="s">
        <v>492</v>
      </c>
    </row>
    <row r="558" spans="1:65" s="13" customFormat="1" ht="10">
      <c r="B558" s="213"/>
      <c r="C558" s="214"/>
      <c r="D558" s="215" t="s">
        <v>152</v>
      </c>
      <c r="E558" s="216" t="s">
        <v>1</v>
      </c>
      <c r="F558" s="217" t="s">
        <v>1421</v>
      </c>
      <c r="G558" s="214"/>
      <c r="H558" s="218">
        <v>4</v>
      </c>
      <c r="I558" s="219"/>
      <c r="J558" s="214"/>
      <c r="K558" s="214"/>
      <c r="L558" s="220"/>
      <c r="M558" s="221"/>
      <c r="N558" s="222"/>
      <c r="O558" s="222"/>
      <c r="P558" s="222"/>
      <c r="Q558" s="222"/>
      <c r="R558" s="222"/>
      <c r="S558" s="222"/>
      <c r="T558" s="223"/>
      <c r="AT558" s="224" t="s">
        <v>152</v>
      </c>
      <c r="AU558" s="224" t="s">
        <v>84</v>
      </c>
      <c r="AV558" s="13" t="s">
        <v>84</v>
      </c>
      <c r="AW558" s="13" t="s">
        <v>28</v>
      </c>
      <c r="AX558" s="13" t="s">
        <v>72</v>
      </c>
      <c r="AY558" s="224" t="s">
        <v>143</v>
      </c>
    </row>
    <row r="559" spans="1:65" s="2" customFormat="1" ht="33" customHeight="1">
      <c r="A559" s="33"/>
      <c r="B559" s="34"/>
      <c r="C559" s="199" t="s">
        <v>718</v>
      </c>
      <c r="D559" s="199" t="s">
        <v>146</v>
      </c>
      <c r="E559" s="200" t="s">
        <v>494</v>
      </c>
      <c r="F559" s="201" t="s">
        <v>495</v>
      </c>
      <c r="G559" s="202" t="s">
        <v>156</v>
      </c>
      <c r="H559" s="203">
        <v>24</v>
      </c>
      <c r="I559" s="204"/>
      <c r="J559" s="203">
        <f>ROUND(I559*H559,3)</f>
        <v>0</v>
      </c>
      <c r="K559" s="205"/>
      <c r="L559" s="38"/>
      <c r="M559" s="206" t="s">
        <v>1</v>
      </c>
      <c r="N559" s="207" t="s">
        <v>38</v>
      </c>
      <c r="O559" s="74"/>
      <c r="P559" s="208">
        <f>O559*H559</f>
        <v>0</v>
      </c>
      <c r="Q559" s="208">
        <v>0</v>
      </c>
      <c r="R559" s="208">
        <f>Q559*H559</f>
        <v>0</v>
      </c>
      <c r="S559" s="208">
        <v>0</v>
      </c>
      <c r="T559" s="209">
        <f>S559*H559</f>
        <v>0</v>
      </c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R559" s="210" t="s">
        <v>308</v>
      </c>
      <c r="AT559" s="210" t="s">
        <v>146</v>
      </c>
      <c r="AU559" s="210" t="s">
        <v>84</v>
      </c>
      <c r="AY559" s="16" t="s">
        <v>143</v>
      </c>
      <c r="BE559" s="211">
        <f>IF(N559="základná",J559,0)</f>
        <v>0</v>
      </c>
      <c r="BF559" s="211">
        <f>IF(N559="znížená",J559,0)</f>
        <v>0</v>
      </c>
      <c r="BG559" s="211">
        <f>IF(N559="zákl. prenesená",J559,0)</f>
        <v>0</v>
      </c>
      <c r="BH559" s="211">
        <f>IF(N559="zníž. prenesená",J559,0)</f>
        <v>0</v>
      </c>
      <c r="BI559" s="211">
        <f>IF(N559="nulová",J559,0)</f>
        <v>0</v>
      </c>
      <c r="BJ559" s="16" t="s">
        <v>84</v>
      </c>
      <c r="BK559" s="212">
        <f>ROUND(I559*H559,3)</f>
        <v>0</v>
      </c>
      <c r="BL559" s="16" t="s">
        <v>308</v>
      </c>
      <c r="BM559" s="210" t="s">
        <v>496</v>
      </c>
    </row>
    <row r="560" spans="1:65" s="13" customFormat="1" ht="10">
      <c r="B560" s="213"/>
      <c r="C560" s="214"/>
      <c r="D560" s="215" t="s">
        <v>152</v>
      </c>
      <c r="E560" s="216" t="s">
        <v>1</v>
      </c>
      <c r="F560" s="217" t="s">
        <v>1187</v>
      </c>
      <c r="G560" s="214"/>
      <c r="H560" s="218">
        <v>3</v>
      </c>
      <c r="I560" s="219"/>
      <c r="J560" s="214"/>
      <c r="K560" s="214"/>
      <c r="L560" s="220"/>
      <c r="M560" s="221"/>
      <c r="N560" s="222"/>
      <c r="O560" s="222"/>
      <c r="P560" s="222"/>
      <c r="Q560" s="222"/>
      <c r="R560" s="222"/>
      <c r="S560" s="222"/>
      <c r="T560" s="223"/>
      <c r="AT560" s="224" t="s">
        <v>152</v>
      </c>
      <c r="AU560" s="224" t="s">
        <v>84</v>
      </c>
      <c r="AV560" s="13" t="s">
        <v>84</v>
      </c>
      <c r="AW560" s="13" t="s">
        <v>28</v>
      </c>
      <c r="AX560" s="13" t="s">
        <v>72</v>
      </c>
      <c r="AY560" s="224" t="s">
        <v>143</v>
      </c>
    </row>
    <row r="561" spans="1:65" s="13" customFormat="1" ht="10">
      <c r="B561" s="213"/>
      <c r="C561" s="214"/>
      <c r="D561" s="215" t="s">
        <v>152</v>
      </c>
      <c r="E561" s="216" t="s">
        <v>1</v>
      </c>
      <c r="F561" s="217" t="s">
        <v>1188</v>
      </c>
      <c r="G561" s="214"/>
      <c r="H561" s="218">
        <v>3</v>
      </c>
      <c r="I561" s="219"/>
      <c r="J561" s="214"/>
      <c r="K561" s="214"/>
      <c r="L561" s="220"/>
      <c r="M561" s="221"/>
      <c r="N561" s="222"/>
      <c r="O561" s="222"/>
      <c r="P561" s="222"/>
      <c r="Q561" s="222"/>
      <c r="R561" s="222"/>
      <c r="S561" s="222"/>
      <c r="T561" s="223"/>
      <c r="AT561" s="224" t="s">
        <v>152</v>
      </c>
      <c r="AU561" s="224" t="s">
        <v>84</v>
      </c>
      <c r="AV561" s="13" t="s">
        <v>84</v>
      </c>
      <c r="AW561" s="13" t="s">
        <v>28</v>
      </c>
      <c r="AX561" s="13" t="s">
        <v>72</v>
      </c>
      <c r="AY561" s="224" t="s">
        <v>143</v>
      </c>
    </row>
    <row r="562" spans="1:65" s="13" customFormat="1" ht="10">
      <c r="B562" s="213"/>
      <c r="C562" s="214"/>
      <c r="D562" s="215" t="s">
        <v>152</v>
      </c>
      <c r="E562" s="216" t="s">
        <v>1</v>
      </c>
      <c r="F562" s="217" t="s">
        <v>1189</v>
      </c>
      <c r="G562" s="214"/>
      <c r="H562" s="218">
        <v>1</v>
      </c>
      <c r="I562" s="219"/>
      <c r="J562" s="214"/>
      <c r="K562" s="214"/>
      <c r="L562" s="220"/>
      <c r="M562" s="221"/>
      <c r="N562" s="222"/>
      <c r="O562" s="222"/>
      <c r="P562" s="222"/>
      <c r="Q562" s="222"/>
      <c r="R562" s="222"/>
      <c r="S562" s="222"/>
      <c r="T562" s="223"/>
      <c r="AT562" s="224" t="s">
        <v>152</v>
      </c>
      <c r="AU562" s="224" t="s">
        <v>84</v>
      </c>
      <c r="AV562" s="13" t="s">
        <v>84</v>
      </c>
      <c r="AW562" s="13" t="s">
        <v>28</v>
      </c>
      <c r="AX562" s="13" t="s">
        <v>72</v>
      </c>
      <c r="AY562" s="224" t="s">
        <v>143</v>
      </c>
    </row>
    <row r="563" spans="1:65" s="13" customFormat="1" ht="10">
      <c r="B563" s="213"/>
      <c r="C563" s="214"/>
      <c r="D563" s="215" t="s">
        <v>152</v>
      </c>
      <c r="E563" s="216" t="s">
        <v>1</v>
      </c>
      <c r="F563" s="217" t="s">
        <v>1190</v>
      </c>
      <c r="G563" s="214"/>
      <c r="H563" s="218">
        <v>1</v>
      </c>
      <c r="I563" s="219"/>
      <c r="J563" s="214"/>
      <c r="K563" s="214"/>
      <c r="L563" s="220"/>
      <c r="M563" s="221"/>
      <c r="N563" s="222"/>
      <c r="O563" s="222"/>
      <c r="P563" s="222"/>
      <c r="Q563" s="222"/>
      <c r="R563" s="222"/>
      <c r="S563" s="222"/>
      <c r="T563" s="223"/>
      <c r="AT563" s="224" t="s">
        <v>152</v>
      </c>
      <c r="AU563" s="224" t="s">
        <v>84</v>
      </c>
      <c r="AV563" s="13" t="s">
        <v>84</v>
      </c>
      <c r="AW563" s="13" t="s">
        <v>28</v>
      </c>
      <c r="AX563" s="13" t="s">
        <v>72</v>
      </c>
      <c r="AY563" s="224" t="s">
        <v>143</v>
      </c>
    </row>
    <row r="564" spans="1:65" s="13" customFormat="1" ht="10">
      <c r="B564" s="213"/>
      <c r="C564" s="214"/>
      <c r="D564" s="215" t="s">
        <v>152</v>
      </c>
      <c r="E564" s="216" t="s">
        <v>1</v>
      </c>
      <c r="F564" s="217" t="s">
        <v>1192</v>
      </c>
      <c r="G564" s="214"/>
      <c r="H564" s="218">
        <v>6</v>
      </c>
      <c r="I564" s="219"/>
      <c r="J564" s="214"/>
      <c r="K564" s="214"/>
      <c r="L564" s="220"/>
      <c r="M564" s="221"/>
      <c r="N564" s="222"/>
      <c r="O564" s="222"/>
      <c r="P564" s="222"/>
      <c r="Q564" s="222"/>
      <c r="R564" s="222"/>
      <c r="S564" s="222"/>
      <c r="T564" s="223"/>
      <c r="AT564" s="224" t="s">
        <v>152</v>
      </c>
      <c r="AU564" s="224" t="s">
        <v>84</v>
      </c>
      <c r="AV564" s="13" t="s">
        <v>84</v>
      </c>
      <c r="AW564" s="13" t="s">
        <v>28</v>
      </c>
      <c r="AX564" s="13" t="s">
        <v>72</v>
      </c>
      <c r="AY564" s="224" t="s">
        <v>143</v>
      </c>
    </row>
    <row r="565" spans="1:65" s="13" customFormat="1" ht="10">
      <c r="B565" s="213"/>
      <c r="C565" s="214"/>
      <c r="D565" s="215" t="s">
        <v>152</v>
      </c>
      <c r="E565" s="216" t="s">
        <v>1</v>
      </c>
      <c r="F565" s="217" t="s">
        <v>1193</v>
      </c>
      <c r="G565" s="214"/>
      <c r="H565" s="218">
        <v>5</v>
      </c>
      <c r="I565" s="219"/>
      <c r="J565" s="214"/>
      <c r="K565" s="214"/>
      <c r="L565" s="220"/>
      <c r="M565" s="221"/>
      <c r="N565" s="222"/>
      <c r="O565" s="222"/>
      <c r="P565" s="222"/>
      <c r="Q565" s="222"/>
      <c r="R565" s="222"/>
      <c r="S565" s="222"/>
      <c r="T565" s="223"/>
      <c r="AT565" s="224" t="s">
        <v>152</v>
      </c>
      <c r="AU565" s="224" t="s">
        <v>84</v>
      </c>
      <c r="AV565" s="13" t="s">
        <v>84</v>
      </c>
      <c r="AW565" s="13" t="s">
        <v>28</v>
      </c>
      <c r="AX565" s="13" t="s">
        <v>72</v>
      </c>
      <c r="AY565" s="224" t="s">
        <v>143</v>
      </c>
    </row>
    <row r="566" spans="1:65" s="13" customFormat="1" ht="10">
      <c r="B566" s="213"/>
      <c r="C566" s="214"/>
      <c r="D566" s="215" t="s">
        <v>152</v>
      </c>
      <c r="E566" s="216" t="s">
        <v>1</v>
      </c>
      <c r="F566" s="217" t="s">
        <v>1194</v>
      </c>
      <c r="G566" s="214"/>
      <c r="H566" s="218">
        <v>5</v>
      </c>
      <c r="I566" s="219"/>
      <c r="J566" s="214"/>
      <c r="K566" s="214"/>
      <c r="L566" s="220"/>
      <c r="M566" s="221"/>
      <c r="N566" s="222"/>
      <c r="O566" s="222"/>
      <c r="P566" s="222"/>
      <c r="Q566" s="222"/>
      <c r="R566" s="222"/>
      <c r="S566" s="222"/>
      <c r="T566" s="223"/>
      <c r="AT566" s="224" t="s">
        <v>152</v>
      </c>
      <c r="AU566" s="224" t="s">
        <v>84</v>
      </c>
      <c r="AV566" s="13" t="s">
        <v>84</v>
      </c>
      <c r="AW566" s="13" t="s">
        <v>28</v>
      </c>
      <c r="AX566" s="13" t="s">
        <v>72</v>
      </c>
      <c r="AY566" s="224" t="s">
        <v>143</v>
      </c>
    </row>
    <row r="567" spans="1:65" s="2" customFormat="1" ht="33" customHeight="1">
      <c r="A567" s="33"/>
      <c r="B567" s="34"/>
      <c r="C567" s="225" t="s">
        <v>830</v>
      </c>
      <c r="D567" s="225" t="s">
        <v>159</v>
      </c>
      <c r="E567" s="226" t="s">
        <v>498</v>
      </c>
      <c r="F567" s="227" t="s">
        <v>499</v>
      </c>
      <c r="G567" s="228" t="s">
        <v>156</v>
      </c>
      <c r="H567" s="229">
        <v>24</v>
      </c>
      <c r="I567" s="230"/>
      <c r="J567" s="229">
        <f>ROUND(I567*H567,3)</f>
        <v>0</v>
      </c>
      <c r="K567" s="231"/>
      <c r="L567" s="232"/>
      <c r="M567" s="233" t="s">
        <v>1</v>
      </c>
      <c r="N567" s="234" t="s">
        <v>38</v>
      </c>
      <c r="O567" s="74"/>
      <c r="P567" s="208">
        <f>O567*H567</f>
        <v>0</v>
      </c>
      <c r="Q567" s="208">
        <v>1E-3</v>
      </c>
      <c r="R567" s="208">
        <f>Q567*H567</f>
        <v>2.4E-2</v>
      </c>
      <c r="S567" s="208">
        <v>0</v>
      </c>
      <c r="T567" s="209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210" t="s">
        <v>351</v>
      </c>
      <c r="AT567" s="210" t="s">
        <v>159</v>
      </c>
      <c r="AU567" s="210" t="s">
        <v>84</v>
      </c>
      <c r="AY567" s="16" t="s">
        <v>143</v>
      </c>
      <c r="BE567" s="211">
        <f>IF(N567="základná",J567,0)</f>
        <v>0</v>
      </c>
      <c r="BF567" s="211">
        <f>IF(N567="znížená",J567,0)</f>
        <v>0</v>
      </c>
      <c r="BG567" s="211">
        <f>IF(N567="zákl. prenesená",J567,0)</f>
        <v>0</v>
      </c>
      <c r="BH567" s="211">
        <f>IF(N567="zníž. prenesená",J567,0)</f>
        <v>0</v>
      </c>
      <c r="BI567" s="211">
        <f>IF(N567="nulová",J567,0)</f>
        <v>0</v>
      </c>
      <c r="BJ567" s="16" t="s">
        <v>84</v>
      </c>
      <c r="BK567" s="212">
        <f>ROUND(I567*H567,3)</f>
        <v>0</v>
      </c>
      <c r="BL567" s="16" t="s">
        <v>308</v>
      </c>
      <c r="BM567" s="210" t="s">
        <v>500</v>
      </c>
    </row>
    <row r="568" spans="1:65" s="2" customFormat="1" ht="33" customHeight="1">
      <c r="A568" s="33"/>
      <c r="B568" s="34"/>
      <c r="C568" s="225" t="s">
        <v>318</v>
      </c>
      <c r="D568" s="225" t="s">
        <v>159</v>
      </c>
      <c r="E568" s="226" t="s">
        <v>502</v>
      </c>
      <c r="F568" s="227" t="s">
        <v>503</v>
      </c>
      <c r="G568" s="228" t="s">
        <v>156</v>
      </c>
      <c r="H568" s="229">
        <v>24</v>
      </c>
      <c r="I568" s="230"/>
      <c r="J568" s="229">
        <f>ROUND(I568*H568,3)</f>
        <v>0</v>
      </c>
      <c r="K568" s="231"/>
      <c r="L568" s="232"/>
      <c r="M568" s="233" t="s">
        <v>1</v>
      </c>
      <c r="N568" s="234" t="s">
        <v>38</v>
      </c>
      <c r="O568" s="74"/>
      <c r="P568" s="208">
        <f>O568*H568</f>
        <v>0</v>
      </c>
      <c r="Q568" s="208">
        <v>0.01</v>
      </c>
      <c r="R568" s="208">
        <f>Q568*H568</f>
        <v>0.24</v>
      </c>
      <c r="S568" s="208">
        <v>0</v>
      </c>
      <c r="T568" s="209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210" t="s">
        <v>351</v>
      </c>
      <c r="AT568" s="210" t="s">
        <v>159</v>
      </c>
      <c r="AU568" s="210" t="s">
        <v>84</v>
      </c>
      <c r="AY568" s="16" t="s">
        <v>143</v>
      </c>
      <c r="BE568" s="211">
        <f>IF(N568="základná",J568,0)</f>
        <v>0</v>
      </c>
      <c r="BF568" s="211">
        <f>IF(N568="znížená",J568,0)</f>
        <v>0</v>
      </c>
      <c r="BG568" s="211">
        <f>IF(N568="zákl. prenesená",J568,0)</f>
        <v>0</v>
      </c>
      <c r="BH568" s="211">
        <f>IF(N568="zníž. prenesená",J568,0)</f>
        <v>0</v>
      </c>
      <c r="BI568" s="211">
        <f>IF(N568="nulová",J568,0)</f>
        <v>0</v>
      </c>
      <c r="BJ568" s="16" t="s">
        <v>84</v>
      </c>
      <c r="BK568" s="212">
        <f>ROUND(I568*H568,3)</f>
        <v>0</v>
      </c>
      <c r="BL568" s="16" t="s">
        <v>308</v>
      </c>
      <c r="BM568" s="210" t="s">
        <v>1423</v>
      </c>
    </row>
    <row r="569" spans="1:65" s="2" customFormat="1" ht="16.5" customHeight="1">
      <c r="A569" s="33"/>
      <c r="B569" s="34"/>
      <c r="C569" s="199" t="s">
        <v>725</v>
      </c>
      <c r="D569" s="199" t="s">
        <v>146</v>
      </c>
      <c r="E569" s="200" t="s">
        <v>506</v>
      </c>
      <c r="F569" s="201" t="s">
        <v>507</v>
      </c>
      <c r="G569" s="202" t="s">
        <v>156</v>
      </c>
      <c r="H569" s="203">
        <v>24</v>
      </c>
      <c r="I569" s="204"/>
      <c r="J569" s="203">
        <f>ROUND(I569*H569,3)</f>
        <v>0</v>
      </c>
      <c r="K569" s="205"/>
      <c r="L569" s="38"/>
      <c r="M569" s="206" t="s">
        <v>1</v>
      </c>
      <c r="N569" s="207" t="s">
        <v>38</v>
      </c>
      <c r="O569" s="74"/>
      <c r="P569" s="208">
        <f>O569*H569</f>
        <v>0</v>
      </c>
      <c r="Q569" s="208">
        <v>3.0000000000000001E-5</v>
      </c>
      <c r="R569" s="208">
        <f>Q569*H569</f>
        <v>7.2000000000000005E-4</v>
      </c>
      <c r="S569" s="208">
        <v>0</v>
      </c>
      <c r="T569" s="209">
        <f>S569*H569</f>
        <v>0</v>
      </c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R569" s="210" t="s">
        <v>308</v>
      </c>
      <c r="AT569" s="210" t="s">
        <v>146</v>
      </c>
      <c r="AU569" s="210" t="s">
        <v>84</v>
      </c>
      <c r="AY569" s="16" t="s">
        <v>143</v>
      </c>
      <c r="BE569" s="211">
        <f>IF(N569="základná",J569,0)</f>
        <v>0</v>
      </c>
      <c r="BF569" s="211">
        <f>IF(N569="znížená",J569,0)</f>
        <v>0</v>
      </c>
      <c r="BG569" s="211">
        <f>IF(N569="zákl. prenesená",J569,0)</f>
        <v>0</v>
      </c>
      <c r="BH569" s="211">
        <f>IF(N569="zníž. prenesená",J569,0)</f>
        <v>0</v>
      </c>
      <c r="BI569" s="211">
        <f>IF(N569="nulová",J569,0)</f>
        <v>0</v>
      </c>
      <c r="BJ569" s="16" t="s">
        <v>84</v>
      </c>
      <c r="BK569" s="212">
        <f>ROUND(I569*H569,3)</f>
        <v>0</v>
      </c>
      <c r="BL569" s="16" t="s">
        <v>308</v>
      </c>
      <c r="BM569" s="210" t="s">
        <v>508</v>
      </c>
    </row>
    <row r="570" spans="1:65" s="2" customFormat="1" ht="16.5" customHeight="1">
      <c r="A570" s="33"/>
      <c r="B570" s="34"/>
      <c r="C570" s="225" t="s">
        <v>729</v>
      </c>
      <c r="D570" s="225" t="s">
        <v>159</v>
      </c>
      <c r="E570" s="226" t="s">
        <v>510</v>
      </c>
      <c r="F570" s="227" t="s">
        <v>511</v>
      </c>
      <c r="G570" s="228" t="s">
        <v>156</v>
      </c>
      <c r="H570" s="229">
        <v>24</v>
      </c>
      <c r="I570" s="230"/>
      <c r="J570" s="229">
        <f>ROUND(I570*H570,3)</f>
        <v>0</v>
      </c>
      <c r="K570" s="231"/>
      <c r="L570" s="232"/>
      <c r="M570" s="233" t="s">
        <v>1</v>
      </c>
      <c r="N570" s="234" t="s">
        <v>38</v>
      </c>
      <c r="O570" s="74"/>
      <c r="P570" s="208">
        <f>O570*H570</f>
        <v>0</v>
      </c>
      <c r="Q570" s="208">
        <v>1.8500000000000001E-3</v>
      </c>
      <c r="R570" s="208">
        <f>Q570*H570</f>
        <v>4.4400000000000002E-2</v>
      </c>
      <c r="S570" s="208">
        <v>0</v>
      </c>
      <c r="T570" s="209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210" t="s">
        <v>351</v>
      </c>
      <c r="AT570" s="210" t="s">
        <v>159</v>
      </c>
      <c r="AU570" s="210" t="s">
        <v>84</v>
      </c>
      <c r="AY570" s="16" t="s">
        <v>143</v>
      </c>
      <c r="BE570" s="211">
        <f>IF(N570="základná",J570,0)</f>
        <v>0</v>
      </c>
      <c r="BF570" s="211">
        <f>IF(N570="znížená",J570,0)</f>
        <v>0</v>
      </c>
      <c r="BG570" s="211">
        <f>IF(N570="zákl. prenesená",J570,0)</f>
        <v>0</v>
      </c>
      <c r="BH570" s="211">
        <f>IF(N570="zníž. prenesená",J570,0)</f>
        <v>0</v>
      </c>
      <c r="BI570" s="211">
        <f>IF(N570="nulová",J570,0)</f>
        <v>0</v>
      </c>
      <c r="BJ570" s="16" t="s">
        <v>84</v>
      </c>
      <c r="BK570" s="212">
        <f>ROUND(I570*H570,3)</f>
        <v>0</v>
      </c>
      <c r="BL570" s="16" t="s">
        <v>308</v>
      </c>
      <c r="BM570" s="210" t="s">
        <v>512</v>
      </c>
    </row>
    <row r="571" spans="1:65" s="2" customFormat="1" ht="24.15" customHeight="1">
      <c r="A571" s="33"/>
      <c r="B571" s="34"/>
      <c r="C571" s="199" t="s">
        <v>391</v>
      </c>
      <c r="D571" s="199" t="s">
        <v>146</v>
      </c>
      <c r="E571" s="200" t="s">
        <v>518</v>
      </c>
      <c r="F571" s="201" t="s">
        <v>519</v>
      </c>
      <c r="G571" s="202" t="s">
        <v>307</v>
      </c>
      <c r="H571" s="203">
        <v>3.2759999999999998</v>
      </c>
      <c r="I571" s="204"/>
      <c r="J571" s="203">
        <f>ROUND(I571*H571,3)</f>
        <v>0</v>
      </c>
      <c r="K571" s="205"/>
      <c r="L571" s="38"/>
      <c r="M571" s="206" t="s">
        <v>1</v>
      </c>
      <c r="N571" s="207" t="s">
        <v>38</v>
      </c>
      <c r="O571" s="74"/>
      <c r="P571" s="208">
        <f>O571*H571</f>
        <v>0</v>
      </c>
      <c r="Q571" s="208">
        <v>0</v>
      </c>
      <c r="R571" s="208">
        <f>Q571*H571</f>
        <v>0</v>
      </c>
      <c r="S571" s="208">
        <v>0</v>
      </c>
      <c r="T571" s="209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210" t="s">
        <v>308</v>
      </c>
      <c r="AT571" s="210" t="s">
        <v>146</v>
      </c>
      <c r="AU571" s="210" t="s">
        <v>84</v>
      </c>
      <c r="AY571" s="16" t="s">
        <v>143</v>
      </c>
      <c r="BE571" s="211">
        <f>IF(N571="základná",J571,0)</f>
        <v>0</v>
      </c>
      <c r="BF571" s="211">
        <f>IF(N571="znížená",J571,0)</f>
        <v>0</v>
      </c>
      <c r="BG571" s="211">
        <f>IF(N571="zákl. prenesená",J571,0)</f>
        <v>0</v>
      </c>
      <c r="BH571" s="211">
        <f>IF(N571="zníž. prenesená",J571,0)</f>
        <v>0</v>
      </c>
      <c r="BI571" s="211">
        <f>IF(N571="nulová",J571,0)</f>
        <v>0</v>
      </c>
      <c r="BJ571" s="16" t="s">
        <v>84</v>
      </c>
      <c r="BK571" s="212">
        <f>ROUND(I571*H571,3)</f>
        <v>0</v>
      </c>
      <c r="BL571" s="16" t="s">
        <v>308</v>
      </c>
      <c r="BM571" s="210" t="s">
        <v>1424</v>
      </c>
    </row>
    <row r="572" spans="1:65" s="12" customFormat="1" ht="22.75" customHeight="1">
      <c r="B572" s="183"/>
      <c r="C572" s="184"/>
      <c r="D572" s="185" t="s">
        <v>71</v>
      </c>
      <c r="E572" s="197" t="s">
        <v>1425</v>
      </c>
      <c r="F572" s="197" t="s">
        <v>1426</v>
      </c>
      <c r="G572" s="184"/>
      <c r="H572" s="184"/>
      <c r="I572" s="187"/>
      <c r="J572" s="198">
        <f>BK572</f>
        <v>0</v>
      </c>
      <c r="K572" s="184"/>
      <c r="L572" s="189"/>
      <c r="M572" s="190"/>
      <c r="N572" s="191"/>
      <c r="O572" s="191"/>
      <c r="P572" s="192">
        <f>SUM(P573:P578)</f>
        <v>0</v>
      </c>
      <c r="Q572" s="191"/>
      <c r="R572" s="192">
        <f>SUM(R573:R578)</f>
        <v>0</v>
      </c>
      <c r="S572" s="191"/>
      <c r="T572" s="193">
        <f>SUM(T573:T578)</f>
        <v>5.6755000000000007E-2</v>
      </c>
      <c r="AR572" s="194" t="s">
        <v>84</v>
      </c>
      <c r="AT572" s="195" t="s">
        <v>71</v>
      </c>
      <c r="AU572" s="195" t="s">
        <v>79</v>
      </c>
      <c r="AY572" s="194" t="s">
        <v>143</v>
      </c>
      <c r="BK572" s="196">
        <f>SUM(BK573:BK578)</f>
        <v>0</v>
      </c>
    </row>
    <row r="573" spans="1:65" s="2" customFormat="1" ht="24.15" customHeight="1">
      <c r="A573" s="33"/>
      <c r="B573" s="34"/>
      <c r="C573" s="199" t="s">
        <v>563</v>
      </c>
      <c r="D573" s="199" t="s">
        <v>146</v>
      </c>
      <c r="E573" s="200" t="s">
        <v>1427</v>
      </c>
      <c r="F573" s="201" t="s">
        <v>1428</v>
      </c>
      <c r="G573" s="202" t="s">
        <v>149</v>
      </c>
      <c r="H573" s="203">
        <v>6.6959999999999997</v>
      </c>
      <c r="I573" s="204"/>
      <c r="J573" s="203">
        <f>ROUND(I573*H573,3)</f>
        <v>0</v>
      </c>
      <c r="K573" s="205"/>
      <c r="L573" s="38"/>
      <c r="M573" s="206" t="s">
        <v>1</v>
      </c>
      <c r="N573" s="207" t="s">
        <v>38</v>
      </c>
      <c r="O573" s="74"/>
      <c r="P573" s="208">
        <f>O573*H573</f>
        <v>0</v>
      </c>
      <c r="Q573" s="208">
        <v>0</v>
      </c>
      <c r="R573" s="208">
        <f>Q573*H573</f>
        <v>0</v>
      </c>
      <c r="S573" s="208">
        <v>1E-3</v>
      </c>
      <c r="T573" s="209">
        <f>S573*H573</f>
        <v>6.6959999999999997E-3</v>
      </c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R573" s="210" t="s">
        <v>308</v>
      </c>
      <c r="AT573" s="210" t="s">
        <v>146</v>
      </c>
      <c r="AU573" s="210" t="s">
        <v>84</v>
      </c>
      <c r="AY573" s="16" t="s">
        <v>143</v>
      </c>
      <c r="BE573" s="211">
        <f>IF(N573="základná",J573,0)</f>
        <v>0</v>
      </c>
      <c r="BF573" s="211">
        <f>IF(N573="znížená",J573,0)</f>
        <v>0</v>
      </c>
      <c r="BG573" s="211">
        <f>IF(N573="zákl. prenesená",J573,0)</f>
        <v>0</v>
      </c>
      <c r="BH573" s="211">
        <f>IF(N573="zníž. prenesená",J573,0)</f>
        <v>0</v>
      </c>
      <c r="BI573" s="211">
        <f>IF(N573="nulová",J573,0)</f>
        <v>0</v>
      </c>
      <c r="BJ573" s="16" t="s">
        <v>84</v>
      </c>
      <c r="BK573" s="212">
        <f>ROUND(I573*H573,3)</f>
        <v>0</v>
      </c>
      <c r="BL573" s="16" t="s">
        <v>308</v>
      </c>
      <c r="BM573" s="210" t="s">
        <v>1429</v>
      </c>
    </row>
    <row r="574" spans="1:65" s="13" customFormat="1" ht="10">
      <c r="B574" s="213"/>
      <c r="C574" s="214"/>
      <c r="D574" s="215" t="s">
        <v>152</v>
      </c>
      <c r="E574" s="216" t="s">
        <v>1</v>
      </c>
      <c r="F574" s="217" t="s">
        <v>1430</v>
      </c>
      <c r="G574" s="214"/>
      <c r="H574" s="218">
        <v>6.6959999999999997</v>
      </c>
      <c r="I574" s="219"/>
      <c r="J574" s="214"/>
      <c r="K574" s="214"/>
      <c r="L574" s="220"/>
      <c r="M574" s="221"/>
      <c r="N574" s="222"/>
      <c r="O574" s="222"/>
      <c r="P574" s="222"/>
      <c r="Q574" s="222"/>
      <c r="R574" s="222"/>
      <c r="S574" s="222"/>
      <c r="T574" s="223"/>
      <c r="AT574" s="224" t="s">
        <v>152</v>
      </c>
      <c r="AU574" s="224" t="s">
        <v>84</v>
      </c>
      <c r="AV574" s="13" t="s">
        <v>84</v>
      </c>
      <c r="AW574" s="13" t="s">
        <v>28</v>
      </c>
      <c r="AX574" s="13" t="s">
        <v>72</v>
      </c>
      <c r="AY574" s="224" t="s">
        <v>143</v>
      </c>
    </row>
    <row r="575" spans="1:65" s="2" customFormat="1" ht="24.15" customHeight="1">
      <c r="A575" s="33"/>
      <c r="B575" s="34"/>
      <c r="C575" s="199" t="s">
        <v>544</v>
      </c>
      <c r="D575" s="199" t="s">
        <v>146</v>
      </c>
      <c r="E575" s="200" t="s">
        <v>1431</v>
      </c>
      <c r="F575" s="201" t="s">
        <v>1432</v>
      </c>
      <c r="G575" s="202" t="s">
        <v>207</v>
      </c>
      <c r="H575" s="203">
        <v>14.88</v>
      </c>
      <c r="I575" s="204"/>
      <c r="J575" s="203">
        <f>ROUND(I575*H575,3)</f>
        <v>0</v>
      </c>
      <c r="K575" s="205"/>
      <c r="L575" s="38"/>
      <c r="M575" s="206" t="s">
        <v>1</v>
      </c>
      <c r="N575" s="207" t="s">
        <v>38</v>
      </c>
      <c r="O575" s="74"/>
      <c r="P575" s="208">
        <f>O575*H575</f>
        <v>0</v>
      </c>
      <c r="Q575" s="208">
        <v>0</v>
      </c>
      <c r="R575" s="208">
        <f>Q575*H575</f>
        <v>0</v>
      </c>
      <c r="S575" s="208">
        <v>3.0000000000000001E-3</v>
      </c>
      <c r="T575" s="209">
        <f>S575*H575</f>
        <v>4.4640000000000006E-2</v>
      </c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R575" s="210" t="s">
        <v>308</v>
      </c>
      <c r="AT575" s="210" t="s">
        <v>146</v>
      </c>
      <c r="AU575" s="210" t="s">
        <v>84</v>
      </c>
      <c r="AY575" s="16" t="s">
        <v>143</v>
      </c>
      <c r="BE575" s="211">
        <f>IF(N575="základná",J575,0)</f>
        <v>0</v>
      </c>
      <c r="BF575" s="211">
        <f>IF(N575="znížená",J575,0)</f>
        <v>0</v>
      </c>
      <c r="BG575" s="211">
        <f>IF(N575="zákl. prenesená",J575,0)</f>
        <v>0</v>
      </c>
      <c r="BH575" s="211">
        <f>IF(N575="zníž. prenesená",J575,0)</f>
        <v>0</v>
      </c>
      <c r="BI575" s="211">
        <f>IF(N575="nulová",J575,0)</f>
        <v>0</v>
      </c>
      <c r="BJ575" s="16" t="s">
        <v>84</v>
      </c>
      <c r="BK575" s="212">
        <f>ROUND(I575*H575,3)</f>
        <v>0</v>
      </c>
      <c r="BL575" s="16" t="s">
        <v>308</v>
      </c>
      <c r="BM575" s="210" t="s">
        <v>1433</v>
      </c>
    </row>
    <row r="576" spans="1:65" s="13" customFormat="1" ht="10">
      <c r="B576" s="213"/>
      <c r="C576" s="214"/>
      <c r="D576" s="215" t="s">
        <v>152</v>
      </c>
      <c r="E576" s="216" t="s">
        <v>1</v>
      </c>
      <c r="F576" s="217" t="s">
        <v>1434</v>
      </c>
      <c r="G576" s="214"/>
      <c r="H576" s="218">
        <v>14.88</v>
      </c>
      <c r="I576" s="219"/>
      <c r="J576" s="214"/>
      <c r="K576" s="214"/>
      <c r="L576" s="220"/>
      <c r="M576" s="221"/>
      <c r="N576" s="222"/>
      <c r="O576" s="222"/>
      <c r="P576" s="222"/>
      <c r="Q576" s="222"/>
      <c r="R576" s="222"/>
      <c r="S576" s="222"/>
      <c r="T576" s="223"/>
      <c r="AT576" s="224" t="s">
        <v>152</v>
      </c>
      <c r="AU576" s="224" t="s">
        <v>84</v>
      </c>
      <c r="AV576" s="13" t="s">
        <v>84</v>
      </c>
      <c r="AW576" s="13" t="s">
        <v>28</v>
      </c>
      <c r="AX576" s="13" t="s">
        <v>72</v>
      </c>
      <c r="AY576" s="224" t="s">
        <v>143</v>
      </c>
    </row>
    <row r="577" spans="1:65" s="2" customFormat="1" ht="24.15" customHeight="1">
      <c r="A577" s="33"/>
      <c r="B577" s="34"/>
      <c r="C577" s="199" t="s">
        <v>253</v>
      </c>
      <c r="D577" s="199" t="s">
        <v>146</v>
      </c>
      <c r="E577" s="200" t="s">
        <v>1435</v>
      </c>
      <c r="F577" s="201" t="s">
        <v>1436</v>
      </c>
      <c r="G577" s="202" t="s">
        <v>149</v>
      </c>
      <c r="H577" s="203">
        <v>5.4189999999999996</v>
      </c>
      <c r="I577" s="204"/>
      <c r="J577" s="203">
        <f>ROUND(I577*H577,3)</f>
        <v>0</v>
      </c>
      <c r="K577" s="205"/>
      <c r="L577" s="38"/>
      <c r="M577" s="206" t="s">
        <v>1</v>
      </c>
      <c r="N577" s="207" t="s">
        <v>38</v>
      </c>
      <c r="O577" s="74"/>
      <c r="P577" s="208">
        <f>O577*H577</f>
        <v>0</v>
      </c>
      <c r="Q577" s="208">
        <v>0</v>
      </c>
      <c r="R577" s="208">
        <f>Q577*H577</f>
        <v>0</v>
      </c>
      <c r="S577" s="208">
        <v>1E-3</v>
      </c>
      <c r="T577" s="209">
        <f>S577*H577</f>
        <v>5.4189999999999993E-3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210" t="s">
        <v>308</v>
      </c>
      <c r="AT577" s="210" t="s">
        <v>146</v>
      </c>
      <c r="AU577" s="210" t="s">
        <v>84</v>
      </c>
      <c r="AY577" s="16" t="s">
        <v>143</v>
      </c>
      <c r="BE577" s="211">
        <f>IF(N577="základná",J577,0)</f>
        <v>0</v>
      </c>
      <c r="BF577" s="211">
        <f>IF(N577="znížená",J577,0)</f>
        <v>0</v>
      </c>
      <c r="BG577" s="211">
        <f>IF(N577="zákl. prenesená",J577,0)</f>
        <v>0</v>
      </c>
      <c r="BH577" s="211">
        <f>IF(N577="zníž. prenesená",J577,0)</f>
        <v>0</v>
      </c>
      <c r="BI577" s="211">
        <f>IF(N577="nulová",J577,0)</f>
        <v>0</v>
      </c>
      <c r="BJ577" s="16" t="s">
        <v>84</v>
      </c>
      <c r="BK577" s="212">
        <f>ROUND(I577*H577,3)</f>
        <v>0</v>
      </c>
      <c r="BL577" s="16" t="s">
        <v>308</v>
      </c>
      <c r="BM577" s="210" t="s">
        <v>1437</v>
      </c>
    </row>
    <row r="578" spans="1:65" s="13" customFormat="1" ht="10">
      <c r="B578" s="213"/>
      <c r="C578" s="214"/>
      <c r="D578" s="215" t="s">
        <v>152</v>
      </c>
      <c r="E578" s="216" t="s">
        <v>1</v>
      </c>
      <c r="F578" s="217" t="s">
        <v>1167</v>
      </c>
      <c r="G578" s="214"/>
      <c r="H578" s="218">
        <v>5.4189999999999996</v>
      </c>
      <c r="I578" s="219"/>
      <c r="J578" s="214"/>
      <c r="K578" s="214"/>
      <c r="L578" s="220"/>
      <c r="M578" s="221"/>
      <c r="N578" s="222"/>
      <c r="O578" s="222"/>
      <c r="P578" s="222"/>
      <c r="Q578" s="222"/>
      <c r="R578" s="222"/>
      <c r="S578" s="222"/>
      <c r="T578" s="223"/>
      <c r="AT578" s="224" t="s">
        <v>152</v>
      </c>
      <c r="AU578" s="224" t="s">
        <v>84</v>
      </c>
      <c r="AV578" s="13" t="s">
        <v>84</v>
      </c>
      <c r="AW578" s="13" t="s">
        <v>28</v>
      </c>
      <c r="AX578" s="13" t="s">
        <v>72</v>
      </c>
      <c r="AY578" s="224" t="s">
        <v>143</v>
      </c>
    </row>
    <row r="579" spans="1:65" s="12" customFormat="1" ht="22.75" customHeight="1">
      <c r="B579" s="183"/>
      <c r="C579" s="184"/>
      <c r="D579" s="185" t="s">
        <v>71</v>
      </c>
      <c r="E579" s="197" t="s">
        <v>549</v>
      </c>
      <c r="F579" s="197" t="s">
        <v>550</v>
      </c>
      <c r="G579" s="184"/>
      <c r="H579" s="184"/>
      <c r="I579" s="187"/>
      <c r="J579" s="198">
        <f>BK579</f>
        <v>0</v>
      </c>
      <c r="K579" s="184"/>
      <c r="L579" s="189"/>
      <c r="M579" s="190"/>
      <c r="N579" s="191"/>
      <c r="O579" s="191"/>
      <c r="P579" s="192">
        <f>SUM(P580:P634)</f>
        <v>0</v>
      </c>
      <c r="Q579" s="191"/>
      <c r="R579" s="192">
        <f>SUM(R580:R634)</f>
        <v>4.9736269999999999E-2</v>
      </c>
      <c r="S579" s="191"/>
      <c r="T579" s="193">
        <f>SUM(T580:T634)</f>
        <v>0</v>
      </c>
      <c r="AR579" s="194" t="s">
        <v>84</v>
      </c>
      <c r="AT579" s="195" t="s">
        <v>71</v>
      </c>
      <c r="AU579" s="195" t="s">
        <v>79</v>
      </c>
      <c r="AY579" s="194" t="s">
        <v>143</v>
      </c>
      <c r="BK579" s="196">
        <f>SUM(BK580:BK634)</f>
        <v>0</v>
      </c>
    </row>
    <row r="580" spans="1:65" s="2" customFormat="1" ht="24.15" customHeight="1">
      <c r="A580" s="33"/>
      <c r="B580" s="34"/>
      <c r="C580" s="199" t="s">
        <v>276</v>
      </c>
      <c r="D580" s="199" t="s">
        <v>146</v>
      </c>
      <c r="E580" s="200" t="s">
        <v>552</v>
      </c>
      <c r="F580" s="201" t="s">
        <v>553</v>
      </c>
      <c r="G580" s="202" t="s">
        <v>149</v>
      </c>
      <c r="H580" s="203">
        <v>23.774999999999999</v>
      </c>
      <c r="I580" s="204"/>
      <c r="J580" s="203">
        <f>ROUND(I580*H580,3)</f>
        <v>0</v>
      </c>
      <c r="K580" s="205"/>
      <c r="L580" s="38"/>
      <c r="M580" s="206" t="s">
        <v>1</v>
      </c>
      <c r="N580" s="207" t="s">
        <v>38</v>
      </c>
      <c r="O580" s="74"/>
      <c r="P580" s="208">
        <f>O580*H580</f>
        <v>0</v>
      </c>
      <c r="Q580" s="208">
        <v>2.1000000000000001E-4</v>
      </c>
      <c r="R580" s="208">
        <f>Q580*H580</f>
        <v>4.9927499999999998E-3</v>
      </c>
      <c r="S580" s="208">
        <v>0</v>
      </c>
      <c r="T580" s="209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210" t="s">
        <v>308</v>
      </c>
      <c r="AT580" s="210" t="s">
        <v>146</v>
      </c>
      <c r="AU580" s="210" t="s">
        <v>84</v>
      </c>
      <c r="AY580" s="16" t="s">
        <v>143</v>
      </c>
      <c r="BE580" s="211">
        <f>IF(N580="základná",J580,0)</f>
        <v>0</v>
      </c>
      <c r="BF580" s="211">
        <f>IF(N580="znížená",J580,0)</f>
        <v>0</v>
      </c>
      <c r="BG580" s="211">
        <f>IF(N580="zákl. prenesená",J580,0)</f>
        <v>0</v>
      </c>
      <c r="BH580" s="211">
        <f>IF(N580="zníž. prenesená",J580,0)</f>
        <v>0</v>
      </c>
      <c r="BI580" s="211">
        <f>IF(N580="nulová",J580,0)</f>
        <v>0</v>
      </c>
      <c r="BJ580" s="16" t="s">
        <v>84</v>
      </c>
      <c r="BK580" s="212">
        <f>ROUND(I580*H580,3)</f>
        <v>0</v>
      </c>
      <c r="BL580" s="16" t="s">
        <v>308</v>
      </c>
      <c r="BM580" s="210" t="s">
        <v>554</v>
      </c>
    </row>
    <row r="581" spans="1:65" s="13" customFormat="1" ht="10">
      <c r="B581" s="213"/>
      <c r="C581" s="214"/>
      <c r="D581" s="215" t="s">
        <v>152</v>
      </c>
      <c r="E581" s="216" t="s">
        <v>1</v>
      </c>
      <c r="F581" s="217" t="s">
        <v>558</v>
      </c>
      <c r="G581" s="214"/>
      <c r="H581" s="218">
        <v>4.95</v>
      </c>
      <c r="I581" s="219"/>
      <c r="J581" s="214"/>
      <c r="K581" s="214"/>
      <c r="L581" s="220"/>
      <c r="M581" s="221"/>
      <c r="N581" s="222"/>
      <c r="O581" s="222"/>
      <c r="P581" s="222"/>
      <c r="Q581" s="222"/>
      <c r="R581" s="222"/>
      <c r="S581" s="222"/>
      <c r="T581" s="223"/>
      <c r="AT581" s="224" t="s">
        <v>152</v>
      </c>
      <c r="AU581" s="224" t="s">
        <v>84</v>
      </c>
      <c r="AV581" s="13" t="s">
        <v>84</v>
      </c>
      <c r="AW581" s="13" t="s">
        <v>28</v>
      </c>
      <c r="AX581" s="13" t="s">
        <v>72</v>
      </c>
      <c r="AY581" s="224" t="s">
        <v>143</v>
      </c>
    </row>
    <row r="582" spans="1:65" s="13" customFormat="1" ht="10">
      <c r="B582" s="213"/>
      <c r="C582" s="214"/>
      <c r="D582" s="215" t="s">
        <v>152</v>
      </c>
      <c r="E582" s="216" t="s">
        <v>1</v>
      </c>
      <c r="F582" s="217" t="s">
        <v>1438</v>
      </c>
      <c r="G582" s="214"/>
      <c r="H582" s="218">
        <v>2.16</v>
      </c>
      <c r="I582" s="219"/>
      <c r="J582" s="214"/>
      <c r="K582" s="214"/>
      <c r="L582" s="220"/>
      <c r="M582" s="221"/>
      <c r="N582" s="222"/>
      <c r="O582" s="222"/>
      <c r="P582" s="222"/>
      <c r="Q582" s="222"/>
      <c r="R582" s="222"/>
      <c r="S582" s="222"/>
      <c r="T582" s="223"/>
      <c r="AT582" s="224" t="s">
        <v>152</v>
      </c>
      <c r="AU582" s="224" t="s">
        <v>84</v>
      </c>
      <c r="AV582" s="13" t="s">
        <v>84</v>
      </c>
      <c r="AW582" s="13" t="s">
        <v>28</v>
      </c>
      <c r="AX582" s="13" t="s">
        <v>72</v>
      </c>
      <c r="AY582" s="224" t="s">
        <v>143</v>
      </c>
    </row>
    <row r="583" spans="1:65" s="13" customFormat="1" ht="10">
      <c r="B583" s="213"/>
      <c r="C583" s="214"/>
      <c r="D583" s="215" t="s">
        <v>152</v>
      </c>
      <c r="E583" s="216" t="s">
        <v>1</v>
      </c>
      <c r="F583" s="217" t="s">
        <v>1439</v>
      </c>
      <c r="G583" s="214"/>
      <c r="H583" s="218">
        <v>2.16</v>
      </c>
      <c r="I583" s="219"/>
      <c r="J583" s="214"/>
      <c r="K583" s="214"/>
      <c r="L583" s="220"/>
      <c r="M583" s="221"/>
      <c r="N583" s="222"/>
      <c r="O583" s="222"/>
      <c r="P583" s="222"/>
      <c r="Q583" s="222"/>
      <c r="R583" s="222"/>
      <c r="S583" s="222"/>
      <c r="T583" s="223"/>
      <c r="AT583" s="224" t="s">
        <v>152</v>
      </c>
      <c r="AU583" s="224" t="s">
        <v>84</v>
      </c>
      <c r="AV583" s="13" t="s">
        <v>84</v>
      </c>
      <c r="AW583" s="13" t="s">
        <v>28</v>
      </c>
      <c r="AX583" s="13" t="s">
        <v>72</v>
      </c>
      <c r="AY583" s="224" t="s">
        <v>143</v>
      </c>
    </row>
    <row r="584" spans="1:65" s="13" customFormat="1" ht="10">
      <c r="B584" s="213"/>
      <c r="C584" s="214"/>
      <c r="D584" s="215" t="s">
        <v>152</v>
      </c>
      <c r="E584" s="216" t="s">
        <v>1</v>
      </c>
      <c r="F584" s="217" t="s">
        <v>1440</v>
      </c>
      <c r="G584" s="214"/>
      <c r="H584" s="218">
        <v>1.5449999999999999</v>
      </c>
      <c r="I584" s="219"/>
      <c r="J584" s="214"/>
      <c r="K584" s="214"/>
      <c r="L584" s="220"/>
      <c r="M584" s="221"/>
      <c r="N584" s="222"/>
      <c r="O584" s="222"/>
      <c r="P584" s="222"/>
      <c r="Q584" s="222"/>
      <c r="R584" s="222"/>
      <c r="S584" s="222"/>
      <c r="T584" s="223"/>
      <c r="AT584" s="224" t="s">
        <v>152</v>
      </c>
      <c r="AU584" s="224" t="s">
        <v>84</v>
      </c>
      <c r="AV584" s="13" t="s">
        <v>84</v>
      </c>
      <c r="AW584" s="13" t="s">
        <v>28</v>
      </c>
      <c r="AX584" s="13" t="s">
        <v>72</v>
      </c>
      <c r="AY584" s="224" t="s">
        <v>143</v>
      </c>
    </row>
    <row r="585" spans="1:65" s="13" customFormat="1" ht="10">
      <c r="B585" s="213"/>
      <c r="C585" s="214"/>
      <c r="D585" s="215" t="s">
        <v>152</v>
      </c>
      <c r="E585" s="216" t="s">
        <v>1</v>
      </c>
      <c r="F585" s="217" t="s">
        <v>1441</v>
      </c>
      <c r="G585" s="214"/>
      <c r="H585" s="218">
        <v>1.44</v>
      </c>
      <c r="I585" s="219"/>
      <c r="J585" s="214"/>
      <c r="K585" s="214"/>
      <c r="L585" s="220"/>
      <c r="M585" s="221"/>
      <c r="N585" s="222"/>
      <c r="O585" s="222"/>
      <c r="P585" s="222"/>
      <c r="Q585" s="222"/>
      <c r="R585" s="222"/>
      <c r="S585" s="222"/>
      <c r="T585" s="223"/>
      <c r="AT585" s="224" t="s">
        <v>152</v>
      </c>
      <c r="AU585" s="224" t="s">
        <v>84</v>
      </c>
      <c r="AV585" s="13" t="s">
        <v>84</v>
      </c>
      <c r="AW585" s="13" t="s">
        <v>28</v>
      </c>
      <c r="AX585" s="13" t="s">
        <v>72</v>
      </c>
      <c r="AY585" s="224" t="s">
        <v>143</v>
      </c>
    </row>
    <row r="586" spans="1:65" s="13" customFormat="1" ht="10">
      <c r="B586" s="213"/>
      <c r="C586" s="214"/>
      <c r="D586" s="215" t="s">
        <v>152</v>
      </c>
      <c r="E586" s="216" t="s">
        <v>1</v>
      </c>
      <c r="F586" s="217" t="s">
        <v>1442</v>
      </c>
      <c r="G586" s="214"/>
      <c r="H586" s="218">
        <v>4.32</v>
      </c>
      <c r="I586" s="219"/>
      <c r="J586" s="214"/>
      <c r="K586" s="214"/>
      <c r="L586" s="220"/>
      <c r="M586" s="221"/>
      <c r="N586" s="222"/>
      <c r="O586" s="222"/>
      <c r="P586" s="222"/>
      <c r="Q586" s="222"/>
      <c r="R586" s="222"/>
      <c r="S586" s="222"/>
      <c r="T586" s="223"/>
      <c r="AT586" s="224" t="s">
        <v>152</v>
      </c>
      <c r="AU586" s="224" t="s">
        <v>84</v>
      </c>
      <c r="AV586" s="13" t="s">
        <v>84</v>
      </c>
      <c r="AW586" s="13" t="s">
        <v>28</v>
      </c>
      <c r="AX586" s="13" t="s">
        <v>72</v>
      </c>
      <c r="AY586" s="224" t="s">
        <v>143</v>
      </c>
    </row>
    <row r="587" spans="1:65" s="13" customFormat="1" ht="10">
      <c r="B587" s="213"/>
      <c r="C587" s="214"/>
      <c r="D587" s="215" t="s">
        <v>152</v>
      </c>
      <c r="E587" s="216" t="s">
        <v>1</v>
      </c>
      <c r="F587" s="217" t="s">
        <v>1443</v>
      </c>
      <c r="G587" s="214"/>
      <c r="H587" s="218">
        <v>3.6</v>
      </c>
      <c r="I587" s="219"/>
      <c r="J587" s="214"/>
      <c r="K587" s="214"/>
      <c r="L587" s="220"/>
      <c r="M587" s="221"/>
      <c r="N587" s="222"/>
      <c r="O587" s="222"/>
      <c r="P587" s="222"/>
      <c r="Q587" s="222"/>
      <c r="R587" s="222"/>
      <c r="S587" s="222"/>
      <c r="T587" s="223"/>
      <c r="AT587" s="224" t="s">
        <v>152</v>
      </c>
      <c r="AU587" s="224" t="s">
        <v>84</v>
      </c>
      <c r="AV587" s="13" t="s">
        <v>84</v>
      </c>
      <c r="AW587" s="13" t="s">
        <v>28</v>
      </c>
      <c r="AX587" s="13" t="s">
        <v>72</v>
      </c>
      <c r="AY587" s="224" t="s">
        <v>143</v>
      </c>
    </row>
    <row r="588" spans="1:65" s="13" customFormat="1" ht="10">
      <c r="B588" s="213"/>
      <c r="C588" s="214"/>
      <c r="D588" s="215" t="s">
        <v>152</v>
      </c>
      <c r="E588" s="216" t="s">
        <v>1</v>
      </c>
      <c r="F588" s="217" t="s">
        <v>1444</v>
      </c>
      <c r="G588" s="214"/>
      <c r="H588" s="218">
        <v>3.6</v>
      </c>
      <c r="I588" s="219"/>
      <c r="J588" s="214"/>
      <c r="K588" s="214"/>
      <c r="L588" s="220"/>
      <c r="M588" s="221"/>
      <c r="N588" s="222"/>
      <c r="O588" s="222"/>
      <c r="P588" s="222"/>
      <c r="Q588" s="222"/>
      <c r="R588" s="222"/>
      <c r="S588" s="222"/>
      <c r="T588" s="223"/>
      <c r="AT588" s="224" t="s">
        <v>152</v>
      </c>
      <c r="AU588" s="224" t="s">
        <v>84</v>
      </c>
      <c r="AV588" s="13" t="s">
        <v>84</v>
      </c>
      <c r="AW588" s="13" t="s">
        <v>28</v>
      </c>
      <c r="AX588" s="13" t="s">
        <v>72</v>
      </c>
      <c r="AY588" s="224" t="s">
        <v>143</v>
      </c>
    </row>
    <row r="589" spans="1:65" s="2" customFormat="1" ht="24.15" customHeight="1">
      <c r="A589" s="33"/>
      <c r="B589" s="34"/>
      <c r="C589" s="199" t="s">
        <v>281</v>
      </c>
      <c r="D589" s="199" t="s">
        <v>146</v>
      </c>
      <c r="E589" s="200" t="s">
        <v>560</v>
      </c>
      <c r="F589" s="201" t="s">
        <v>561</v>
      </c>
      <c r="G589" s="202" t="s">
        <v>149</v>
      </c>
      <c r="H589" s="203">
        <v>23.774999999999999</v>
      </c>
      <c r="I589" s="204"/>
      <c r="J589" s="203">
        <f>ROUND(I589*H589,3)</f>
        <v>0</v>
      </c>
      <c r="K589" s="205"/>
      <c r="L589" s="38"/>
      <c r="M589" s="206" t="s">
        <v>1</v>
      </c>
      <c r="N589" s="207" t="s">
        <v>38</v>
      </c>
      <c r="O589" s="74"/>
      <c r="P589" s="208">
        <f>O589*H589</f>
        <v>0</v>
      </c>
      <c r="Q589" s="208">
        <v>8.0000000000000007E-5</v>
      </c>
      <c r="R589" s="208">
        <f>Q589*H589</f>
        <v>1.902E-3</v>
      </c>
      <c r="S589" s="208">
        <v>0</v>
      </c>
      <c r="T589" s="209">
        <f>S589*H589</f>
        <v>0</v>
      </c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R589" s="210" t="s">
        <v>308</v>
      </c>
      <c r="AT589" s="210" t="s">
        <v>146</v>
      </c>
      <c r="AU589" s="210" t="s">
        <v>84</v>
      </c>
      <c r="AY589" s="16" t="s">
        <v>143</v>
      </c>
      <c r="BE589" s="211">
        <f>IF(N589="základná",J589,0)</f>
        <v>0</v>
      </c>
      <c r="BF589" s="211">
        <f>IF(N589="znížená",J589,0)</f>
        <v>0</v>
      </c>
      <c r="BG589" s="211">
        <f>IF(N589="zákl. prenesená",J589,0)</f>
        <v>0</v>
      </c>
      <c r="BH589" s="211">
        <f>IF(N589="zníž. prenesená",J589,0)</f>
        <v>0</v>
      </c>
      <c r="BI589" s="211">
        <f>IF(N589="nulová",J589,0)</f>
        <v>0</v>
      </c>
      <c r="BJ589" s="16" t="s">
        <v>84</v>
      </c>
      <c r="BK589" s="212">
        <f>ROUND(I589*H589,3)</f>
        <v>0</v>
      </c>
      <c r="BL589" s="16" t="s">
        <v>308</v>
      </c>
      <c r="BM589" s="210" t="s">
        <v>562</v>
      </c>
    </row>
    <row r="590" spans="1:65" s="13" customFormat="1" ht="10">
      <c r="B590" s="213"/>
      <c r="C590" s="214"/>
      <c r="D590" s="215" t="s">
        <v>152</v>
      </c>
      <c r="E590" s="216" t="s">
        <v>1</v>
      </c>
      <c r="F590" s="217" t="s">
        <v>558</v>
      </c>
      <c r="G590" s="214"/>
      <c r="H590" s="218">
        <v>4.95</v>
      </c>
      <c r="I590" s="219"/>
      <c r="J590" s="214"/>
      <c r="K590" s="214"/>
      <c r="L590" s="220"/>
      <c r="M590" s="221"/>
      <c r="N590" s="222"/>
      <c r="O590" s="222"/>
      <c r="P590" s="222"/>
      <c r="Q590" s="222"/>
      <c r="R590" s="222"/>
      <c r="S590" s="222"/>
      <c r="T590" s="223"/>
      <c r="AT590" s="224" t="s">
        <v>152</v>
      </c>
      <c r="AU590" s="224" t="s">
        <v>84</v>
      </c>
      <c r="AV590" s="13" t="s">
        <v>84</v>
      </c>
      <c r="AW590" s="13" t="s">
        <v>28</v>
      </c>
      <c r="AX590" s="13" t="s">
        <v>72</v>
      </c>
      <c r="AY590" s="224" t="s">
        <v>143</v>
      </c>
    </row>
    <row r="591" spans="1:65" s="13" customFormat="1" ht="10">
      <c r="B591" s="213"/>
      <c r="C591" s="214"/>
      <c r="D591" s="215" t="s">
        <v>152</v>
      </c>
      <c r="E591" s="216" t="s">
        <v>1</v>
      </c>
      <c r="F591" s="217" t="s">
        <v>1438</v>
      </c>
      <c r="G591" s="214"/>
      <c r="H591" s="218">
        <v>2.16</v>
      </c>
      <c r="I591" s="219"/>
      <c r="J591" s="214"/>
      <c r="K591" s="214"/>
      <c r="L591" s="220"/>
      <c r="M591" s="221"/>
      <c r="N591" s="222"/>
      <c r="O591" s="222"/>
      <c r="P591" s="222"/>
      <c r="Q591" s="222"/>
      <c r="R591" s="222"/>
      <c r="S591" s="222"/>
      <c r="T591" s="223"/>
      <c r="AT591" s="224" t="s">
        <v>152</v>
      </c>
      <c r="AU591" s="224" t="s">
        <v>84</v>
      </c>
      <c r="AV591" s="13" t="s">
        <v>84</v>
      </c>
      <c r="AW591" s="13" t="s">
        <v>28</v>
      </c>
      <c r="AX591" s="13" t="s">
        <v>72</v>
      </c>
      <c r="AY591" s="224" t="s">
        <v>143</v>
      </c>
    </row>
    <row r="592" spans="1:65" s="13" customFormat="1" ht="10">
      <c r="B592" s="213"/>
      <c r="C592" s="214"/>
      <c r="D592" s="215" t="s">
        <v>152</v>
      </c>
      <c r="E592" s="216" t="s">
        <v>1</v>
      </c>
      <c r="F592" s="217" t="s">
        <v>1439</v>
      </c>
      <c r="G592" s="214"/>
      <c r="H592" s="218">
        <v>2.16</v>
      </c>
      <c r="I592" s="219"/>
      <c r="J592" s="214"/>
      <c r="K592" s="214"/>
      <c r="L592" s="220"/>
      <c r="M592" s="221"/>
      <c r="N592" s="222"/>
      <c r="O592" s="222"/>
      <c r="P592" s="222"/>
      <c r="Q592" s="222"/>
      <c r="R592" s="222"/>
      <c r="S592" s="222"/>
      <c r="T592" s="223"/>
      <c r="AT592" s="224" t="s">
        <v>152</v>
      </c>
      <c r="AU592" s="224" t="s">
        <v>84</v>
      </c>
      <c r="AV592" s="13" t="s">
        <v>84</v>
      </c>
      <c r="AW592" s="13" t="s">
        <v>28</v>
      </c>
      <c r="AX592" s="13" t="s">
        <v>72</v>
      </c>
      <c r="AY592" s="224" t="s">
        <v>143</v>
      </c>
    </row>
    <row r="593" spans="1:65" s="13" customFormat="1" ht="10">
      <c r="B593" s="213"/>
      <c r="C593" s="214"/>
      <c r="D593" s="215" t="s">
        <v>152</v>
      </c>
      <c r="E593" s="216" t="s">
        <v>1</v>
      </c>
      <c r="F593" s="217" t="s">
        <v>1440</v>
      </c>
      <c r="G593" s="214"/>
      <c r="H593" s="218">
        <v>1.5449999999999999</v>
      </c>
      <c r="I593" s="219"/>
      <c r="J593" s="214"/>
      <c r="K593" s="214"/>
      <c r="L593" s="220"/>
      <c r="M593" s="221"/>
      <c r="N593" s="222"/>
      <c r="O593" s="222"/>
      <c r="P593" s="222"/>
      <c r="Q593" s="222"/>
      <c r="R593" s="222"/>
      <c r="S593" s="222"/>
      <c r="T593" s="223"/>
      <c r="AT593" s="224" t="s">
        <v>152</v>
      </c>
      <c r="AU593" s="224" t="s">
        <v>84</v>
      </c>
      <c r="AV593" s="13" t="s">
        <v>84</v>
      </c>
      <c r="AW593" s="13" t="s">
        <v>28</v>
      </c>
      <c r="AX593" s="13" t="s">
        <v>72</v>
      </c>
      <c r="AY593" s="224" t="s">
        <v>143</v>
      </c>
    </row>
    <row r="594" spans="1:65" s="13" customFormat="1" ht="10">
      <c r="B594" s="213"/>
      <c r="C594" s="214"/>
      <c r="D594" s="215" t="s">
        <v>152</v>
      </c>
      <c r="E594" s="216" t="s">
        <v>1</v>
      </c>
      <c r="F594" s="217" t="s">
        <v>1441</v>
      </c>
      <c r="G594" s="214"/>
      <c r="H594" s="218">
        <v>1.44</v>
      </c>
      <c r="I594" s="219"/>
      <c r="J594" s="214"/>
      <c r="K594" s="214"/>
      <c r="L594" s="220"/>
      <c r="M594" s="221"/>
      <c r="N594" s="222"/>
      <c r="O594" s="222"/>
      <c r="P594" s="222"/>
      <c r="Q594" s="222"/>
      <c r="R594" s="222"/>
      <c r="S594" s="222"/>
      <c r="T594" s="223"/>
      <c r="AT594" s="224" t="s">
        <v>152</v>
      </c>
      <c r="AU594" s="224" t="s">
        <v>84</v>
      </c>
      <c r="AV594" s="13" t="s">
        <v>84</v>
      </c>
      <c r="AW594" s="13" t="s">
        <v>28</v>
      </c>
      <c r="AX594" s="13" t="s">
        <v>72</v>
      </c>
      <c r="AY594" s="224" t="s">
        <v>143</v>
      </c>
    </row>
    <row r="595" spans="1:65" s="13" customFormat="1" ht="10">
      <c r="B595" s="213"/>
      <c r="C595" s="214"/>
      <c r="D595" s="215" t="s">
        <v>152</v>
      </c>
      <c r="E595" s="216" t="s">
        <v>1</v>
      </c>
      <c r="F595" s="217" t="s">
        <v>1442</v>
      </c>
      <c r="G595" s="214"/>
      <c r="H595" s="218">
        <v>4.32</v>
      </c>
      <c r="I595" s="219"/>
      <c r="J595" s="214"/>
      <c r="K595" s="214"/>
      <c r="L595" s="220"/>
      <c r="M595" s="221"/>
      <c r="N595" s="222"/>
      <c r="O595" s="222"/>
      <c r="P595" s="222"/>
      <c r="Q595" s="222"/>
      <c r="R595" s="222"/>
      <c r="S595" s="222"/>
      <c r="T595" s="223"/>
      <c r="AT595" s="224" t="s">
        <v>152</v>
      </c>
      <c r="AU595" s="224" t="s">
        <v>84</v>
      </c>
      <c r="AV595" s="13" t="s">
        <v>84</v>
      </c>
      <c r="AW595" s="13" t="s">
        <v>28</v>
      </c>
      <c r="AX595" s="13" t="s">
        <v>72</v>
      </c>
      <c r="AY595" s="224" t="s">
        <v>143</v>
      </c>
    </row>
    <row r="596" spans="1:65" s="13" customFormat="1" ht="10">
      <c r="B596" s="213"/>
      <c r="C596" s="214"/>
      <c r="D596" s="215" t="s">
        <v>152</v>
      </c>
      <c r="E596" s="216" t="s">
        <v>1</v>
      </c>
      <c r="F596" s="217" t="s">
        <v>1443</v>
      </c>
      <c r="G596" s="214"/>
      <c r="H596" s="218">
        <v>3.6</v>
      </c>
      <c r="I596" s="219"/>
      <c r="J596" s="214"/>
      <c r="K596" s="214"/>
      <c r="L596" s="220"/>
      <c r="M596" s="221"/>
      <c r="N596" s="222"/>
      <c r="O596" s="222"/>
      <c r="P596" s="222"/>
      <c r="Q596" s="222"/>
      <c r="R596" s="222"/>
      <c r="S596" s="222"/>
      <c r="T596" s="223"/>
      <c r="AT596" s="224" t="s">
        <v>152</v>
      </c>
      <c r="AU596" s="224" t="s">
        <v>84</v>
      </c>
      <c r="AV596" s="13" t="s">
        <v>84</v>
      </c>
      <c r="AW596" s="13" t="s">
        <v>28</v>
      </c>
      <c r="AX596" s="13" t="s">
        <v>72</v>
      </c>
      <c r="AY596" s="224" t="s">
        <v>143</v>
      </c>
    </row>
    <row r="597" spans="1:65" s="13" customFormat="1" ht="10">
      <c r="B597" s="213"/>
      <c r="C597" s="214"/>
      <c r="D597" s="215" t="s">
        <v>152</v>
      </c>
      <c r="E597" s="216" t="s">
        <v>1</v>
      </c>
      <c r="F597" s="217" t="s">
        <v>1444</v>
      </c>
      <c r="G597" s="214"/>
      <c r="H597" s="218">
        <v>3.6</v>
      </c>
      <c r="I597" s="219"/>
      <c r="J597" s="214"/>
      <c r="K597" s="214"/>
      <c r="L597" s="220"/>
      <c r="M597" s="221"/>
      <c r="N597" s="222"/>
      <c r="O597" s="222"/>
      <c r="P597" s="222"/>
      <c r="Q597" s="222"/>
      <c r="R597" s="222"/>
      <c r="S597" s="222"/>
      <c r="T597" s="223"/>
      <c r="AT597" s="224" t="s">
        <v>152</v>
      </c>
      <c r="AU597" s="224" t="s">
        <v>84</v>
      </c>
      <c r="AV597" s="13" t="s">
        <v>84</v>
      </c>
      <c r="AW597" s="13" t="s">
        <v>28</v>
      </c>
      <c r="AX597" s="13" t="s">
        <v>72</v>
      </c>
      <c r="AY597" s="224" t="s">
        <v>143</v>
      </c>
    </row>
    <row r="598" spans="1:65" s="2" customFormat="1" ht="24.15" customHeight="1">
      <c r="A598" s="33"/>
      <c r="B598" s="34"/>
      <c r="C598" s="199" t="s">
        <v>270</v>
      </c>
      <c r="D598" s="199" t="s">
        <v>146</v>
      </c>
      <c r="E598" s="200" t="s">
        <v>564</v>
      </c>
      <c r="F598" s="201" t="s">
        <v>565</v>
      </c>
      <c r="G598" s="202" t="s">
        <v>149</v>
      </c>
      <c r="H598" s="203">
        <v>535.51900000000001</v>
      </c>
      <c r="I598" s="204"/>
      <c r="J598" s="203">
        <f>ROUND(I598*H598,3)</f>
        <v>0</v>
      </c>
      <c r="K598" s="205"/>
      <c r="L598" s="38"/>
      <c r="M598" s="206" t="s">
        <v>1</v>
      </c>
      <c r="N598" s="207" t="s">
        <v>38</v>
      </c>
      <c r="O598" s="74"/>
      <c r="P598" s="208">
        <f>O598*H598</f>
        <v>0</v>
      </c>
      <c r="Q598" s="208">
        <v>8.0000000000000007E-5</v>
      </c>
      <c r="R598" s="208">
        <f>Q598*H598</f>
        <v>4.2841520000000001E-2</v>
      </c>
      <c r="S598" s="208">
        <v>0</v>
      </c>
      <c r="T598" s="209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210" t="s">
        <v>308</v>
      </c>
      <c r="AT598" s="210" t="s">
        <v>146</v>
      </c>
      <c r="AU598" s="210" t="s">
        <v>84</v>
      </c>
      <c r="AY598" s="16" t="s">
        <v>143</v>
      </c>
      <c r="BE598" s="211">
        <f>IF(N598="základná",J598,0)</f>
        <v>0</v>
      </c>
      <c r="BF598" s="211">
        <f>IF(N598="znížená",J598,0)</f>
        <v>0</v>
      </c>
      <c r="BG598" s="211">
        <f>IF(N598="zákl. prenesená",J598,0)</f>
        <v>0</v>
      </c>
      <c r="BH598" s="211">
        <f>IF(N598="zníž. prenesená",J598,0)</f>
        <v>0</v>
      </c>
      <c r="BI598" s="211">
        <f>IF(N598="nulová",J598,0)</f>
        <v>0</v>
      </c>
      <c r="BJ598" s="16" t="s">
        <v>84</v>
      </c>
      <c r="BK598" s="212">
        <f>ROUND(I598*H598,3)</f>
        <v>0</v>
      </c>
      <c r="BL598" s="16" t="s">
        <v>308</v>
      </c>
      <c r="BM598" s="210" t="s">
        <v>566</v>
      </c>
    </row>
    <row r="599" spans="1:65" s="13" customFormat="1" ht="10">
      <c r="B599" s="213"/>
      <c r="C599" s="214"/>
      <c r="D599" s="215" t="s">
        <v>152</v>
      </c>
      <c r="E599" s="216" t="s">
        <v>1</v>
      </c>
      <c r="F599" s="217" t="s">
        <v>1282</v>
      </c>
      <c r="G599" s="214"/>
      <c r="H599" s="218">
        <v>3.39</v>
      </c>
      <c r="I599" s="219"/>
      <c r="J599" s="214"/>
      <c r="K599" s="214"/>
      <c r="L599" s="220"/>
      <c r="M599" s="221"/>
      <c r="N599" s="222"/>
      <c r="O599" s="222"/>
      <c r="P599" s="222"/>
      <c r="Q599" s="222"/>
      <c r="R599" s="222"/>
      <c r="S599" s="222"/>
      <c r="T599" s="223"/>
      <c r="AT599" s="224" t="s">
        <v>152</v>
      </c>
      <c r="AU599" s="224" t="s">
        <v>84</v>
      </c>
      <c r="AV599" s="13" t="s">
        <v>84</v>
      </c>
      <c r="AW599" s="13" t="s">
        <v>28</v>
      </c>
      <c r="AX599" s="13" t="s">
        <v>72</v>
      </c>
      <c r="AY599" s="224" t="s">
        <v>143</v>
      </c>
    </row>
    <row r="600" spans="1:65" s="13" customFormat="1" ht="10">
      <c r="B600" s="213"/>
      <c r="C600" s="214"/>
      <c r="D600" s="215" t="s">
        <v>152</v>
      </c>
      <c r="E600" s="216" t="s">
        <v>1</v>
      </c>
      <c r="F600" s="217" t="s">
        <v>1283</v>
      </c>
      <c r="G600" s="214"/>
      <c r="H600" s="218">
        <v>9.9749999999999996</v>
      </c>
      <c r="I600" s="219"/>
      <c r="J600" s="214"/>
      <c r="K600" s="214"/>
      <c r="L600" s="220"/>
      <c r="M600" s="221"/>
      <c r="N600" s="222"/>
      <c r="O600" s="222"/>
      <c r="P600" s="222"/>
      <c r="Q600" s="222"/>
      <c r="R600" s="222"/>
      <c r="S600" s="222"/>
      <c r="T600" s="223"/>
      <c r="AT600" s="224" t="s">
        <v>152</v>
      </c>
      <c r="AU600" s="224" t="s">
        <v>84</v>
      </c>
      <c r="AV600" s="13" t="s">
        <v>84</v>
      </c>
      <c r="AW600" s="13" t="s">
        <v>28</v>
      </c>
      <c r="AX600" s="13" t="s">
        <v>72</v>
      </c>
      <c r="AY600" s="224" t="s">
        <v>143</v>
      </c>
    </row>
    <row r="601" spans="1:65" s="13" customFormat="1" ht="10">
      <c r="B601" s="213"/>
      <c r="C601" s="214"/>
      <c r="D601" s="215" t="s">
        <v>152</v>
      </c>
      <c r="E601" s="216" t="s">
        <v>1</v>
      </c>
      <c r="F601" s="217" t="s">
        <v>1284</v>
      </c>
      <c r="G601" s="214"/>
      <c r="H601" s="218">
        <v>6.03</v>
      </c>
      <c r="I601" s="219"/>
      <c r="J601" s="214"/>
      <c r="K601" s="214"/>
      <c r="L601" s="220"/>
      <c r="M601" s="221"/>
      <c r="N601" s="222"/>
      <c r="O601" s="222"/>
      <c r="P601" s="222"/>
      <c r="Q601" s="222"/>
      <c r="R601" s="222"/>
      <c r="S601" s="222"/>
      <c r="T601" s="223"/>
      <c r="AT601" s="224" t="s">
        <v>152</v>
      </c>
      <c r="AU601" s="224" t="s">
        <v>84</v>
      </c>
      <c r="AV601" s="13" t="s">
        <v>84</v>
      </c>
      <c r="AW601" s="13" t="s">
        <v>28</v>
      </c>
      <c r="AX601" s="13" t="s">
        <v>72</v>
      </c>
      <c r="AY601" s="224" t="s">
        <v>143</v>
      </c>
    </row>
    <row r="602" spans="1:65" s="13" customFormat="1" ht="10">
      <c r="B602" s="213"/>
      <c r="C602" s="214"/>
      <c r="D602" s="215" t="s">
        <v>152</v>
      </c>
      <c r="E602" s="216" t="s">
        <v>1</v>
      </c>
      <c r="F602" s="217" t="s">
        <v>1285</v>
      </c>
      <c r="G602" s="214"/>
      <c r="H602" s="218">
        <v>6.5629999999999997</v>
      </c>
      <c r="I602" s="219"/>
      <c r="J602" s="214"/>
      <c r="K602" s="214"/>
      <c r="L602" s="220"/>
      <c r="M602" s="221"/>
      <c r="N602" s="222"/>
      <c r="O602" s="222"/>
      <c r="P602" s="222"/>
      <c r="Q602" s="222"/>
      <c r="R602" s="222"/>
      <c r="S602" s="222"/>
      <c r="T602" s="223"/>
      <c r="AT602" s="224" t="s">
        <v>152</v>
      </c>
      <c r="AU602" s="224" t="s">
        <v>84</v>
      </c>
      <c r="AV602" s="13" t="s">
        <v>84</v>
      </c>
      <c r="AW602" s="13" t="s">
        <v>28</v>
      </c>
      <c r="AX602" s="13" t="s">
        <v>72</v>
      </c>
      <c r="AY602" s="224" t="s">
        <v>143</v>
      </c>
    </row>
    <row r="603" spans="1:65" s="13" customFormat="1" ht="10">
      <c r="B603" s="213"/>
      <c r="C603" s="214"/>
      <c r="D603" s="215" t="s">
        <v>152</v>
      </c>
      <c r="E603" s="216" t="s">
        <v>1</v>
      </c>
      <c r="F603" s="217" t="s">
        <v>1286</v>
      </c>
      <c r="G603" s="214"/>
      <c r="H603" s="218">
        <v>73.576999999999998</v>
      </c>
      <c r="I603" s="219"/>
      <c r="J603" s="214"/>
      <c r="K603" s="214"/>
      <c r="L603" s="220"/>
      <c r="M603" s="221"/>
      <c r="N603" s="222"/>
      <c r="O603" s="222"/>
      <c r="P603" s="222"/>
      <c r="Q603" s="222"/>
      <c r="R603" s="222"/>
      <c r="S603" s="222"/>
      <c r="T603" s="223"/>
      <c r="AT603" s="224" t="s">
        <v>152</v>
      </c>
      <c r="AU603" s="224" t="s">
        <v>84</v>
      </c>
      <c r="AV603" s="13" t="s">
        <v>84</v>
      </c>
      <c r="AW603" s="13" t="s">
        <v>28</v>
      </c>
      <c r="AX603" s="13" t="s">
        <v>72</v>
      </c>
      <c r="AY603" s="224" t="s">
        <v>143</v>
      </c>
    </row>
    <row r="604" spans="1:65" s="13" customFormat="1" ht="10">
      <c r="B604" s="213"/>
      <c r="C604" s="214"/>
      <c r="D604" s="215" t="s">
        <v>152</v>
      </c>
      <c r="E604" s="216" t="s">
        <v>1</v>
      </c>
      <c r="F604" s="217" t="s">
        <v>1091</v>
      </c>
      <c r="G604" s="214"/>
      <c r="H604" s="218">
        <v>23.497</v>
      </c>
      <c r="I604" s="219"/>
      <c r="J604" s="214"/>
      <c r="K604" s="214"/>
      <c r="L604" s="220"/>
      <c r="M604" s="221"/>
      <c r="N604" s="222"/>
      <c r="O604" s="222"/>
      <c r="P604" s="222"/>
      <c r="Q604" s="222"/>
      <c r="R604" s="222"/>
      <c r="S604" s="222"/>
      <c r="T604" s="223"/>
      <c r="AT604" s="224" t="s">
        <v>152</v>
      </c>
      <c r="AU604" s="224" t="s">
        <v>84</v>
      </c>
      <c r="AV604" s="13" t="s">
        <v>84</v>
      </c>
      <c r="AW604" s="13" t="s">
        <v>28</v>
      </c>
      <c r="AX604" s="13" t="s">
        <v>72</v>
      </c>
      <c r="AY604" s="224" t="s">
        <v>143</v>
      </c>
    </row>
    <row r="605" spans="1:65" s="14" customFormat="1" ht="10">
      <c r="B605" s="243"/>
      <c r="C605" s="244"/>
      <c r="D605" s="215" t="s">
        <v>152</v>
      </c>
      <c r="E605" s="245" t="s">
        <v>1</v>
      </c>
      <c r="F605" s="246" t="s">
        <v>1287</v>
      </c>
      <c r="G605" s="244"/>
      <c r="H605" s="245" t="s">
        <v>1</v>
      </c>
      <c r="I605" s="247"/>
      <c r="J605" s="244"/>
      <c r="K605" s="244"/>
      <c r="L605" s="248"/>
      <c r="M605" s="249"/>
      <c r="N605" s="250"/>
      <c r="O605" s="250"/>
      <c r="P605" s="250"/>
      <c r="Q605" s="250"/>
      <c r="R605" s="250"/>
      <c r="S605" s="250"/>
      <c r="T605" s="251"/>
      <c r="AT605" s="252" t="s">
        <v>152</v>
      </c>
      <c r="AU605" s="252" t="s">
        <v>84</v>
      </c>
      <c r="AV605" s="14" t="s">
        <v>79</v>
      </c>
      <c r="AW605" s="14" t="s">
        <v>28</v>
      </c>
      <c r="AX605" s="14" t="s">
        <v>72</v>
      </c>
      <c r="AY605" s="252" t="s">
        <v>143</v>
      </c>
    </row>
    <row r="606" spans="1:65" s="14" customFormat="1" ht="10">
      <c r="B606" s="243"/>
      <c r="C606" s="244"/>
      <c r="D606" s="215" t="s">
        <v>152</v>
      </c>
      <c r="E606" s="245" t="s">
        <v>1</v>
      </c>
      <c r="F606" s="246" t="s">
        <v>1042</v>
      </c>
      <c r="G606" s="244"/>
      <c r="H606" s="245" t="s">
        <v>1</v>
      </c>
      <c r="I606" s="247"/>
      <c r="J606" s="244"/>
      <c r="K606" s="244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152</v>
      </c>
      <c r="AU606" s="252" t="s">
        <v>84</v>
      </c>
      <c r="AV606" s="14" t="s">
        <v>79</v>
      </c>
      <c r="AW606" s="14" t="s">
        <v>28</v>
      </c>
      <c r="AX606" s="14" t="s">
        <v>72</v>
      </c>
      <c r="AY606" s="252" t="s">
        <v>143</v>
      </c>
    </row>
    <row r="607" spans="1:65" s="13" customFormat="1" ht="20">
      <c r="B607" s="213"/>
      <c r="C607" s="214"/>
      <c r="D607" s="215" t="s">
        <v>152</v>
      </c>
      <c r="E607" s="216" t="s">
        <v>1</v>
      </c>
      <c r="F607" s="217" t="s">
        <v>1288</v>
      </c>
      <c r="G607" s="214"/>
      <c r="H607" s="218">
        <v>15.46</v>
      </c>
      <c r="I607" s="219"/>
      <c r="J607" s="214"/>
      <c r="K607" s="214"/>
      <c r="L607" s="220"/>
      <c r="M607" s="221"/>
      <c r="N607" s="222"/>
      <c r="O607" s="222"/>
      <c r="P607" s="222"/>
      <c r="Q607" s="222"/>
      <c r="R607" s="222"/>
      <c r="S607" s="222"/>
      <c r="T607" s="223"/>
      <c r="AT607" s="224" t="s">
        <v>152</v>
      </c>
      <c r="AU607" s="224" t="s">
        <v>84</v>
      </c>
      <c r="AV607" s="13" t="s">
        <v>84</v>
      </c>
      <c r="AW607" s="13" t="s">
        <v>28</v>
      </c>
      <c r="AX607" s="13" t="s">
        <v>72</v>
      </c>
      <c r="AY607" s="224" t="s">
        <v>143</v>
      </c>
    </row>
    <row r="608" spans="1:65" s="13" customFormat="1" ht="10">
      <c r="B608" s="213"/>
      <c r="C608" s="214"/>
      <c r="D608" s="215" t="s">
        <v>152</v>
      </c>
      <c r="E608" s="216" t="s">
        <v>1</v>
      </c>
      <c r="F608" s="217" t="s">
        <v>1289</v>
      </c>
      <c r="G608" s="214"/>
      <c r="H608" s="218">
        <v>0.88</v>
      </c>
      <c r="I608" s="219"/>
      <c r="J608" s="214"/>
      <c r="K608" s="214"/>
      <c r="L608" s="220"/>
      <c r="M608" s="221"/>
      <c r="N608" s="222"/>
      <c r="O608" s="222"/>
      <c r="P608" s="222"/>
      <c r="Q608" s="222"/>
      <c r="R608" s="222"/>
      <c r="S608" s="222"/>
      <c r="T608" s="223"/>
      <c r="AT608" s="224" t="s">
        <v>152</v>
      </c>
      <c r="AU608" s="224" t="s">
        <v>84</v>
      </c>
      <c r="AV608" s="13" t="s">
        <v>84</v>
      </c>
      <c r="AW608" s="13" t="s">
        <v>28</v>
      </c>
      <c r="AX608" s="13" t="s">
        <v>72</v>
      </c>
      <c r="AY608" s="224" t="s">
        <v>143</v>
      </c>
    </row>
    <row r="609" spans="2:51" s="13" customFormat="1" ht="20">
      <c r="B609" s="213"/>
      <c r="C609" s="214"/>
      <c r="D609" s="215" t="s">
        <v>152</v>
      </c>
      <c r="E609" s="216" t="s">
        <v>1</v>
      </c>
      <c r="F609" s="217" t="s">
        <v>1290</v>
      </c>
      <c r="G609" s="214"/>
      <c r="H609" s="218">
        <v>9.968</v>
      </c>
      <c r="I609" s="219"/>
      <c r="J609" s="214"/>
      <c r="K609" s="214"/>
      <c r="L609" s="220"/>
      <c r="M609" s="221"/>
      <c r="N609" s="222"/>
      <c r="O609" s="222"/>
      <c r="P609" s="222"/>
      <c r="Q609" s="222"/>
      <c r="R609" s="222"/>
      <c r="S609" s="222"/>
      <c r="T609" s="223"/>
      <c r="AT609" s="224" t="s">
        <v>152</v>
      </c>
      <c r="AU609" s="224" t="s">
        <v>84</v>
      </c>
      <c r="AV609" s="13" t="s">
        <v>84</v>
      </c>
      <c r="AW609" s="13" t="s">
        <v>28</v>
      </c>
      <c r="AX609" s="13" t="s">
        <v>72</v>
      </c>
      <c r="AY609" s="224" t="s">
        <v>143</v>
      </c>
    </row>
    <row r="610" spans="2:51" s="13" customFormat="1" ht="20">
      <c r="B610" s="213"/>
      <c r="C610" s="214"/>
      <c r="D610" s="215" t="s">
        <v>152</v>
      </c>
      <c r="E610" s="216" t="s">
        <v>1</v>
      </c>
      <c r="F610" s="217" t="s">
        <v>1291</v>
      </c>
      <c r="G610" s="214"/>
      <c r="H610" s="218">
        <v>6.99</v>
      </c>
      <c r="I610" s="219"/>
      <c r="J610" s="214"/>
      <c r="K610" s="214"/>
      <c r="L610" s="220"/>
      <c r="M610" s="221"/>
      <c r="N610" s="222"/>
      <c r="O610" s="222"/>
      <c r="P610" s="222"/>
      <c r="Q610" s="222"/>
      <c r="R610" s="222"/>
      <c r="S610" s="222"/>
      <c r="T610" s="223"/>
      <c r="AT610" s="224" t="s">
        <v>152</v>
      </c>
      <c r="AU610" s="224" t="s">
        <v>84</v>
      </c>
      <c r="AV610" s="13" t="s">
        <v>84</v>
      </c>
      <c r="AW610" s="13" t="s">
        <v>28</v>
      </c>
      <c r="AX610" s="13" t="s">
        <v>72</v>
      </c>
      <c r="AY610" s="224" t="s">
        <v>143</v>
      </c>
    </row>
    <row r="611" spans="2:51" s="13" customFormat="1" ht="10">
      <c r="B611" s="213"/>
      <c r="C611" s="214"/>
      <c r="D611" s="215" t="s">
        <v>152</v>
      </c>
      <c r="E611" s="216" t="s">
        <v>1</v>
      </c>
      <c r="F611" s="217" t="s">
        <v>1292</v>
      </c>
      <c r="G611" s="214"/>
      <c r="H611" s="218">
        <v>9.6</v>
      </c>
      <c r="I611" s="219"/>
      <c r="J611" s="214"/>
      <c r="K611" s="214"/>
      <c r="L611" s="220"/>
      <c r="M611" s="221"/>
      <c r="N611" s="222"/>
      <c r="O611" s="222"/>
      <c r="P611" s="222"/>
      <c r="Q611" s="222"/>
      <c r="R611" s="222"/>
      <c r="S611" s="222"/>
      <c r="T611" s="223"/>
      <c r="AT611" s="224" t="s">
        <v>152</v>
      </c>
      <c r="AU611" s="224" t="s">
        <v>84</v>
      </c>
      <c r="AV611" s="13" t="s">
        <v>84</v>
      </c>
      <c r="AW611" s="13" t="s">
        <v>28</v>
      </c>
      <c r="AX611" s="13" t="s">
        <v>72</v>
      </c>
      <c r="AY611" s="224" t="s">
        <v>143</v>
      </c>
    </row>
    <row r="612" spans="2:51" s="13" customFormat="1" ht="10">
      <c r="B612" s="213"/>
      <c r="C612" s="214"/>
      <c r="D612" s="215" t="s">
        <v>152</v>
      </c>
      <c r="E612" s="216" t="s">
        <v>1</v>
      </c>
      <c r="F612" s="217" t="s">
        <v>1293</v>
      </c>
      <c r="G612" s="214"/>
      <c r="H612" s="218">
        <v>0.3</v>
      </c>
      <c r="I612" s="219"/>
      <c r="J612" s="214"/>
      <c r="K612" s="214"/>
      <c r="L612" s="220"/>
      <c r="M612" s="221"/>
      <c r="N612" s="222"/>
      <c r="O612" s="222"/>
      <c r="P612" s="222"/>
      <c r="Q612" s="222"/>
      <c r="R612" s="222"/>
      <c r="S612" s="222"/>
      <c r="T612" s="223"/>
      <c r="AT612" s="224" t="s">
        <v>152</v>
      </c>
      <c r="AU612" s="224" t="s">
        <v>84</v>
      </c>
      <c r="AV612" s="13" t="s">
        <v>84</v>
      </c>
      <c r="AW612" s="13" t="s">
        <v>28</v>
      </c>
      <c r="AX612" s="13" t="s">
        <v>72</v>
      </c>
      <c r="AY612" s="224" t="s">
        <v>143</v>
      </c>
    </row>
    <row r="613" spans="2:51" s="14" customFormat="1" ht="10">
      <c r="B613" s="243"/>
      <c r="C613" s="244"/>
      <c r="D613" s="215" t="s">
        <v>152</v>
      </c>
      <c r="E613" s="245" t="s">
        <v>1</v>
      </c>
      <c r="F613" s="246" t="s">
        <v>1047</v>
      </c>
      <c r="G613" s="244"/>
      <c r="H613" s="245" t="s">
        <v>1</v>
      </c>
      <c r="I613" s="247"/>
      <c r="J613" s="244"/>
      <c r="K613" s="244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152</v>
      </c>
      <c r="AU613" s="252" t="s">
        <v>84</v>
      </c>
      <c r="AV613" s="14" t="s">
        <v>79</v>
      </c>
      <c r="AW613" s="14" t="s">
        <v>28</v>
      </c>
      <c r="AX613" s="14" t="s">
        <v>72</v>
      </c>
      <c r="AY613" s="252" t="s">
        <v>143</v>
      </c>
    </row>
    <row r="614" spans="2:51" s="13" customFormat="1" ht="10">
      <c r="B614" s="213"/>
      <c r="C614" s="214"/>
      <c r="D614" s="215" t="s">
        <v>152</v>
      </c>
      <c r="E614" s="216" t="s">
        <v>1</v>
      </c>
      <c r="F614" s="217" t="s">
        <v>1294</v>
      </c>
      <c r="G614" s="214"/>
      <c r="H614" s="218">
        <v>34.944000000000003</v>
      </c>
      <c r="I614" s="219"/>
      <c r="J614" s="214"/>
      <c r="K614" s="214"/>
      <c r="L614" s="220"/>
      <c r="M614" s="221"/>
      <c r="N614" s="222"/>
      <c r="O614" s="222"/>
      <c r="P614" s="222"/>
      <c r="Q614" s="222"/>
      <c r="R614" s="222"/>
      <c r="S614" s="222"/>
      <c r="T614" s="223"/>
      <c r="AT614" s="224" t="s">
        <v>152</v>
      </c>
      <c r="AU614" s="224" t="s">
        <v>84</v>
      </c>
      <c r="AV614" s="13" t="s">
        <v>84</v>
      </c>
      <c r="AW614" s="13" t="s">
        <v>28</v>
      </c>
      <c r="AX614" s="13" t="s">
        <v>72</v>
      </c>
      <c r="AY614" s="224" t="s">
        <v>143</v>
      </c>
    </row>
    <row r="615" spans="2:51" s="13" customFormat="1" ht="10">
      <c r="B615" s="213"/>
      <c r="C615" s="214"/>
      <c r="D615" s="215" t="s">
        <v>152</v>
      </c>
      <c r="E615" s="216" t="s">
        <v>1</v>
      </c>
      <c r="F615" s="217" t="s">
        <v>1295</v>
      </c>
      <c r="G615" s="214"/>
      <c r="H615" s="218">
        <v>1.98</v>
      </c>
      <c r="I615" s="219"/>
      <c r="J615" s="214"/>
      <c r="K615" s="214"/>
      <c r="L615" s="220"/>
      <c r="M615" s="221"/>
      <c r="N615" s="222"/>
      <c r="O615" s="222"/>
      <c r="P615" s="222"/>
      <c r="Q615" s="222"/>
      <c r="R615" s="222"/>
      <c r="S615" s="222"/>
      <c r="T615" s="223"/>
      <c r="AT615" s="224" t="s">
        <v>152</v>
      </c>
      <c r="AU615" s="224" t="s">
        <v>84</v>
      </c>
      <c r="AV615" s="13" t="s">
        <v>84</v>
      </c>
      <c r="AW615" s="13" t="s">
        <v>28</v>
      </c>
      <c r="AX615" s="13" t="s">
        <v>72</v>
      </c>
      <c r="AY615" s="224" t="s">
        <v>143</v>
      </c>
    </row>
    <row r="616" spans="2:51" s="13" customFormat="1" ht="10">
      <c r="B616" s="213"/>
      <c r="C616" s="214"/>
      <c r="D616" s="215" t="s">
        <v>152</v>
      </c>
      <c r="E616" s="216" t="s">
        <v>1</v>
      </c>
      <c r="F616" s="217" t="s">
        <v>1296</v>
      </c>
      <c r="G616" s="214"/>
      <c r="H616" s="218">
        <v>1.2749999999999999</v>
      </c>
      <c r="I616" s="219"/>
      <c r="J616" s="214"/>
      <c r="K616" s="214"/>
      <c r="L616" s="220"/>
      <c r="M616" s="221"/>
      <c r="N616" s="222"/>
      <c r="O616" s="222"/>
      <c r="P616" s="222"/>
      <c r="Q616" s="222"/>
      <c r="R616" s="222"/>
      <c r="S616" s="222"/>
      <c r="T616" s="223"/>
      <c r="AT616" s="224" t="s">
        <v>152</v>
      </c>
      <c r="AU616" s="224" t="s">
        <v>84</v>
      </c>
      <c r="AV616" s="13" t="s">
        <v>84</v>
      </c>
      <c r="AW616" s="13" t="s">
        <v>28</v>
      </c>
      <c r="AX616" s="13" t="s">
        <v>72</v>
      </c>
      <c r="AY616" s="224" t="s">
        <v>143</v>
      </c>
    </row>
    <row r="617" spans="2:51" s="13" customFormat="1" ht="10">
      <c r="B617" s="213"/>
      <c r="C617" s="214"/>
      <c r="D617" s="215" t="s">
        <v>152</v>
      </c>
      <c r="E617" s="216" t="s">
        <v>1</v>
      </c>
      <c r="F617" s="217" t="s">
        <v>1297</v>
      </c>
      <c r="G617" s="214"/>
      <c r="H617" s="218">
        <v>1.1879999999999999</v>
      </c>
      <c r="I617" s="219"/>
      <c r="J617" s="214"/>
      <c r="K617" s="214"/>
      <c r="L617" s="220"/>
      <c r="M617" s="221"/>
      <c r="N617" s="222"/>
      <c r="O617" s="222"/>
      <c r="P617" s="222"/>
      <c r="Q617" s="222"/>
      <c r="R617" s="222"/>
      <c r="S617" s="222"/>
      <c r="T617" s="223"/>
      <c r="AT617" s="224" t="s">
        <v>152</v>
      </c>
      <c r="AU617" s="224" t="s">
        <v>84</v>
      </c>
      <c r="AV617" s="13" t="s">
        <v>84</v>
      </c>
      <c r="AW617" s="13" t="s">
        <v>28</v>
      </c>
      <c r="AX617" s="13" t="s">
        <v>72</v>
      </c>
      <c r="AY617" s="224" t="s">
        <v>143</v>
      </c>
    </row>
    <row r="618" spans="2:51" s="13" customFormat="1" ht="10">
      <c r="B618" s="213"/>
      <c r="C618" s="214"/>
      <c r="D618" s="215" t="s">
        <v>152</v>
      </c>
      <c r="E618" s="216" t="s">
        <v>1</v>
      </c>
      <c r="F618" s="217" t="s">
        <v>1298</v>
      </c>
      <c r="G618" s="214"/>
      <c r="H618" s="218">
        <v>39.277999999999999</v>
      </c>
      <c r="I618" s="219"/>
      <c r="J618" s="214"/>
      <c r="K618" s="214"/>
      <c r="L618" s="220"/>
      <c r="M618" s="221"/>
      <c r="N618" s="222"/>
      <c r="O618" s="222"/>
      <c r="P618" s="222"/>
      <c r="Q618" s="222"/>
      <c r="R618" s="222"/>
      <c r="S618" s="222"/>
      <c r="T618" s="223"/>
      <c r="AT618" s="224" t="s">
        <v>152</v>
      </c>
      <c r="AU618" s="224" t="s">
        <v>84</v>
      </c>
      <c r="AV618" s="13" t="s">
        <v>84</v>
      </c>
      <c r="AW618" s="13" t="s">
        <v>28</v>
      </c>
      <c r="AX618" s="13" t="s">
        <v>72</v>
      </c>
      <c r="AY618" s="224" t="s">
        <v>143</v>
      </c>
    </row>
    <row r="619" spans="2:51" s="14" customFormat="1" ht="10">
      <c r="B619" s="243"/>
      <c r="C619" s="244"/>
      <c r="D619" s="215" t="s">
        <v>152</v>
      </c>
      <c r="E619" s="245" t="s">
        <v>1</v>
      </c>
      <c r="F619" s="246" t="s">
        <v>1052</v>
      </c>
      <c r="G619" s="244"/>
      <c r="H619" s="245" t="s">
        <v>1</v>
      </c>
      <c r="I619" s="247"/>
      <c r="J619" s="244"/>
      <c r="K619" s="244"/>
      <c r="L619" s="248"/>
      <c r="M619" s="249"/>
      <c r="N619" s="250"/>
      <c r="O619" s="250"/>
      <c r="P619" s="250"/>
      <c r="Q619" s="250"/>
      <c r="R619" s="250"/>
      <c r="S619" s="250"/>
      <c r="T619" s="251"/>
      <c r="AT619" s="252" t="s">
        <v>152</v>
      </c>
      <c r="AU619" s="252" t="s">
        <v>84</v>
      </c>
      <c r="AV619" s="14" t="s">
        <v>79</v>
      </c>
      <c r="AW619" s="14" t="s">
        <v>28</v>
      </c>
      <c r="AX619" s="14" t="s">
        <v>72</v>
      </c>
      <c r="AY619" s="252" t="s">
        <v>143</v>
      </c>
    </row>
    <row r="620" spans="2:51" s="13" customFormat="1" ht="10">
      <c r="B620" s="213"/>
      <c r="C620" s="214"/>
      <c r="D620" s="215" t="s">
        <v>152</v>
      </c>
      <c r="E620" s="216" t="s">
        <v>1</v>
      </c>
      <c r="F620" s="217" t="s">
        <v>1299</v>
      </c>
      <c r="G620" s="214"/>
      <c r="H620" s="218">
        <v>10.32</v>
      </c>
      <c r="I620" s="219"/>
      <c r="J620" s="214"/>
      <c r="K620" s="214"/>
      <c r="L620" s="220"/>
      <c r="M620" s="221"/>
      <c r="N620" s="222"/>
      <c r="O620" s="222"/>
      <c r="P620" s="222"/>
      <c r="Q620" s="222"/>
      <c r="R620" s="222"/>
      <c r="S620" s="222"/>
      <c r="T620" s="223"/>
      <c r="AT620" s="224" t="s">
        <v>152</v>
      </c>
      <c r="AU620" s="224" t="s">
        <v>84</v>
      </c>
      <c r="AV620" s="13" t="s">
        <v>84</v>
      </c>
      <c r="AW620" s="13" t="s">
        <v>28</v>
      </c>
      <c r="AX620" s="13" t="s">
        <v>72</v>
      </c>
      <c r="AY620" s="224" t="s">
        <v>143</v>
      </c>
    </row>
    <row r="621" spans="2:51" s="13" customFormat="1" ht="10">
      <c r="B621" s="213"/>
      <c r="C621" s="214"/>
      <c r="D621" s="215" t="s">
        <v>152</v>
      </c>
      <c r="E621" s="216" t="s">
        <v>1</v>
      </c>
      <c r="F621" s="217" t="s">
        <v>1300</v>
      </c>
      <c r="G621" s="214"/>
      <c r="H621" s="218">
        <v>19.058</v>
      </c>
      <c r="I621" s="219"/>
      <c r="J621" s="214"/>
      <c r="K621" s="214"/>
      <c r="L621" s="220"/>
      <c r="M621" s="221"/>
      <c r="N621" s="222"/>
      <c r="O621" s="222"/>
      <c r="P621" s="222"/>
      <c r="Q621" s="222"/>
      <c r="R621" s="222"/>
      <c r="S621" s="222"/>
      <c r="T621" s="223"/>
      <c r="AT621" s="224" t="s">
        <v>152</v>
      </c>
      <c r="AU621" s="224" t="s">
        <v>84</v>
      </c>
      <c r="AV621" s="13" t="s">
        <v>84</v>
      </c>
      <c r="AW621" s="13" t="s">
        <v>28</v>
      </c>
      <c r="AX621" s="13" t="s">
        <v>72</v>
      </c>
      <c r="AY621" s="224" t="s">
        <v>143</v>
      </c>
    </row>
    <row r="622" spans="2:51" s="13" customFormat="1" ht="20">
      <c r="B622" s="213"/>
      <c r="C622" s="214"/>
      <c r="D622" s="215" t="s">
        <v>152</v>
      </c>
      <c r="E622" s="216" t="s">
        <v>1</v>
      </c>
      <c r="F622" s="217" t="s">
        <v>1301</v>
      </c>
      <c r="G622" s="214"/>
      <c r="H622" s="218">
        <v>9.66</v>
      </c>
      <c r="I622" s="219"/>
      <c r="J622" s="214"/>
      <c r="K622" s="214"/>
      <c r="L622" s="220"/>
      <c r="M622" s="221"/>
      <c r="N622" s="222"/>
      <c r="O622" s="222"/>
      <c r="P622" s="222"/>
      <c r="Q622" s="222"/>
      <c r="R622" s="222"/>
      <c r="S622" s="222"/>
      <c r="T622" s="223"/>
      <c r="AT622" s="224" t="s">
        <v>152</v>
      </c>
      <c r="AU622" s="224" t="s">
        <v>84</v>
      </c>
      <c r="AV622" s="13" t="s">
        <v>84</v>
      </c>
      <c r="AW622" s="13" t="s">
        <v>28</v>
      </c>
      <c r="AX622" s="13" t="s">
        <v>72</v>
      </c>
      <c r="AY622" s="224" t="s">
        <v>143</v>
      </c>
    </row>
    <row r="623" spans="2:51" s="14" customFormat="1" ht="10">
      <c r="B623" s="243"/>
      <c r="C623" s="244"/>
      <c r="D623" s="215" t="s">
        <v>152</v>
      </c>
      <c r="E623" s="245" t="s">
        <v>1</v>
      </c>
      <c r="F623" s="246" t="s">
        <v>1055</v>
      </c>
      <c r="G623" s="244"/>
      <c r="H623" s="245" t="s">
        <v>1</v>
      </c>
      <c r="I623" s="247"/>
      <c r="J623" s="244"/>
      <c r="K623" s="244"/>
      <c r="L623" s="248"/>
      <c r="M623" s="249"/>
      <c r="N623" s="250"/>
      <c r="O623" s="250"/>
      <c r="P623" s="250"/>
      <c r="Q623" s="250"/>
      <c r="R623" s="250"/>
      <c r="S623" s="250"/>
      <c r="T623" s="251"/>
      <c r="AT623" s="252" t="s">
        <v>152</v>
      </c>
      <c r="AU623" s="252" t="s">
        <v>84</v>
      </c>
      <c r="AV623" s="14" t="s">
        <v>79</v>
      </c>
      <c r="AW623" s="14" t="s">
        <v>28</v>
      </c>
      <c r="AX623" s="14" t="s">
        <v>72</v>
      </c>
      <c r="AY623" s="252" t="s">
        <v>143</v>
      </c>
    </row>
    <row r="624" spans="2:51" s="13" customFormat="1" ht="30">
      <c r="B624" s="213"/>
      <c r="C624" s="214"/>
      <c r="D624" s="215" t="s">
        <v>152</v>
      </c>
      <c r="E624" s="216" t="s">
        <v>1</v>
      </c>
      <c r="F624" s="217" t="s">
        <v>1302</v>
      </c>
      <c r="G624" s="214"/>
      <c r="H624" s="218">
        <v>105.69</v>
      </c>
      <c r="I624" s="219"/>
      <c r="J624" s="214"/>
      <c r="K624" s="214"/>
      <c r="L624" s="220"/>
      <c r="M624" s="221"/>
      <c r="N624" s="222"/>
      <c r="O624" s="222"/>
      <c r="P624" s="222"/>
      <c r="Q624" s="222"/>
      <c r="R624" s="222"/>
      <c r="S624" s="222"/>
      <c r="T624" s="223"/>
      <c r="AT624" s="224" t="s">
        <v>152</v>
      </c>
      <c r="AU624" s="224" t="s">
        <v>84</v>
      </c>
      <c r="AV624" s="13" t="s">
        <v>84</v>
      </c>
      <c r="AW624" s="13" t="s">
        <v>28</v>
      </c>
      <c r="AX624" s="13" t="s">
        <v>72</v>
      </c>
      <c r="AY624" s="224" t="s">
        <v>143</v>
      </c>
    </row>
    <row r="625" spans="1:51" s="13" customFormat="1" ht="10">
      <c r="B625" s="213"/>
      <c r="C625" s="214"/>
      <c r="D625" s="215" t="s">
        <v>152</v>
      </c>
      <c r="E625" s="216" t="s">
        <v>1</v>
      </c>
      <c r="F625" s="217" t="s">
        <v>1303</v>
      </c>
      <c r="G625" s="214"/>
      <c r="H625" s="218">
        <v>-18.704999999999998</v>
      </c>
      <c r="I625" s="219"/>
      <c r="J625" s="214"/>
      <c r="K625" s="214"/>
      <c r="L625" s="220"/>
      <c r="M625" s="221"/>
      <c r="N625" s="222"/>
      <c r="O625" s="222"/>
      <c r="P625" s="222"/>
      <c r="Q625" s="222"/>
      <c r="R625" s="222"/>
      <c r="S625" s="222"/>
      <c r="T625" s="223"/>
      <c r="AT625" s="224" t="s">
        <v>152</v>
      </c>
      <c r="AU625" s="224" t="s">
        <v>84</v>
      </c>
      <c r="AV625" s="13" t="s">
        <v>84</v>
      </c>
      <c r="AW625" s="13" t="s">
        <v>28</v>
      </c>
      <c r="AX625" s="13" t="s">
        <v>72</v>
      </c>
      <c r="AY625" s="224" t="s">
        <v>143</v>
      </c>
    </row>
    <row r="626" spans="1:51" s="14" customFormat="1" ht="10">
      <c r="B626" s="243"/>
      <c r="C626" s="244"/>
      <c r="D626" s="215" t="s">
        <v>152</v>
      </c>
      <c r="E626" s="245" t="s">
        <v>1</v>
      </c>
      <c r="F626" s="246" t="s">
        <v>1057</v>
      </c>
      <c r="G626" s="244"/>
      <c r="H626" s="245" t="s">
        <v>1</v>
      </c>
      <c r="I626" s="247"/>
      <c r="J626" s="244"/>
      <c r="K626" s="244"/>
      <c r="L626" s="248"/>
      <c r="M626" s="249"/>
      <c r="N626" s="250"/>
      <c r="O626" s="250"/>
      <c r="P626" s="250"/>
      <c r="Q626" s="250"/>
      <c r="R626" s="250"/>
      <c r="S626" s="250"/>
      <c r="T626" s="251"/>
      <c r="AT626" s="252" t="s">
        <v>152</v>
      </c>
      <c r="AU626" s="252" t="s">
        <v>84</v>
      </c>
      <c r="AV626" s="14" t="s">
        <v>79</v>
      </c>
      <c r="AW626" s="14" t="s">
        <v>28</v>
      </c>
      <c r="AX626" s="14" t="s">
        <v>72</v>
      </c>
      <c r="AY626" s="252" t="s">
        <v>143</v>
      </c>
    </row>
    <row r="627" spans="1:51" s="13" customFormat="1" ht="10">
      <c r="B627" s="213"/>
      <c r="C627" s="214"/>
      <c r="D627" s="215" t="s">
        <v>152</v>
      </c>
      <c r="E627" s="216" t="s">
        <v>1</v>
      </c>
      <c r="F627" s="217" t="s">
        <v>1304</v>
      </c>
      <c r="G627" s="214"/>
      <c r="H627" s="218">
        <v>22.65</v>
      </c>
      <c r="I627" s="219"/>
      <c r="J627" s="214"/>
      <c r="K627" s="214"/>
      <c r="L627" s="220"/>
      <c r="M627" s="221"/>
      <c r="N627" s="222"/>
      <c r="O627" s="222"/>
      <c r="P627" s="222"/>
      <c r="Q627" s="222"/>
      <c r="R627" s="222"/>
      <c r="S627" s="222"/>
      <c r="T627" s="223"/>
      <c r="AT627" s="224" t="s">
        <v>152</v>
      </c>
      <c r="AU627" s="224" t="s">
        <v>84</v>
      </c>
      <c r="AV627" s="13" t="s">
        <v>84</v>
      </c>
      <c r="AW627" s="13" t="s">
        <v>28</v>
      </c>
      <c r="AX627" s="13" t="s">
        <v>72</v>
      </c>
      <c r="AY627" s="224" t="s">
        <v>143</v>
      </c>
    </row>
    <row r="628" spans="1:51" s="13" customFormat="1" ht="20">
      <c r="B628" s="213"/>
      <c r="C628" s="214"/>
      <c r="D628" s="215" t="s">
        <v>152</v>
      </c>
      <c r="E628" s="216" t="s">
        <v>1</v>
      </c>
      <c r="F628" s="217" t="s">
        <v>1305</v>
      </c>
      <c r="G628" s="214"/>
      <c r="H628" s="218">
        <v>17.795999999999999</v>
      </c>
      <c r="I628" s="219"/>
      <c r="J628" s="214"/>
      <c r="K628" s="214"/>
      <c r="L628" s="220"/>
      <c r="M628" s="221"/>
      <c r="N628" s="222"/>
      <c r="O628" s="222"/>
      <c r="P628" s="222"/>
      <c r="Q628" s="222"/>
      <c r="R628" s="222"/>
      <c r="S628" s="222"/>
      <c r="T628" s="223"/>
      <c r="AT628" s="224" t="s">
        <v>152</v>
      </c>
      <c r="AU628" s="224" t="s">
        <v>84</v>
      </c>
      <c r="AV628" s="13" t="s">
        <v>84</v>
      </c>
      <c r="AW628" s="13" t="s">
        <v>28</v>
      </c>
      <c r="AX628" s="13" t="s">
        <v>72</v>
      </c>
      <c r="AY628" s="224" t="s">
        <v>143</v>
      </c>
    </row>
    <row r="629" spans="1:51" s="13" customFormat="1" ht="10">
      <c r="B629" s="213"/>
      <c r="C629" s="214"/>
      <c r="D629" s="215" t="s">
        <v>152</v>
      </c>
      <c r="E629" s="216" t="s">
        <v>1</v>
      </c>
      <c r="F629" s="217" t="s">
        <v>1306</v>
      </c>
      <c r="G629" s="214"/>
      <c r="H629" s="218">
        <v>2.931</v>
      </c>
      <c r="I629" s="219"/>
      <c r="J629" s="214"/>
      <c r="K629" s="214"/>
      <c r="L629" s="220"/>
      <c r="M629" s="221"/>
      <c r="N629" s="222"/>
      <c r="O629" s="222"/>
      <c r="P629" s="222"/>
      <c r="Q629" s="222"/>
      <c r="R629" s="222"/>
      <c r="S629" s="222"/>
      <c r="T629" s="223"/>
      <c r="AT629" s="224" t="s">
        <v>152</v>
      </c>
      <c r="AU629" s="224" t="s">
        <v>84</v>
      </c>
      <c r="AV629" s="13" t="s">
        <v>84</v>
      </c>
      <c r="AW629" s="13" t="s">
        <v>28</v>
      </c>
      <c r="AX629" s="13" t="s">
        <v>72</v>
      </c>
      <c r="AY629" s="224" t="s">
        <v>143</v>
      </c>
    </row>
    <row r="630" spans="1:51" s="14" customFormat="1" ht="10">
      <c r="B630" s="243"/>
      <c r="C630" s="244"/>
      <c r="D630" s="215" t="s">
        <v>152</v>
      </c>
      <c r="E630" s="245" t="s">
        <v>1</v>
      </c>
      <c r="F630" s="246" t="s">
        <v>1060</v>
      </c>
      <c r="G630" s="244"/>
      <c r="H630" s="245" t="s">
        <v>1</v>
      </c>
      <c r="I630" s="247"/>
      <c r="J630" s="244"/>
      <c r="K630" s="244"/>
      <c r="L630" s="248"/>
      <c r="M630" s="249"/>
      <c r="N630" s="250"/>
      <c r="O630" s="250"/>
      <c r="P630" s="250"/>
      <c r="Q630" s="250"/>
      <c r="R630" s="250"/>
      <c r="S630" s="250"/>
      <c r="T630" s="251"/>
      <c r="AT630" s="252" t="s">
        <v>152</v>
      </c>
      <c r="AU630" s="252" t="s">
        <v>84</v>
      </c>
      <c r="AV630" s="14" t="s">
        <v>79</v>
      </c>
      <c r="AW630" s="14" t="s">
        <v>28</v>
      </c>
      <c r="AX630" s="14" t="s">
        <v>72</v>
      </c>
      <c r="AY630" s="252" t="s">
        <v>143</v>
      </c>
    </row>
    <row r="631" spans="1:51" s="13" customFormat="1" ht="20">
      <c r="B631" s="213"/>
      <c r="C631" s="214"/>
      <c r="D631" s="215" t="s">
        <v>152</v>
      </c>
      <c r="E631" s="216" t="s">
        <v>1</v>
      </c>
      <c r="F631" s="217" t="s">
        <v>1307</v>
      </c>
      <c r="G631" s="214"/>
      <c r="H631" s="218">
        <v>93.143000000000001</v>
      </c>
      <c r="I631" s="219"/>
      <c r="J631" s="214"/>
      <c r="K631" s="214"/>
      <c r="L631" s="220"/>
      <c r="M631" s="221"/>
      <c r="N631" s="222"/>
      <c r="O631" s="222"/>
      <c r="P631" s="222"/>
      <c r="Q631" s="222"/>
      <c r="R631" s="222"/>
      <c r="S631" s="222"/>
      <c r="T631" s="223"/>
      <c r="AT631" s="224" t="s">
        <v>152</v>
      </c>
      <c r="AU631" s="224" t="s">
        <v>84</v>
      </c>
      <c r="AV631" s="13" t="s">
        <v>84</v>
      </c>
      <c r="AW631" s="13" t="s">
        <v>28</v>
      </c>
      <c r="AX631" s="13" t="s">
        <v>72</v>
      </c>
      <c r="AY631" s="224" t="s">
        <v>143</v>
      </c>
    </row>
    <row r="632" spans="1:51" s="13" customFormat="1" ht="10">
      <c r="B632" s="213"/>
      <c r="C632" s="214"/>
      <c r="D632" s="215" t="s">
        <v>152</v>
      </c>
      <c r="E632" s="216" t="s">
        <v>1</v>
      </c>
      <c r="F632" s="217" t="s">
        <v>1308</v>
      </c>
      <c r="G632" s="214"/>
      <c r="H632" s="218">
        <v>0.9</v>
      </c>
      <c r="I632" s="219"/>
      <c r="J632" s="214"/>
      <c r="K632" s="214"/>
      <c r="L632" s="220"/>
      <c r="M632" s="221"/>
      <c r="N632" s="222"/>
      <c r="O632" s="222"/>
      <c r="P632" s="222"/>
      <c r="Q632" s="222"/>
      <c r="R632" s="222"/>
      <c r="S632" s="222"/>
      <c r="T632" s="223"/>
      <c r="AT632" s="224" t="s">
        <v>152</v>
      </c>
      <c r="AU632" s="224" t="s">
        <v>84</v>
      </c>
      <c r="AV632" s="13" t="s">
        <v>84</v>
      </c>
      <c r="AW632" s="13" t="s">
        <v>28</v>
      </c>
      <c r="AX632" s="13" t="s">
        <v>72</v>
      </c>
      <c r="AY632" s="224" t="s">
        <v>143</v>
      </c>
    </row>
    <row r="633" spans="1:51" s="13" customFormat="1" ht="10">
      <c r="B633" s="213"/>
      <c r="C633" s="214"/>
      <c r="D633" s="215" t="s">
        <v>152</v>
      </c>
      <c r="E633" s="216" t="s">
        <v>1</v>
      </c>
      <c r="F633" s="217" t="s">
        <v>1309</v>
      </c>
      <c r="G633" s="214"/>
      <c r="H633" s="218">
        <v>-14.555</v>
      </c>
      <c r="I633" s="219"/>
      <c r="J633" s="214"/>
      <c r="K633" s="214"/>
      <c r="L633" s="220"/>
      <c r="M633" s="221"/>
      <c r="N633" s="222"/>
      <c r="O633" s="222"/>
      <c r="P633" s="222"/>
      <c r="Q633" s="222"/>
      <c r="R633" s="222"/>
      <c r="S633" s="222"/>
      <c r="T633" s="223"/>
      <c r="AT633" s="224" t="s">
        <v>152</v>
      </c>
      <c r="AU633" s="224" t="s">
        <v>84</v>
      </c>
      <c r="AV633" s="13" t="s">
        <v>84</v>
      </c>
      <c r="AW633" s="13" t="s">
        <v>28</v>
      </c>
      <c r="AX633" s="13" t="s">
        <v>72</v>
      </c>
      <c r="AY633" s="224" t="s">
        <v>143</v>
      </c>
    </row>
    <row r="634" spans="1:51" s="13" customFormat="1" ht="30">
      <c r="B634" s="213"/>
      <c r="C634" s="214"/>
      <c r="D634" s="215" t="s">
        <v>152</v>
      </c>
      <c r="E634" s="216" t="s">
        <v>1</v>
      </c>
      <c r="F634" s="217" t="s">
        <v>1310</v>
      </c>
      <c r="G634" s="214"/>
      <c r="H634" s="218">
        <v>41.735999999999997</v>
      </c>
      <c r="I634" s="219"/>
      <c r="J634" s="214"/>
      <c r="K634" s="214"/>
      <c r="L634" s="220"/>
      <c r="M634" s="235"/>
      <c r="N634" s="236"/>
      <c r="O634" s="236"/>
      <c r="P634" s="236"/>
      <c r="Q634" s="236"/>
      <c r="R634" s="236"/>
      <c r="S634" s="236"/>
      <c r="T634" s="237"/>
      <c r="AT634" s="224" t="s">
        <v>152</v>
      </c>
      <c r="AU634" s="224" t="s">
        <v>84</v>
      </c>
      <c r="AV634" s="13" t="s">
        <v>84</v>
      </c>
      <c r="AW634" s="13" t="s">
        <v>28</v>
      </c>
      <c r="AX634" s="13" t="s">
        <v>72</v>
      </c>
      <c r="AY634" s="224" t="s">
        <v>143</v>
      </c>
    </row>
    <row r="635" spans="1:51" s="2" customFormat="1" ht="7" customHeight="1">
      <c r="A635" s="33"/>
      <c r="B635" s="57"/>
      <c r="C635" s="58"/>
      <c r="D635" s="58"/>
      <c r="E635" s="58"/>
      <c r="F635" s="58"/>
      <c r="G635" s="58"/>
      <c r="H635" s="58"/>
      <c r="I635" s="58"/>
      <c r="J635" s="58"/>
      <c r="K635" s="58"/>
      <c r="L635" s="38"/>
      <c r="M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</row>
  </sheetData>
  <sheetProtection algorithmName="SHA-512" hashValue="UYw9EXZB4wKdRF8XUWDlWL3aKPkFSRRIETSdlaBuWEpDiplpwKDmBQ/1rPv1OOTF6sIWFCM+kCOqeMMxSoFiVA==" saltValue="hcWP6wbynVxpi/MP47wcFhOO1qvKHoJaKiT3MPZcRduu35DwZzBheLuJamTCvWEscuwxV8SHRzc3uHK2M0DN5Q==" spinCount="100000" sheet="1" objects="1" scenarios="1" formatColumns="0" formatRows="0" autoFilter="0"/>
  <autoFilter ref="C132:K634" xr:uid="{00000000-0009-0000-0000-000005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47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6" t="s">
        <v>101</v>
      </c>
    </row>
    <row r="3" spans="1:46" s="1" customFormat="1" ht="7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72</v>
      </c>
    </row>
    <row r="4" spans="1:46" s="1" customFormat="1" ht="25" customHeight="1">
      <c r="B4" s="19"/>
      <c r="D4" s="120" t="s">
        <v>104</v>
      </c>
      <c r="L4" s="19"/>
      <c r="M4" s="121" t="s">
        <v>9</v>
      </c>
      <c r="AT4" s="16" t="s">
        <v>4</v>
      </c>
    </row>
    <row r="5" spans="1:46" s="1" customFormat="1" ht="7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16.5" customHeight="1">
      <c r="B7" s="19"/>
      <c r="E7" s="301" t="str">
        <f>'Rekapitulácia stavby'!K6</f>
        <v>Rekonštrukcia a modernizácia interiérov II. etapa - celkom</v>
      </c>
      <c r="F7" s="302"/>
      <c r="G7" s="302"/>
      <c r="H7" s="302"/>
      <c r="L7" s="19"/>
    </row>
    <row r="8" spans="1:46" s="1" customFormat="1" ht="12" customHeight="1">
      <c r="B8" s="19"/>
      <c r="D8" s="122" t="s">
        <v>105</v>
      </c>
      <c r="L8" s="19"/>
    </row>
    <row r="9" spans="1:46" s="2" customFormat="1" ht="16.5" customHeight="1">
      <c r="A9" s="33"/>
      <c r="B9" s="38"/>
      <c r="C9" s="33"/>
      <c r="D9" s="33"/>
      <c r="E9" s="301" t="s">
        <v>1036</v>
      </c>
      <c r="F9" s="303"/>
      <c r="G9" s="303"/>
      <c r="H9" s="303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107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4" t="s">
        <v>1445</v>
      </c>
      <c r="F11" s="303"/>
      <c r="G11" s="303"/>
      <c r="H11" s="303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 t="str">
        <f>'Rekapitulácia stavby'!AN8</f>
        <v>14. 4. 2022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22</v>
      </c>
      <c r="E16" s="33"/>
      <c r="F16" s="33"/>
      <c r="G16" s="33"/>
      <c r="H16" s="33"/>
      <c r="I16" s="122" t="s">
        <v>23</v>
      </c>
      <c r="J16" s="113" t="str">
        <f>IF('Rekapitulácia stavby'!AN10="","",'Rekapitulácia stavby'!AN10)</f>
        <v/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tr">
        <f>IF('Rekapitulácia stavby'!E11="","",'Rekapitulácia stavby'!E11)</f>
        <v xml:space="preserve"> </v>
      </c>
      <c r="F17" s="33"/>
      <c r="G17" s="33"/>
      <c r="H17" s="33"/>
      <c r="I17" s="122" t="s">
        <v>24</v>
      </c>
      <c r="J17" s="113" t="str">
        <f>IF('Rekapitulácia stavby'!AN11="","",'Rekapitulácia stavby'!AN11)</f>
        <v/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25</v>
      </c>
      <c r="E19" s="33"/>
      <c r="F19" s="33"/>
      <c r="G19" s="33"/>
      <c r="H19" s="33"/>
      <c r="I19" s="122" t="s">
        <v>23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5" t="str">
        <f>'Rekapitulácia stavby'!E14</f>
        <v>Vyplň údaj</v>
      </c>
      <c r="F20" s="306"/>
      <c r="G20" s="306"/>
      <c r="H20" s="306"/>
      <c r="I20" s="122" t="s">
        <v>24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27</v>
      </c>
      <c r="E22" s="33"/>
      <c r="F22" s="33"/>
      <c r="G22" s="33"/>
      <c r="H22" s="33"/>
      <c r="I22" s="122" t="s">
        <v>23</v>
      </c>
      <c r="J22" s="113" t="str">
        <f>IF('Rekapitulácia stavby'!AN16="","",'Rekapitulácia stavby'!AN16)</f>
        <v/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tr">
        <f>IF('Rekapitulácia stavby'!E17="","",'Rekapitulácia stavby'!E17)</f>
        <v xml:space="preserve"> </v>
      </c>
      <c r="F23" s="33"/>
      <c r="G23" s="33"/>
      <c r="H23" s="33"/>
      <c r="I23" s="122" t="s">
        <v>24</v>
      </c>
      <c r="J23" s="113" t="str">
        <f>IF('Rekapitulácia stavby'!AN17="","",'Rekapitulácia stavby'!AN17)</f>
        <v/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30</v>
      </c>
      <c r="E25" s="33"/>
      <c r="F25" s="33"/>
      <c r="G25" s="33"/>
      <c r="H25" s="33"/>
      <c r="I25" s="122" t="s">
        <v>23</v>
      </c>
      <c r="J25" s="113" t="s">
        <v>1</v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">
        <v>109</v>
      </c>
      <c r="F26" s="33"/>
      <c r="G26" s="33"/>
      <c r="H26" s="33"/>
      <c r="I26" s="122" t="s">
        <v>24</v>
      </c>
      <c r="J26" s="113" t="s">
        <v>1</v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31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4"/>
      <c r="B29" s="125"/>
      <c r="C29" s="124"/>
      <c r="D29" s="124"/>
      <c r="E29" s="307" t="s">
        <v>1</v>
      </c>
      <c r="F29" s="307"/>
      <c r="G29" s="307"/>
      <c r="H29" s="307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7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4" customHeight="1">
      <c r="A32" s="33"/>
      <c r="B32" s="38"/>
      <c r="C32" s="33"/>
      <c r="D32" s="128" t="s">
        <v>32</v>
      </c>
      <c r="E32" s="33"/>
      <c r="F32" s="33"/>
      <c r="G32" s="33"/>
      <c r="H32" s="33"/>
      <c r="I32" s="33"/>
      <c r="J32" s="129">
        <f>ROUND(J123, 2)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8"/>
      <c r="C33" s="33"/>
      <c r="D33" s="127"/>
      <c r="E33" s="127"/>
      <c r="F33" s="127"/>
      <c r="G33" s="127"/>
      <c r="H33" s="127"/>
      <c r="I33" s="127"/>
      <c r="J33" s="127"/>
      <c r="K33" s="127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30" t="s">
        <v>34</v>
      </c>
      <c r="G34" s="33"/>
      <c r="H34" s="33"/>
      <c r="I34" s="130" t="s">
        <v>33</v>
      </c>
      <c r="J34" s="130" t="s">
        <v>35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31" t="s">
        <v>36</v>
      </c>
      <c r="E35" s="132" t="s">
        <v>37</v>
      </c>
      <c r="F35" s="133">
        <f>ROUND((SUM(BE123:BE146)),  2)</f>
        <v>0</v>
      </c>
      <c r="G35" s="134"/>
      <c r="H35" s="134"/>
      <c r="I35" s="135">
        <v>0.2</v>
      </c>
      <c r="J35" s="133">
        <f>ROUND(((SUM(BE123:BE146))*I35),  2)</f>
        <v>0</v>
      </c>
      <c r="K35" s="33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32" t="s">
        <v>38</v>
      </c>
      <c r="F36" s="133">
        <f>ROUND((SUM(BF123:BF146)),  2)</f>
        <v>0</v>
      </c>
      <c r="G36" s="134"/>
      <c r="H36" s="134"/>
      <c r="I36" s="135">
        <v>0.2</v>
      </c>
      <c r="J36" s="133">
        <f>ROUND(((SUM(BF123:BF146))*I36),  2)</f>
        <v>0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22" t="s">
        <v>39</v>
      </c>
      <c r="F37" s="136">
        <f>ROUND((SUM(BG123:BG146)),  2)</f>
        <v>0</v>
      </c>
      <c r="G37" s="33"/>
      <c r="H37" s="33"/>
      <c r="I37" s="137">
        <v>0.2</v>
      </c>
      <c r="J37" s="136">
        <f>0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22" t="s">
        <v>40</v>
      </c>
      <c r="F38" s="136">
        <f>ROUND((SUM(BH123:BH146)),  2)</f>
        <v>0</v>
      </c>
      <c r="G38" s="33"/>
      <c r="H38" s="33"/>
      <c r="I38" s="137">
        <v>0.2</v>
      </c>
      <c r="J38" s="136">
        <f>0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32" t="s">
        <v>41</v>
      </c>
      <c r="F39" s="133">
        <f>ROUND((SUM(BI123:BI146)),  2)</f>
        <v>0</v>
      </c>
      <c r="G39" s="134"/>
      <c r="H39" s="134"/>
      <c r="I39" s="135">
        <v>0</v>
      </c>
      <c r="J39" s="133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4" customHeight="1">
      <c r="A41" s="33"/>
      <c r="B41" s="38"/>
      <c r="C41" s="138"/>
      <c r="D41" s="139" t="s">
        <v>42</v>
      </c>
      <c r="E41" s="140"/>
      <c r="F41" s="140"/>
      <c r="G41" s="141" t="s">
        <v>43</v>
      </c>
      <c r="H41" s="142" t="s">
        <v>44</v>
      </c>
      <c r="I41" s="140"/>
      <c r="J41" s="143">
        <f>SUM(J32:J39)</f>
        <v>0</v>
      </c>
      <c r="K41" s="144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4"/>
      <c r="D50" s="145" t="s">
        <v>45</v>
      </c>
      <c r="E50" s="146"/>
      <c r="F50" s="146"/>
      <c r="G50" s="145" t="s">
        <v>46</v>
      </c>
      <c r="H50" s="146"/>
      <c r="I50" s="146"/>
      <c r="J50" s="146"/>
      <c r="K50" s="146"/>
      <c r="L50" s="54"/>
    </row>
    <row r="51" spans="1:31" ht="10">
      <c r="B51" s="19"/>
      <c r="L51" s="19"/>
    </row>
    <row r="52" spans="1:31" ht="10">
      <c r="B52" s="19"/>
      <c r="L52" s="19"/>
    </row>
    <row r="53" spans="1:31" ht="10">
      <c r="B53" s="19"/>
      <c r="L53" s="19"/>
    </row>
    <row r="54" spans="1:31" ht="10">
      <c r="B54" s="19"/>
      <c r="L54" s="19"/>
    </row>
    <row r="55" spans="1:31" ht="10">
      <c r="B55" s="19"/>
      <c r="L55" s="19"/>
    </row>
    <row r="56" spans="1:31" ht="10">
      <c r="B56" s="19"/>
      <c r="L56" s="19"/>
    </row>
    <row r="57" spans="1:31" ht="10">
      <c r="B57" s="19"/>
      <c r="L57" s="19"/>
    </row>
    <row r="58" spans="1:31" ht="10">
      <c r="B58" s="19"/>
      <c r="L58" s="19"/>
    </row>
    <row r="59" spans="1:31" ht="10">
      <c r="B59" s="19"/>
      <c r="L59" s="19"/>
    </row>
    <row r="60" spans="1:31" ht="10">
      <c r="B60" s="19"/>
      <c r="L60" s="19"/>
    </row>
    <row r="61" spans="1:31" s="2" customFormat="1" ht="12.5">
      <c r="A61" s="33"/>
      <c r="B61" s="38"/>
      <c r="C61" s="33"/>
      <c r="D61" s="147" t="s">
        <v>47</v>
      </c>
      <c r="E61" s="148"/>
      <c r="F61" s="149" t="s">
        <v>48</v>
      </c>
      <c r="G61" s="147" t="s">
        <v>47</v>
      </c>
      <c r="H61" s="148"/>
      <c r="I61" s="148"/>
      <c r="J61" s="150" t="s">
        <v>48</v>
      </c>
      <c r="K61" s="148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">
      <c r="B62" s="19"/>
      <c r="L62" s="19"/>
    </row>
    <row r="63" spans="1:31" ht="10">
      <c r="B63" s="19"/>
      <c r="L63" s="19"/>
    </row>
    <row r="64" spans="1:31" ht="10">
      <c r="B64" s="19"/>
      <c r="L64" s="19"/>
    </row>
    <row r="65" spans="1:31" s="2" customFormat="1" ht="13">
      <c r="A65" s="33"/>
      <c r="B65" s="38"/>
      <c r="C65" s="33"/>
      <c r="D65" s="145" t="s">
        <v>49</v>
      </c>
      <c r="E65" s="151"/>
      <c r="F65" s="151"/>
      <c r="G65" s="145" t="s">
        <v>50</v>
      </c>
      <c r="H65" s="151"/>
      <c r="I65" s="151"/>
      <c r="J65" s="151"/>
      <c r="K65" s="151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">
      <c r="B66" s="19"/>
      <c r="L66" s="19"/>
    </row>
    <row r="67" spans="1:31" ht="10">
      <c r="B67" s="19"/>
      <c r="L67" s="19"/>
    </row>
    <row r="68" spans="1:31" ht="10">
      <c r="B68" s="19"/>
      <c r="L68" s="19"/>
    </row>
    <row r="69" spans="1:31" ht="10">
      <c r="B69" s="19"/>
      <c r="L69" s="19"/>
    </row>
    <row r="70" spans="1:31" ht="10">
      <c r="B70" s="19"/>
      <c r="L70" s="19"/>
    </row>
    <row r="71" spans="1:31" ht="10">
      <c r="B71" s="19"/>
      <c r="L71" s="19"/>
    </row>
    <row r="72" spans="1:31" ht="10">
      <c r="B72" s="19"/>
      <c r="L72" s="19"/>
    </row>
    <row r="73" spans="1:31" ht="10">
      <c r="B73" s="19"/>
      <c r="L73" s="19"/>
    </row>
    <row r="74" spans="1:31" ht="10">
      <c r="B74" s="19"/>
      <c r="L74" s="19"/>
    </row>
    <row r="75" spans="1:31" ht="10">
      <c r="B75" s="19"/>
      <c r="L75" s="19"/>
    </row>
    <row r="76" spans="1:31" s="2" customFormat="1" ht="12.5">
      <c r="A76" s="33"/>
      <c r="B76" s="38"/>
      <c r="C76" s="33"/>
      <c r="D76" s="147" t="s">
        <v>47</v>
      </c>
      <c r="E76" s="148"/>
      <c r="F76" s="149" t="s">
        <v>48</v>
      </c>
      <c r="G76" s="147" t="s">
        <v>47</v>
      </c>
      <c r="H76" s="148"/>
      <c r="I76" s="148"/>
      <c r="J76" s="150" t="s">
        <v>48</v>
      </c>
      <c r="K76" s="148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8" t="str">
        <f>E7</f>
        <v>Rekonštrukcia a modernizácia interiérov II. etapa - celkom</v>
      </c>
      <c r="F85" s="309"/>
      <c r="G85" s="309"/>
      <c r="H85" s="309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105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8" t="s">
        <v>1036</v>
      </c>
      <c r="F87" s="310"/>
      <c r="G87" s="310"/>
      <c r="H87" s="310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107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3" t="str">
        <f>E11</f>
        <v>02/2022-2 - 2- ÚK - rek. chodieb</v>
      </c>
      <c r="F89" s="310"/>
      <c r="G89" s="310"/>
      <c r="H89" s="310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 xml:space="preserve"> </v>
      </c>
      <c r="G91" s="35"/>
      <c r="H91" s="35"/>
      <c r="I91" s="28" t="s">
        <v>20</v>
      </c>
      <c r="J91" s="69" t="str">
        <f>IF(J14="","",J14)</f>
        <v>14. 4. 2022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5"/>
      <c r="E93" s="35"/>
      <c r="F93" s="26" t="str">
        <f>E17</f>
        <v xml:space="preserve"> </v>
      </c>
      <c r="G93" s="35"/>
      <c r="H93" s="35"/>
      <c r="I93" s="28" t="s">
        <v>27</v>
      </c>
      <c r="J93" s="31" t="str">
        <f>E23</f>
        <v xml:space="preserve"> 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25</v>
      </c>
      <c r="D94" s="35"/>
      <c r="E94" s="35"/>
      <c r="F94" s="26" t="str">
        <f>IF(E20="","",E20)</f>
        <v>Vyplň údaj</v>
      </c>
      <c r="G94" s="35"/>
      <c r="H94" s="35"/>
      <c r="I94" s="28" t="s">
        <v>30</v>
      </c>
      <c r="J94" s="31" t="str">
        <f>E26</f>
        <v>Ing. Marian Jánošík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6" t="s">
        <v>111</v>
      </c>
      <c r="D96" s="157"/>
      <c r="E96" s="157"/>
      <c r="F96" s="157"/>
      <c r="G96" s="157"/>
      <c r="H96" s="157"/>
      <c r="I96" s="157"/>
      <c r="J96" s="158" t="s">
        <v>112</v>
      </c>
      <c r="K96" s="157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59" t="s">
        <v>113</v>
      </c>
      <c r="D98" s="35"/>
      <c r="E98" s="35"/>
      <c r="F98" s="35"/>
      <c r="G98" s="35"/>
      <c r="H98" s="35"/>
      <c r="I98" s="35"/>
      <c r="J98" s="87">
        <f>J123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5" customHeight="1">
      <c r="B99" s="160"/>
      <c r="C99" s="161"/>
      <c r="D99" s="162" t="s">
        <v>123</v>
      </c>
      <c r="E99" s="163"/>
      <c r="F99" s="163"/>
      <c r="G99" s="163"/>
      <c r="H99" s="163"/>
      <c r="I99" s="163"/>
      <c r="J99" s="164">
        <f>J124</f>
        <v>0</v>
      </c>
      <c r="K99" s="161"/>
      <c r="L99" s="165"/>
    </row>
    <row r="100" spans="1:47" s="10" customFormat="1" ht="19.899999999999999" customHeight="1">
      <c r="B100" s="166"/>
      <c r="C100" s="107"/>
      <c r="D100" s="167" t="s">
        <v>129</v>
      </c>
      <c r="E100" s="168"/>
      <c r="F100" s="168"/>
      <c r="G100" s="168"/>
      <c r="H100" s="168"/>
      <c r="I100" s="168"/>
      <c r="J100" s="169">
        <f>J125</f>
        <v>0</v>
      </c>
      <c r="K100" s="107"/>
      <c r="L100" s="170"/>
    </row>
    <row r="101" spans="1:47" s="9" customFormat="1" ht="25" customHeight="1">
      <c r="B101" s="160"/>
      <c r="C101" s="161"/>
      <c r="D101" s="162" t="s">
        <v>587</v>
      </c>
      <c r="E101" s="163"/>
      <c r="F101" s="163"/>
      <c r="G101" s="163"/>
      <c r="H101" s="163"/>
      <c r="I101" s="163"/>
      <c r="J101" s="164">
        <f>J145</f>
        <v>0</v>
      </c>
      <c r="K101" s="161"/>
      <c r="L101" s="165"/>
    </row>
    <row r="102" spans="1:47" s="2" customFormat="1" ht="21.7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4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54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130</v>
      </c>
      <c r="D108" s="35"/>
      <c r="E108" s="35"/>
      <c r="F108" s="35"/>
      <c r="G108" s="35"/>
      <c r="H108" s="35"/>
      <c r="I108" s="35"/>
      <c r="J108" s="35"/>
      <c r="K108" s="35"/>
      <c r="L108" s="54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54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14</v>
      </c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5"/>
      <c r="D111" s="35"/>
      <c r="E111" s="308" t="str">
        <f>E7</f>
        <v>Rekonštrukcia a modernizácia interiérov II. etapa - celkom</v>
      </c>
      <c r="F111" s="309"/>
      <c r="G111" s="309"/>
      <c r="H111" s="309"/>
      <c r="I111" s="35"/>
      <c r="J111" s="35"/>
      <c r="K111" s="35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0"/>
      <c r="C112" s="28" t="s">
        <v>105</v>
      </c>
      <c r="D112" s="21"/>
      <c r="E112" s="21"/>
      <c r="F112" s="21"/>
      <c r="G112" s="21"/>
      <c r="H112" s="21"/>
      <c r="I112" s="21"/>
      <c r="J112" s="21"/>
      <c r="K112" s="21"/>
      <c r="L112" s="19"/>
    </row>
    <row r="113" spans="1:65" s="2" customFormat="1" ht="16.5" customHeight="1">
      <c r="A113" s="33"/>
      <c r="B113" s="34"/>
      <c r="C113" s="35"/>
      <c r="D113" s="35"/>
      <c r="E113" s="308" t="s">
        <v>1036</v>
      </c>
      <c r="F113" s="310"/>
      <c r="G113" s="310"/>
      <c r="H113" s="310"/>
      <c r="I113" s="35"/>
      <c r="J113" s="35"/>
      <c r="K113" s="35"/>
      <c r="L113" s="54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107</v>
      </c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5"/>
      <c r="D115" s="35"/>
      <c r="E115" s="253" t="str">
        <f>E11</f>
        <v>02/2022-2 - 2- ÚK - rek. chodieb</v>
      </c>
      <c r="F115" s="310"/>
      <c r="G115" s="310"/>
      <c r="H115" s="310"/>
      <c r="I115" s="35"/>
      <c r="J115" s="35"/>
      <c r="K115" s="35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5"/>
      <c r="E117" s="35"/>
      <c r="F117" s="26" t="str">
        <f>F14</f>
        <v xml:space="preserve"> </v>
      </c>
      <c r="G117" s="35"/>
      <c r="H117" s="35"/>
      <c r="I117" s="28" t="s">
        <v>20</v>
      </c>
      <c r="J117" s="69" t="str">
        <f>IF(J14="","",J14)</f>
        <v>14. 4. 2022</v>
      </c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22</v>
      </c>
      <c r="D119" s="35"/>
      <c r="E119" s="35"/>
      <c r="F119" s="26" t="str">
        <f>E17</f>
        <v xml:space="preserve"> </v>
      </c>
      <c r="G119" s="35"/>
      <c r="H119" s="35"/>
      <c r="I119" s="28" t="s">
        <v>27</v>
      </c>
      <c r="J119" s="31" t="str">
        <f>E23</f>
        <v xml:space="preserve"> </v>
      </c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25</v>
      </c>
      <c r="D120" s="35"/>
      <c r="E120" s="35"/>
      <c r="F120" s="26" t="str">
        <f>IF(E20="","",E20)</f>
        <v>Vyplň údaj</v>
      </c>
      <c r="G120" s="35"/>
      <c r="H120" s="35"/>
      <c r="I120" s="28" t="s">
        <v>30</v>
      </c>
      <c r="J120" s="31" t="str">
        <f>E26</f>
        <v>Ing. Marian Jánošík</v>
      </c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71"/>
      <c r="B122" s="172"/>
      <c r="C122" s="173" t="s">
        <v>131</v>
      </c>
      <c r="D122" s="174" t="s">
        <v>57</v>
      </c>
      <c r="E122" s="174" t="s">
        <v>53</v>
      </c>
      <c r="F122" s="174" t="s">
        <v>54</v>
      </c>
      <c r="G122" s="174" t="s">
        <v>132</v>
      </c>
      <c r="H122" s="174" t="s">
        <v>133</v>
      </c>
      <c r="I122" s="174" t="s">
        <v>134</v>
      </c>
      <c r="J122" s="175" t="s">
        <v>112</v>
      </c>
      <c r="K122" s="176" t="s">
        <v>135</v>
      </c>
      <c r="L122" s="177"/>
      <c r="M122" s="78" t="s">
        <v>1</v>
      </c>
      <c r="N122" s="79" t="s">
        <v>36</v>
      </c>
      <c r="O122" s="79" t="s">
        <v>136</v>
      </c>
      <c r="P122" s="79" t="s">
        <v>137</v>
      </c>
      <c r="Q122" s="79" t="s">
        <v>138</v>
      </c>
      <c r="R122" s="79" t="s">
        <v>139</v>
      </c>
      <c r="S122" s="79" t="s">
        <v>140</v>
      </c>
      <c r="T122" s="80" t="s">
        <v>141</v>
      </c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</row>
    <row r="123" spans="1:65" s="2" customFormat="1" ht="22.75" customHeight="1">
      <c r="A123" s="33"/>
      <c r="B123" s="34"/>
      <c r="C123" s="85" t="s">
        <v>113</v>
      </c>
      <c r="D123" s="35"/>
      <c r="E123" s="35"/>
      <c r="F123" s="35"/>
      <c r="G123" s="35"/>
      <c r="H123" s="35"/>
      <c r="I123" s="35"/>
      <c r="J123" s="178">
        <f>BK123</f>
        <v>0</v>
      </c>
      <c r="K123" s="35"/>
      <c r="L123" s="38"/>
      <c r="M123" s="81"/>
      <c r="N123" s="179"/>
      <c r="O123" s="82"/>
      <c r="P123" s="180">
        <f>P124+P145</f>
        <v>0</v>
      </c>
      <c r="Q123" s="82"/>
      <c r="R123" s="180">
        <f>R124+R145</f>
        <v>4.9193280000000006E-2</v>
      </c>
      <c r="S123" s="82"/>
      <c r="T123" s="181">
        <f>T124+T145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6" t="s">
        <v>71</v>
      </c>
      <c r="AU123" s="16" t="s">
        <v>114</v>
      </c>
      <c r="BK123" s="182">
        <f>BK124+BK145</f>
        <v>0</v>
      </c>
    </row>
    <row r="124" spans="1:65" s="12" customFormat="1" ht="25.9" customHeight="1">
      <c r="B124" s="183"/>
      <c r="C124" s="184"/>
      <c r="D124" s="185" t="s">
        <v>71</v>
      </c>
      <c r="E124" s="186" t="s">
        <v>414</v>
      </c>
      <c r="F124" s="186" t="s">
        <v>415</v>
      </c>
      <c r="G124" s="184"/>
      <c r="H124" s="184"/>
      <c r="I124" s="187"/>
      <c r="J124" s="188">
        <f>BK124</f>
        <v>0</v>
      </c>
      <c r="K124" s="184"/>
      <c r="L124" s="189"/>
      <c r="M124" s="190"/>
      <c r="N124" s="191"/>
      <c r="O124" s="191"/>
      <c r="P124" s="192">
        <f>P125</f>
        <v>0</v>
      </c>
      <c r="Q124" s="191"/>
      <c r="R124" s="192">
        <f>R125</f>
        <v>4.9193280000000006E-2</v>
      </c>
      <c r="S124" s="191"/>
      <c r="T124" s="193">
        <f>T125</f>
        <v>0</v>
      </c>
      <c r="AR124" s="194" t="s">
        <v>84</v>
      </c>
      <c r="AT124" s="195" t="s">
        <v>71</v>
      </c>
      <c r="AU124" s="195" t="s">
        <v>72</v>
      </c>
      <c r="AY124" s="194" t="s">
        <v>143</v>
      </c>
      <c r="BK124" s="196">
        <f>BK125</f>
        <v>0</v>
      </c>
    </row>
    <row r="125" spans="1:65" s="12" customFormat="1" ht="22.75" customHeight="1">
      <c r="B125" s="183"/>
      <c r="C125" s="184"/>
      <c r="D125" s="185" t="s">
        <v>71</v>
      </c>
      <c r="E125" s="197" t="s">
        <v>549</v>
      </c>
      <c r="F125" s="197" t="s">
        <v>550</v>
      </c>
      <c r="G125" s="184"/>
      <c r="H125" s="184"/>
      <c r="I125" s="187"/>
      <c r="J125" s="198">
        <f>BK125</f>
        <v>0</v>
      </c>
      <c r="K125" s="184"/>
      <c r="L125" s="189"/>
      <c r="M125" s="190"/>
      <c r="N125" s="191"/>
      <c r="O125" s="191"/>
      <c r="P125" s="192">
        <f>SUM(P126:P144)</f>
        <v>0</v>
      </c>
      <c r="Q125" s="191"/>
      <c r="R125" s="192">
        <f>SUM(R126:R144)</f>
        <v>4.9193280000000006E-2</v>
      </c>
      <c r="S125" s="191"/>
      <c r="T125" s="193">
        <f>SUM(T126:T144)</f>
        <v>0</v>
      </c>
      <c r="AR125" s="194" t="s">
        <v>84</v>
      </c>
      <c r="AT125" s="195" t="s">
        <v>71</v>
      </c>
      <c r="AU125" s="195" t="s">
        <v>79</v>
      </c>
      <c r="AY125" s="194" t="s">
        <v>143</v>
      </c>
      <c r="BK125" s="196">
        <f>SUM(BK126:BK144)</f>
        <v>0</v>
      </c>
    </row>
    <row r="126" spans="1:65" s="2" customFormat="1" ht="24.15" customHeight="1">
      <c r="A126" s="33"/>
      <c r="B126" s="34"/>
      <c r="C126" s="199" t="s">
        <v>237</v>
      </c>
      <c r="D126" s="199" t="s">
        <v>146</v>
      </c>
      <c r="E126" s="200" t="s">
        <v>1446</v>
      </c>
      <c r="F126" s="201" t="s">
        <v>1447</v>
      </c>
      <c r="G126" s="202" t="s">
        <v>149</v>
      </c>
      <c r="H126" s="203">
        <v>48.628</v>
      </c>
      <c r="I126" s="204"/>
      <c r="J126" s="203">
        <f>ROUND(I126*H126,3)</f>
        <v>0</v>
      </c>
      <c r="K126" s="205"/>
      <c r="L126" s="38"/>
      <c r="M126" s="206" t="s">
        <v>1</v>
      </c>
      <c r="N126" s="207" t="s">
        <v>38</v>
      </c>
      <c r="O126" s="74"/>
      <c r="P126" s="208">
        <f>O126*H126</f>
        <v>0</v>
      </c>
      <c r="Q126" s="208">
        <v>4.6000000000000001E-4</v>
      </c>
      <c r="R126" s="208">
        <f>Q126*H126</f>
        <v>2.2368880000000001E-2</v>
      </c>
      <c r="S126" s="208">
        <v>0</v>
      </c>
      <c r="T126" s="209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210" t="s">
        <v>308</v>
      </c>
      <c r="AT126" s="210" t="s">
        <v>146</v>
      </c>
      <c r="AU126" s="210" t="s">
        <v>84</v>
      </c>
      <c r="AY126" s="16" t="s">
        <v>143</v>
      </c>
      <c r="BE126" s="211">
        <f>IF(N126="základná",J126,0)</f>
        <v>0</v>
      </c>
      <c r="BF126" s="211">
        <f>IF(N126="znížená",J126,0)</f>
        <v>0</v>
      </c>
      <c r="BG126" s="211">
        <f>IF(N126="zákl. prenesená",J126,0)</f>
        <v>0</v>
      </c>
      <c r="BH126" s="211">
        <f>IF(N126="zníž. prenesená",J126,0)</f>
        <v>0</v>
      </c>
      <c r="BI126" s="211">
        <f>IF(N126="nulová",J126,0)</f>
        <v>0</v>
      </c>
      <c r="BJ126" s="16" t="s">
        <v>84</v>
      </c>
      <c r="BK126" s="212">
        <f>ROUND(I126*H126,3)</f>
        <v>0</v>
      </c>
      <c r="BL126" s="16" t="s">
        <v>308</v>
      </c>
      <c r="BM126" s="210" t="s">
        <v>1448</v>
      </c>
    </row>
    <row r="127" spans="1:65" s="13" customFormat="1" ht="10">
      <c r="B127" s="213"/>
      <c r="C127" s="214"/>
      <c r="D127" s="215" t="s">
        <v>152</v>
      </c>
      <c r="E127" s="216" t="s">
        <v>1</v>
      </c>
      <c r="F127" s="217" t="s">
        <v>1449</v>
      </c>
      <c r="G127" s="214"/>
      <c r="H127" s="218">
        <v>10.976000000000001</v>
      </c>
      <c r="I127" s="219"/>
      <c r="J127" s="214"/>
      <c r="K127" s="214"/>
      <c r="L127" s="220"/>
      <c r="M127" s="221"/>
      <c r="N127" s="222"/>
      <c r="O127" s="222"/>
      <c r="P127" s="222"/>
      <c r="Q127" s="222"/>
      <c r="R127" s="222"/>
      <c r="S127" s="222"/>
      <c r="T127" s="223"/>
      <c r="AT127" s="224" t="s">
        <v>152</v>
      </c>
      <c r="AU127" s="224" t="s">
        <v>84</v>
      </c>
      <c r="AV127" s="13" t="s">
        <v>84</v>
      </c>
      <c r="AW127" s="13" t="s">
        <v>28</v>
      </c>
      <c r="AX127" s="13" t="s">
        <v>72</v>
      </c>
      <c r="AY127" s="224" t="s">
        <v>143</v>
      </c>
    </row>
    <row r="128" spans="1:65" s="13" customFormat="1" ht="10">
      <c r="B128" s="213"/>
      <c r="C128" s="214"/>
      <c r="D128" s="215" t="s">
        <v>152</v>
      </c>
      <c r="E128" s="216" t="s">
        <v>1</v>
      </c>
      <c r="F128" s="217" t="s">
        <v>1450</v>
      </c>
      <c r="G128" s="214"/>
      <c r="H128" s="218">
        <v>13.92</v>
      </c>
      <c r="I128" s="219"/>
      <c r="J128" s="214"/>
      <c r="K128" s="214"/>
      <c r="L128" s="220"/>
      <c r="M128" s="221"/>
      <c r="N128" s="222"/>
      <c r="O128" s="222"/>
      <c r="P128" s="222"/>
      <c r="Q128" s="222"/>
      <c r="R128" s="222"/>
      <c r="S128" s="222"/>
      <c r="T128" s="223"/>
      <c r="AT128" s="224" t="s">
        <v>152</v>
      </c>
      <c r="AU128" s="224" t="s">
        <v>84</v>
      </c>
      <c r="AV128" s="13" t="s">
        <v>84</v>
      </c>
      <c r="AW128" s="13" t="s">
        <v>28</v>
      </c>
      <c r="AX128" s="13" t="s">
        <v>72</v>
      </c>
      <c r="AY128" s="224" t="s">
        <v>143</v>
      </c>
    </row>
    <row r="129" spans="1:65" s="13" customFormat="1" ht="10">
      <c r="B129" s="213"/>
      <c r="C129" s="214"/>
      <c r="D129" s="215" t="s">
        <v>152</v>
      </c>
      <c r="E129" s="216" t="s">
        <v>1</v>
      </c>
      <c r="F129" s="217" t="s">
        <v>1451</v>
      </c>
      <c r="G129" s="214"/>
      <c r="H129" s="218">
        <v>7.6559999999999997</v>
      </c>
      <c r="I129" s="219"/>
      <c r="J129" s="214"/>
      <c r="K129" s="214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152</v>
      </c>
      <c r="AU129" s="224" t="s">
        <v>84</v>
      </c>
      <c r="AV129" s="13" t="s">
        <v>84</v>
      </c>
      <c r="AW129" s="13" t="s">
        <v>28</v>
      </c>
      <c r="AX129" s="13" t="s">
        <v>72</v>
      </c>
      <c r="AY129" s="224" t="s">
        <v>143</v>
      </c>
    </row>
    <row r="130" spans="1:65" s="13" customFormat="1" ht="10">
      <c r="B130" s="213"/>
      <c r="C130" s="214"/>
      <c r="D130" s="215" t="s">
        <v>152</v>
      </c>
      <c r="E130" s="216" t="s">
        <v>1</v>
      </c>
      <c r="F130" s="217" t="s">
        <v>1452</v>
      </c>
      <c r="G130" s="214"/>
      <c r="H130" s="218">
        <v>1.944</v>
      </c>
      <c r="I130" s="219"/>
      <c r="J130" s="214"/>
      <c r="K130" s="214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152</v>
      </c>
      <c r="AU130" s="224" t="s">
        <v>84</v>
      </c>
      <c r="AV130" s="13" t="s">
        <v>84</v>
      </c>
      <c r="AW130" s="13" t="s">
        <v>28</v>
      </c>
      <c r="AX130" s="13" t="s">
        <v>72</v>
      </c>
      <c r="AY130" s="224" t="s">
        <v>143</v>
      </c>
    </row>
    <row r="131" spans="1:65" s="13" customFormat="1" ht="20">
      <c r="B131" s="213"/>
      <c r="C131" s="214"/>
      <c r="D131" s="215" t="s">
        <v>152</v>
      </c>
      <c r="E131" s="216" t="s">
        <v>1</v>
      </c>
      <c r="F131" s="217" t="s">
        <v>1453</v>
      </c>
      <c r="G131" s="214"/>
      <c r="H131" s="218">
        <v>6.9119999999999999</v>
      </c>
      <c r="I131" s="219"/>
      <c r="J131" s="214"/>
      <c r="K131" s="214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152</v>
      </c>
      <c r="AU131" s="224" t="s">
        <v>84</v>
      </c>
      <c r="AV131" s="13" t="s">
        <v>84</v>
      </c>
      <c r="AW131" s="13" t="s">
        <v>28</v>
      </c>
      <c r="AX131" s="13" t="s">
        <v>72</v>
      </c>
      <c r="AY131" s="224" t="s">
        <v>143</v>
      </c>
    </row>
    <row r="132" spans="1:65" s="13" customFormat="1" ht="10">
      <c r="B132" s="213"/>
      <c r="C132" s="214"/>
      <c r="D132" s="215" t="s">
        <v>152</v>
      </c>
      <c r="E132" s="216" t="s">
        <v>1</v>
      </c>
      <c r="F132" s="217" t="s">
        <v>1454</v>
      </c>
      <c r="G132" s="214"/>
      <c r="H132" s="218">
        <v>3.61</v>
      </c>
      <c r="I132" s="219"/>
      <c r="J132" s="214"/>
      <c r="K132" s="214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152</v>
      </c>
      <c r="AU132" s="224" t="s">
        <v>84</v>
      </c>
      <c r="AV132" s="13" t="s">
        <v>84</v>
      </c>
      <c r="AW132" s="13" t="s">
        <v>28</v>
      </c>
      <c r="AX132" s="13" t="s">
        <v>72</v>
      </c>
      <c r="AY132" s="224" t="s">
        <v>143</v>
      </c>
    </row>
    <row r="133" spans="1:65" s="13" customFormat="1" ht="10">
      <c r="B133" s="213"/>
      <c r="C133" s="214"/>
      <c r="D133" s="215" t="s">
        <v>152</v>
      </c>
      <c r="E133" s="216" t="s">
        <v>1</v>
      </c>
      <c r="F133" s="217" t="s">
        <v>1455</v>
      </c>
      <c r="G133" s="214"/>
      <c r="H133" s="218">
        <v>3.61</v>
      </c>
      <c r="I133" s="219"/>
      <c r="J133" s="214"/>
      <c r="K133" s="214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152</v>
      </c>
      <c r="AU133" s="224" t="s">
        <v>84</v>
      </c>
      <c r="AV133" s="13" t="s">
        <v>84</v>
      </c>
      <c r="AW133" s="13" t="s">
        <v>28</v>
      </c>
      <c r="AX133" s="13" t="s">
        <v>72</v>
      </c>
      <c r="AY133" s="224" t="s">
        <v>143</v>
      </c>
    </row>
    <row r="134" spans="1:65" s="2" customFormat="1" ht="37.75" customHeight="1">
      <c r="A134" s="33"/>
      <c r="B134" s="34"/>
      <c r="C134" s="199" t="s">
        <v>784</v>
      </c>
      <c r="D134" s="199" t="s">
        <v>146</v>
      </c>
      <c r="E134" s="200" t="s">
        <v>751</v>
      </c>
      <c r="F134" s="201" t="s">
        <v>752</v>
      </c>
      <c r="G134" s="202" t="s">
        <v>149</v>
      </c>
      <c r="H134" s="203">
        <v>29.6</v>
      </c>
      <c r="I134" s="204"/>
      <c r="J134" s="203">
        <f>ROUND(I134*H134,3)</f>
        <v>0</v>
      </c>
      <c r="K134" s="205"/>
      <c r="L134" s="38"/>
      <c r="M134" s="206" t="s">
        <v>1</v>
      </c>
      <c r="N134" s="207" t="s">
        <v>38</v>
      </c>
      <c r="O134" s="74"/>
      <c r="P134" s="208">
        <f>O134*H134</f>
        <v>0</v>
      </c>
      <c r="Q134" s="208">
        <v>5.5000000000000003E-4</v>
      </c>
      <c r="R134" s="208">
        <f>Q134*H134</f>
        <v>1.6280000000000003E-2</v>
      </c>
      <c r="S134" s="208">
        <v>0</v>
      </c>
      <c r="T134" s="209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10" t="s">
        <v>308</v>
      </c>
      <c r="AT134" s="210" t="s">
        <v>146</v>
      </c>
      <c r="AU134" s="210" t="s">
        <v>84</v>
      </c>
      <c r="AY134" s="16" t="s">
        <v>143</v>
      </c>
      <c r="BE134" s="211">
        <f>IF(N134="základná",J134,0)</f>
        <v>0</v>
      </c>
      <c r="BF134" s="211">
        <f>IF(N134="znížená",J134,0)</f>
        <v>0</v>
      </c>
      <c r="BG134" s="211">
        <f>IF(N134="zákl. prenesená",J134,0)</f>
        <v>0</v>
      </c>
      <c r="BH134" s="211">
        <f>IF(N134="zníž. prenesená",J134,0)</f>
        <v>0</v>
      </c>
      <c r="BI134" s="211">
        <f>IF(N134="nulová",J134,0)</f>
        <v>0</v>
      </c>
      <c r="BJ134" s="16" t="s">
        <v>84</v>
      </c>
      <c r="BK134" s="212">
        <f>ROUND(I134*H134,3)</f>
        <v>0</v>
      </c>
      <c r="BL134" s="16" t="s">
        <v>308</v>
      </c>
      <c r="BM134" s="210" t="s">
        <v>1456</v>
      </c>
    </row>
    <row r="135" spans="1:65" s="13" customFormat="1" ht="10">
      <c r="B135" s="213"/>
      <c r="C135" s="214"/>
      <c r="D135" s="215" t="s">
        <v>152</v>
      </c>
      <c r="E135" s="216" t="s">
        <v>1</v>
      </c>
      <c r="F135" s="217" t="s">
        <v>1457</v>
      </c>
      <c r="G135" s="214"/>
      <c r="H135" s="218">
        <v>18.399999999999999</v>
      </c>
      <c r="I135" s="219"/>
      <c r="J135" s="214"/>
      <c r="K135" s="214"/>
      <c r="L135" s="220"/>
      <c r="M135" s="221"/>
      <c r="N135" s="222"/>
      <c r="O135" s="222"/>
      <c r="P135" s="222"/>
      <c r="Q135" s="222"/>
      <c r="R135" s="222"/>
      <c r="S135" s="222"/>
      <c r="T135" s="223"/>
      <c r="AT135" s="224" t="s">
        <v>152</v>
      </c>
      <c r="AU135" s="224" t="s">
        <v>84</v>
      </c>
      <c r="AV135" s="13" t="s">
        <v>84</v>
      </c>
      <c r="AW135" s="13" t="s">
        <v>28</v>
      </c>
      <c r="AX135" s="13" t="s">
        <v>72</v>
      </c>
      <c r="AY135" s="224" t="s">
        <v>143</v>
      </c>
    </row>
    <row r="136" spans="1:65" s="13" customFormat="1" ht="10">
      <c r="B136" s="213"/>
      <c r="C136" s="214"/>
      <c r="D136" s="215" t="s">
        <v>152</v>
      </c>
      <c r="E136" s="216" t="s">
        <v>1</v>
      </c>
      <c r="F136" s="217" t="s">
        <v>1458</v>
      </c>
      <c r="G136" s="214"/>
      <c r="H136" s="218">
        <v>11.2</v>
      </c>
      <c r="I136" s="219"/>
      <c r="J136" s="214"/>
      <c r="K136" s="214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152</v>
      </c>
      <c r="AU136" s="224" t="s">
        <v>84</v>
      </c>
      <c r="AV136" s="13" t="s">
        <v>84</v>
      </c>
      <c r="AW136" s="13" t="s">
        <v>28</v>
      </c>
      <c r="AX136" s="13" t="s">
        <v>72</v>
      </c>
      <c r="AY136" s="224" t="s">
        <v>143</v>
      </c>
    </row>
    <row r="137" spans="1:65" s="2" customFormat="1" ht="33" customHeight="1">
      <c r="A137" s="33"/>
      <c r="B137" s="34"/>
      <c r="C137" s="199" t="s">
        <v>270</v>
      </c>
      <c r="D137" s="199" t="s">
        <v>146</v>
      </c>
      <c r="E137" s="200" t="s">
        <v>757</v>
      </c>
      <c r="F137" s="201" t="s">
        <v>758</v>
      </c>
      <c r="G137" s="202" t="s">
        <v>207</v>
      </c>
      <c r="H137" s="203">
        <v>117.16</v>
      </c>
      <c r="I137" s="204"/>
      <c r="J137" s="203">
        <f>ROUND(I137*H137,3)</f>
        <v>0</v>
      </c>
      <c r="K137" s="205"/>
      <c r="L137" s="38"/>
      <c r="M137" s="206" t="s">
        <v>1</v>
      </c>
      <c r="N137" s="207" t="s">
        <v>38</v>
      </c>
      <c r="O137" s="74"/>
      <c r="P137" s="208">
        <f>O137*H137</f>
        <v>0</v>
      </c>
      <c r="Q137" s="208">
        <v>9.0000000000000006E-5</v>
      </c>
      <c r="R137" s="208">
        <f>Q137*H137</f>
        <v>1.0544400000000001E-2</v>
      </c>
      <c r="S137" s="208">
        <v>0</v>
      </c>
      <c r="T137" s="209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10" t="s">
        <v>308</v>
      </c>
      <c r="AT137" s="210" t="s">
        <v>146</v>
      </c>
      <c r="AU137" s="210" t="s">
        <v>84</v>
      </c>
      <c r="AY137" s="16" t="s">
        <v>143</v>
      </c>
      <c r="BE137" s="211">
        <f>IF(N137="základná",J137,0)</f>
        <v>0</v>
      </c>
      <c r="BF137" s="211">
        <f>IF(N137="znížená",J137,0)</f>
        <v>0</v>
      </c>
      <c r="BG137" s="211">
        <f>IF(N137="zákl. prenesená",J137,0)</f>
        <v>0</v>
      </c>
      <c r="BH137" s="211">
        <f>IF(N137="zníž. prenesená",J137,0)</f>
        <v>0</v>
      </c>
      <c r="BI137" s="211">
        <f>IF(N137="nulová",J137,0)</f>
        <v>0</v>
      </c>
      <c r="BJ137" s="16" t="s">
        <v>84</v>
      </c>
      <c r="BK137" s="212">
        <f>ROUND(I137*H137,3)</f>
        <v>0</v>
      </c>
      <c r="BL137" s="16" t="s">
        <v>308</v>
      </c>
      <c r="BM137" s="210" t="s">
        <v>759</v>
      </c>
    </row>
    <row r="138" spans="1:65" s="13" customFormat="1" ht="30">
      <c r="B138" s="213"/>
      <c r="C138" s="214"/>
      <c r="D138" s="215" t="s">
        <v>152</v>
      </c>
      <c r="E138" s="216" t="s">
        <v>1</v>
      </c>
      <c r="F138" s="217" t="s">
        <v>1459</v>
      </c>
      <c r="G138" s="214"/>
      <c r="H138" s="218">
        <v>54.96</v>
      </c>
      <c r="I138" s="219"/>
      <c r="J138" s="214"/>
      <c r="K138" s="214"/>
      <c r="L138" s="220"/>
      <c r="M138" s="221"/>
      <c r="N138" s="222"/>
      <c r="O138" s="222"/>
      <c r="P138" s="222"/>
      <c r="Q138" s="222"/>
      <c r="R138" s="222"/>
      <c r="S138" s="222"/>
      <c r="T138" s="223"/>
      <c r="AT138" s="224" t="s">
        <v>152</v>
      </c>
      <c r="AU138" s="224" t="s">
        <v>84</v>
      </c>
      <c r="AV138" s="13" t="s">
        <v>84</v>
      </c>
      <c r="AW138" s="13" t="s">
        <v>28</v>
      </c>
      <c r="AX138" s="13" t="s">
        <v>72</v>
      </c>
      <c r="AY138" s="224" t="s">
        <v>143</v>
      </c>
    </row>
    <row r="139" spans="1:65" s="13" customFormat="1" ht="20">
      <c r="B139" s="213"/>
      <c r="C139" s="214"/>
      <c r="D139" s="215" t="s">
        <v>152</v>
      </c>
      <c r="E139" s="216" t="s">
        <v>1</v>
      </c>
      <c r="F139" s="217" t="s">
        <v>1460</v>
      </c>
      <c r="G139" s="214"/>
      <c r="H139" s="218">
        <v>28.9</v>
      </c>
      <c r="I139" s="219"/>
      <c r="J139" s="214"/>
      <c r="K139" s="214"/>
      <c r="L139" s="220"/>
      <c r="M139" s="221"/>
      <c r="N139" s="222"/>
      <c r="O139" s="222"/>
      <c r="P139" s="222"/>
      <c r="Q139" s="222"/>
      <c r="R139" s="222"/>
      <c r="S139" s="222"/>
      <c r="T139" s="223"/>
      <c r="AT139" s="224" t="s">
        <v>152</v>
      </c>
      <c r="AU139" s="224" t="s">
        <v>84</v>
      </c>
      <c r="AV139" s="13" t="s">
        <v>84</v>
      </c>
      <c r="AW139" s="13" t="s">
        <v>28</v>
      </c>
      <c r="AX139" s="13" t="s">
        <v>72</v>
      </c>
      <c r="AY139" s="224" t="s">
        <v>143</v>
      </c>
    </row>
    <row r="140" spans="1:65" s="13" customFormat="1" ht="10">
      <c r="B140" s="213"/>
      <c r="C140" s="214"/>
      <c r="D140" s="215" t="s">
        <v>152</v>
      </c>
      <c r="E140" s="216" t="s">
        <v>1</v>
      </c>
      <c r="F140" s="217" t="s">
        <v>1461</v>
      </c>
      <c r="G140" s="214"/>
      <c r="H140" s="218">
        <v>14.4</v>
      </c>
      <c r="I140" s="219"/>
      <c r="J140" s="214"/>
      <c r="K140" s="214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152</v>
      </c>
      <c r="AU140" s="224" t="s">
        <v>84</v>
      </c>
      <c r="AV140" s="13" t="s">
        <v>84</v>
      </c>
      <c r="AW140" s="13" t="s">
        <v>28</v>
      </c>
      <c r="AX140" s="13" t="s">
        <v>72</v>
      </c>
      <c r="AY140" s="224" t="s">
        <v>143</v>
      </c>
    </row>
    <row r="141" spans="1:65" s="13" customFormat="1" ht="10">
      <c r="B141" s="213"/>
      <c r="C141" s="214"/>
      <c r="D141" s="215" t="s">
        <v>152</v>
      </c>
      <c r="E141" s="216" t="s">
        <v>1</v>
      </c>
      <c r="F141" s="217" t="s">
        <v>1462</v>
      </c>
      <c r="G141" s="214"/>
      <c r="H141" s="218">
        <v>13.3</v>
      </c>
      <c r="I141" s="219"/>
      <c r="J141" s="214"/>
      <c r="K141" s="214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152</v>
      </c>
      <c r="AU141" s="224" t="s">
        <v>84</v>
      </c>
      <c r="AV141" s="13" t="s">
        <v>84</v>
      </c>
      <c r="AW141" s="13" t="s">
        <v>28</v>
      </c>
      <c r="AX141" s="13" t="s">
        <v>72</v>
      </c>
      <c r="AY141" s="224" t="s">
        <v>143</v>
      </c>
    </row>
    <row r="142" spans="1:65" s="13" customFormat="1" ht="10">
      <c r="B142" s="213"/>
      <c r="C142" s="214"/>
      <c r="D142" s="215" t="s">
        <v>152</v>
      </c>
      <c r="E142" s="216" t="s">
        <v>1</v>
      </c>
      <c r="F142" s="217" t="s">
        <v>1463</v>
      </c>
      <c r="G142" s="214"/>
      <c r="H142" s="218">
        <v>4.4000000000000004</v>
      </c>
      <c r="I142" s="219"/>
      <c r="J142" s="214"/>
      <c r="K142" s="214"/>
      <c r="L142" s="220"/>
      <c r="M142" s="221"/>
      <c r="N142" s="222"/>
      <c r="O142" s="222"/>
      <c r="P142" s="222"/>
      <c r="Q142" s="222"/>
      <c r="R142" s="222"/>
      <c r="S142" s="222"/>
      <c r="T142" s="223"/>
      <c r="AT142" s="224" t="s">
        <v>152</v>
      </c>
      <c r="AU142" s="224" t="s">
        <v>84</v>
      </c>
      <c r="AV142" s="13" t="s">
        <v>84</v>
      </c>
      <c r="AW142" s="13" t="s">
        <v>28</v>
      </c>
      <c r="AX142" s="13" t="s">
        <v>72</v>
      </c>
      <c r="AY142" s="224" t="s">
        <v>143</v>
      </c>
    </row>
    <row r="143" spans="1:65" s="13" customFormat="1" ht="10">
      <c r="B143" s="213"/>
      <c r="C143" s="214"/>
      <c r="D143" s="215" t="s">
        <v>152</v>
      </c>
      <c r="E143" s="216" t="s">
        <v>1</v>
      </c>
      <c r="F143" s="217" t="s">
        <v>1464</v>
      </c>
      <c r="G143" s="214"/>
      <c r="H143" s="218">
        <v>0.6</v>
      </c>
      <c r="I143" s="219"/>
      <c r="J143" s="214"/>
      <c r="K143" s="214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152</v>
      </c>
      <c r="AU143" s="224" t="s">
        <v>84</v>
      </c>
      <c r="AV143" s="13" t="s">
        <v>84</v>
      </c>
      <c r="AW143" s="13" t="s">
        <v>28</v>
      </c>
      <c r="AX143" s="13" t="s">
        <v>72</v>
      </c>
      <c r="AY143" s="224" t="s">
        <v>143</v>
      </c>
    </row>
    <row r="144" spans="1:65" s="13" customFormat="1" ht="10">
      <c r="B144" s="213"/>
      <c r="C144" s="214"/>
      <c r="D144" s="215" t="s">
        <v>152</v>
      </c>
      <c r="E144" s="216" t="s">
        <v>1</v>
      </c>
      <c r="F144" s="217" t="s">
        <v>1465</v>
      </c>
      <c r="G144" s="214"/>
      <c r="H144" s="218">
        <v>0.6</v>
      </c>
      <c r="I144" s="219"/>
      <c r="J144" s="214"/>
      <c r="K144" s="214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152</v>
      </c>
      <c r="AU144" s="224" t="s">
        <v>84</v>
      </c>
      <c r="AV144" s="13" t="s">
        <v>84</v>
      </c>
      <c r="AW144" s="13" t="s">
        <v>28</v>
      </c>
      <c r="AX144" s="13" t="s">
        <v>72</v>
      </c>
      <c r="AY144" s="224" t="s">
        <v>143</v>
      </c>
    </row>
    <row r="145" spans="1:65" s="12" customFormat="1" ht="25.9" customHeight="1">
      <c r="B145" s="183"/>
      <c r="C145" s="184"/>
      <c r="D145" s="185" t="s">
        <v>71</v>
      </c>
      <c r="E145" s="186" t="s">
        <v>737</v>
      </c>
      <c r="F145" s="186" t="s">
        <v>738</v>
      </c>
      <c r="G145" s="184"/>
      <c r="H145" s="184"/>
      <c r="I145" s="187"/>
      <c r="J145" s="188">
        <f>BK145</f>
        <v>0</v>
      </c>
      <c r="K145" s="184"/>
      <c r="L145" s="189"/>
      <c r="M145" s="190"/>
      <c r="N145" s="191"/>
      <c r="O145" s="191"/>
      <c r="P145" s="192">
        <f>P146</f>
        <v>0</v>
      </c>
      <c r="Q145" s="191"/>
      <c r="R145" s="192">
        <f>R146</f>
        <v>0</v>
      </c>
      <c r="S145" s="191"/>
      <c r="T145" s="193">
        <f>T146</f>
        <v>0</v>
      </c>
      <c r="AR145" s="194" t="s">
        <v>150</v>
      </c>
      <c r="AT145" s="195" t="s">
        <v>71</v>
      </c>
      <c r="AU145" s="195" t="s">
        <v>72</v>
      </c>
      <c r="AY145" s="194" t="s">
        <v>143</v>
      </c>
      <c r="BK145" s="196">
        <f>BK146</f>
        <v>0</v>
      </c>
    </row>
    <row r="146" spans="1:65" s="2" customFormat="1" ht="21.75" customHeight="1">
      <c r="A146" s="33"/>
      <c r="B146" s="34"/>
      <c r="C146" s="199" t="s">
        <v>493</v>
      </c>
      <c r="D146" s="199" t="s">
        <v>146</v>
      </c>
      <c r="E146" s="200" t="s">
        <v>745</v>
      </c>
      <c r="F146" s="201" t="s">
        <v>746</v>
      </c>
      <c r="G146" s="202" t="s">
        <v>747</v>
      </c>
      <c r="H146" s="203">
        <v>1</v>
      </c>
      <c r="I146" s="204"/>
      <c r="J146" s="203">
        <f>ROUND(I146*H146,3)</f>
        <v>0</v>
      </c>
      <c r="K146" s="205"/>
      <c r="L146" s="38"/>
      <c r="M146" s="238" t="s">
        <v>1</v>
      </c>
      <c r="N146" s="239" t="s">
        <v>38</v>
      </c>
      <c r="O146" s="240"/>
      <c r="P146" s="241">
        <f>O146*H146</f>
        <v>0</v>
      </c>
      <c r="Q146" s="241">
        <v>0</v>
      </c>
      <c r="R146" s="241">
        <f>Q146*H146</f>
        <v>0</v>
      </c>
      <c r="S146" s="241">
        <v>0</v>
      </c>
      <c r="T146" s="24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10" t="s">
        <v>748</v>
      </c>
      <c r="AT146" s="210" t="s">
        <v>146</v>
      </c>
      <c r="AU146" s="210" t="s">
        <v>79</v>
      </c>
      <c r="AY146" s="16" t="s">
        <v>143</v>
      </c>
      <c r="BE146" s="211">
        <f>IF(N146="základná",J146,0)</f>
        <v>0</v>
      </c>
      <c r="BF146" s="211">
        <f>IF(N146="znížená",J146,0)</f>
        <v>0</v>
      </c>
      <c r="BG146" s="211">
        <f>IF(N146="zákl. prenesená",J146,0)</f>
        <v>0</v>
      </c>
      <c r="BH146" s="211">
        <f>IF(N146="zníž. prenesená",J146,0)</f>
        <v>0</v>
      </c>
      <c r="BI146" s="211">
        <f>IF(N146="nulová",J146,0)</f>
        <v>0</v>
      </c>
      <c r="BJ146" s="16" t="s">
        <v>84</v>
      </c>
      <c r="BK146" s="212">
        <f>ROUND(I146*H146,3)</f>
        <v>0</v>
      </c>
      <c r="BL146" s="16" t="s">
        <v>748</v>
      </c>
      <c r="BM146" s="210" t="s">
        <v>761</v>
      </c>
    </row>
    <row r="147" spans="1:65" s="2" customFormat="1" ht="7" customHeight="1">
      <c r="A147" s="33"/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38"/>
      <c r="M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</sheetData>
  <sheetProtection algorithmName="SHA-512" hashValue="GdgoL3ZHym7RwEjR8SLFtVfXo6+JYCwrl+sqtHLomZolif5nlLrBo4bUVilPfoYf9qjZd2EMtAPxYEn7J0nXKw==" saltValue="qF8ceDQP1gdSLyMX7mKweDhrhp9GfwEqgBmr/3/pwnJkEGvYZtGq+bbnwvPaWCjBWnBTPtI3X9oX9iFXR+rApw==" spinCount="100000" sheet="1" objects="1" scenarios="1" formatColumns="0" formatRows="0" autoFilter="0"/>
  <autoFilter ref="C122:K146" xr:uid="{00000000-0009-0000-0000-000006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88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6" t="s">
        <v>103</v>
      </c>
    </row>
    <row r="3" spans="1:46" s="1" customFormat="1" ht="7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72</v>
      </c>
    </row>
    <row r="4" spans="1:46" s="1" customFormat="1" ht="25" customHeight="1">
      <c r="B4" s="19"/>
      <c r="D4" s="120" t="s">
        <v>104</v>
      </c>
      <c r="L4" s="19"/>
      <c r="M4" s="121" t="s">
        <v>9</v>
      </c>
      <c r="AT4" s="16" t="s">
        <v>4</v>
      </c>
    </row>
    <row r="5" spans="1:46" s="1" customFormat="1" ht="7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16.5" customHeight="1">
      <c r="B7" s="19"/>
      <c r="E7" s="301" t="str">
        <f>'Rekapitulácia stavby'!K6</f>
        <v>Rekonštrukcia a modernizácia interiérov II. etapa - celkom</v>
      </c>
      <c r="F7" s="302"/>
      <c r="G7" s="302"/>
      <c r="H7" s="302"/>
      <c r="L7" s="19"/>
    </row>
    <row r="8" spans="1:46" s="1" customFormat="1" ht="12" customHeight="1">
      <c r="B8" s="19"/>
      <c r="D8" s="122" t="s">
        <v>105</v>
      </c>
      <c r="L8" s="19"/>
    </row>
    <row r="9" spans="1:46" s="2" customFormat="1" ht="16.5" customHeight="1">
      <c r="A9" s="33"/>
      <c r="B9" s="38"/>
      <c r="C9" s="33"/>
      <c r="D9" s="33"/>
      <c r="E9" s="301" t="s">
        <v>1036</v>
      </c>
      <c r="F9" s="303"/>
      <c r="G9" s="303"/>
      <c r="H9" s="303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107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04" t="s">
        <v>1466</v>
      </c>
      <c r="F11" s="303"/>
      <c r="G11" s="303"/>
      <c r="H11" s="303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0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 t="str">
        <f>'Rekapitulácia stavby'!AN8</f>
        <v>14. 4. 2022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22</v>
      </c>
      <c r="E16" s="33"/>
      <c r="F16" s="33"/>
      <c r="G16" s="33"/>
      <c r="H16" s="33"/>
      <c r="I16" s="122" t="s">
        <v>23</v>
      </c>
      <c r="J16" s="113" t="str">
        <f>IF('Rekapitulácia stavby'!AN10="","",'Rekapitulácia stavby'!AN10)</f>
        <v/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tr">
        <f>IF('Rekapitulácia stavby'!E11="","",'Rekapitulácia stavby'!E11)</f>
        <v xml:space="preserve"> </v>
      </c>
      <c r="F17" s="33"/>
      <c r="G17" s="33"/>
      <c r="H17" s="33"/>
      <c r="I17" s="122" t="s">
        <v>24</v>
      </c>
      <c r="J17" s="113" t="str">
        <f>IF('Rekapitulácia stavby'!AN11="","",'Rekapitulácia stavby'!AN11)</f>
        <v/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25</v>
      </c>
      <c r="E19" s="33"/>
      <c r="F19" s="33"/>
      <c r="G19" s="33"/>
      <c r="H19" s="33"/>
      <c r="I19" s="122" t="s">
        <v>23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05" t="str">
        <f>'Rekapitulácia stavby'!E14</f>
        <v>Vyplň údaj</v>
      </c>
      <c r="F20" s="306"/>
      <c r="G20" s="306"/>
      <c r="H20" s="306"/>
      <c r="I20" s="122" t="s">
        <v>24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27</v>
      </c>
      <c r="E22" s="33"/>
      <c r="F22" s="33"/>
      <c r="G22" s="33"/>
      <c r="H22" s="33"/>
      <c r="I22" s="122" t="s">
        <v>23</v>
      </c>
      <c r="J22" s="113" t="str">
        <f>IF('Rekapitulácia stavby'!AN16="","",'Rekapitulácia stavby'!AN16)</f>
        <v/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tr">
        <f>IF('Rekapitulácia stavby'!E17="","",'Rekapitulácia stavby'!E17)</f>
        <v xml:space="preserve"> </v>
      </c>
      <c r="F23" s="33"/>
      <c r="G23" s="33"/>
      <c r="H23" s="33"/>
      <c r="I23" s="122" t="s">
        <v>24</v>
      </c>
      <c r="J23" s="113" t="str">
        <f>IF('Rekapitulácia stavby'!AN17="","",'Rekapitulácia stavby'!AN17)</f>
        <v/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30</v>
      </c>
      <c r="E25" s="33"/>
      <c r="F25" s="33"/>
      <c r="G25" s="33"/>
      <c r="H25" s="33"/>
      <c r="I25" s="122" t="s">
        <v>23</v>
      </c>
      <c r="J25" s="113" t="s">
        <v>1</v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">
        <v>109</v>
      </c>
      <c r="F26" s="33"/>
      <c r="G26" s="33"/>
      <c r="H26" s="33"/>
      <c r="I26" s="122" t="s">
        <v>24</v>
      </c>
      <c r="J26" s="113" t="s">
        <v>1</v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31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4"/>
      <c r="B29" s="125"/>
      <c r="C29" s="124"/>
      <c r="D29" s="124"/>
      <c r="E29" s="307" t="s">
        <v>1</v>
      </c>
      <c r="F29" s="307"/>
      <c r="G29" s="307"/>
      <c r="H29" s="307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7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4" customHeight="1">
      <c r="A32" s="33"/>
      <c r="B32" s="38"/>
      <c r="C32" s="33"/>
      <c r="D32" s="128" t="s">
        <v>32</v>
      </c>
      <c r="E32" s="33"/>
      <c r="F32" s="33"/>
      <c r="G32" s="33"/>
      <c r="H32" s="33"/>
      <c r="I32" s="33"/>
      <c r="J32" s="129">
        <f>ROUND(J123, 2)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8"/>
      <c r="C33" s="33"/>
      <c r="D33" s="127"/>
      <c r="E33" s="127"/>
      <c r="F33" s="127"/>
      <c r="G33" s="127"/>
      <c r="H33" s="127"/>
      <c r="I33" s="127"/>
      <c r="J33" s="127"/>
      <c r="K33" s="127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8"/>
      <c r="C34" s="33"/>
      <c r="D34" s="33"/>
      <c r="E34" s="33"/>
      <c r="F34" s="130" t="s">
        <v>34</v>
      </c>
      <c r="G34" s="33"/>
      <c r="H34" s="33"/>
      <c r="I34" s="130" t="s">
        <v>33</v>
      </c>
      <c r="J34" s="130" t="s">
        <v>35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customHeight="1">
      <c r="A35" s="33"/>
      <c r="B35" s="38"/>
      <c r="C35" s="33"/>
      <c r="D35" s="131" t="s">
        <v>36</v>
      </c>
      <c r="E35" s="132" t="s">
        <v>37</v>
      </c>
      <c r="F35" s="133">
        <f>ROUND((SUM(BE123:BE187)),  2)</f>
        <v>0</v>
      </c>
      <c r="G35" s="134"/>
      <c r="H35" s="134"/>
      <c r="I35" s="135">
        <v>0.2</v>
      </c>
      <c r="J35" s="133">
        <f>ROUND(((SUM(BE123:BE187))*I35),  2)</f>
        <v>0</v>
      </c>
      <c r="K35" s="33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8"/>
      <c r="C36" s="33"/>
      <c r="D36" s="33"/>
      <c r="E36" s="132" t="s">
        <v>38</v>
      </c>
      <c r="F36" s="133">
        <f>ROUND((SUM(BF123:BF187)),  2)</f>
        <v>0</v>
      </c>
      <c r="G36" s="134"/>
      <c r="H36" s="134"/>
      <c r="I36" s="135">
        <v>0.2</v>
      </c>
      <c r="J36" s="133">
        <f>ROUND(((SUM(BF123:BF187))*I36),  2)</f>
        <v>0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8"/>
      <c r="C37" s="33"/>
      <c r="D37" s="33"/>
      <c r="E37" s="122" t="s">
        <v>39</v>
      </c>
      <c r="F37" s="136">
        <f>ROUND((SUM(BG123:BG187)),  2)</f>
        <v>0</v>
      </c>
      <c r="G37" s="33"/>
      <c r="H37" s="33"/>
      <c r="I37" s="137">
        <v>0.2</v>
      </c>
      <c r="J37" s="136">
        <f>0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hidden="1" customHeight="1">
      <c r="A38" s="33"/>
      <c r="B38" s="38"/>
      <c r="C38" s="33"/>
      <c r="D38" s="33"/>
      <c r="E38" s="122" t="s">
        <v>40</v>
      </c>
      <c r="F38" s="136">
        <f>ROUND((SUM(BH123:BH187)),  2)</f>
        <v>0</v>
      </c>
      <c r="G38" s="33"/>
      <c r="H38" s="33"/>
      <c r="I38" s="137">
        <v>0.2</v>
      </c>
      <c r="J38" s="136">
        <f>0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8"/>
      <c r="C39" s="33"/>
      <c r="D39" s="33"/>
      <c r="E39" s="132" t="s">
        <v>41</v>
      </c>
      <c r="F39" s="133">
        <f>ROUND((SUM(BI123:BI187)),  2)</f>
        <v>0</v>
      </c>
      <c r="G39" s="134"/>
      <c r="H39" s="134"/>
      <c r="I39" s="135">
        <v>0</v>
      </c>
      <c r="J39" s="133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4" customHeight="1">
      <c r="A41" s="33"/>
      <c r="B41" s="38"/>
      <c r="C41" s="138"/>
      <c r="D41" s="139" t="s">
        <v>42</v>
      </c>
      <c r="E41" s="140"/>
      <c r="F41" s="140"/>
      <c r="G41" s="141" t="s">
        <v>43</v>
      </c>
      <c r="H41" s="142" t="s">
        <v>44</v>
      </c>
      <c r="I41" s="140"/>
      <c r="J41" s="143">
        <f>SUM(J32:J39)</f>
        <v>0</v>
      </c>
      <c r="K41" s="144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4"/>
      <c r="D50" s="145" t="s">
        <v>45</v>
      </c>
      <c r="E50" s="146"/>
      <c r="F50" s="146"/>
      <c r="G50" s="145" t="s">
        <v>46</v>
      </c>
      <c r="H50" s="146"/>
      <c r="I50" s="146"/>
      <c r="J50" s="146"/>
      <c r="K50" s="146"/>
      <c r="L50" s="54"/>
    </row>
    <row r="51" spans="1:31" ht="10">
      <c r="B51" s="19"/>
      <c r="L51" s="19"/>
    </row>
    <row r="52" spans="1:31" ht="10">
      <c r="B52" s="19"/>
      <c r="L52" s="19"/>
    </row>
    <row r="53" spans="1:31" ht="10">
      <c r="B53" s="19"/>
      <c r="L53" s="19"/>
    </row>
    <row r="54" spans="1:31" ht="10">
      <c r="B54" s="19"/>
      <c r="L54" s="19"/>
    </row>
    <row r="55" spans="1:31" ht="10">
      <c r="B55" s="19"/>
      <c r="L55" s="19"/>
    </row>
    <row r="56" spans="1:31" ht="10">
      <c r="B56" s="19"/>
      <c r="L56" s="19"/>
    </row>
    <row r="57" spans="1:31" ht="10">
      <c r="B57" s="19"/>
      <c r="L57" s="19"/>
    </row>
    <row r="58" spans="1:31" ht="10">
      <c r="B58" s="19"/>
      <c r="L58" s="19"/>
    </row>
    <row r="59" spans="1:31" ht="10">
      <c r="B59" s="19"/>
      <c r="L59" s="19"/>
    </row>
    <row r="60" spans="1:31" ht="10">
      <c r="B60" s="19"/>
      <c r="L60" s="19"/>
    </row>
    <row r="61" spans="1:31" s="2" customFormat="1" ht="12.5">
      <c r="A61" s="33"/>
      <c r="B61" s="38"/>
      <c r="C61" s="33"/>
      <c r="D61" s="147" t="s">
        <v>47</v>
      </c>
      <c r="E61" s="148"/>
      <c r="F61" s="149" t="s">
        <v>48</v>
      </c>
      <c r="G61" s="147" t="s">
        <v>47</v>
      </c>
      <c r="H61" s="148"/>
      <c r="I61" s="148"/>
      <c r="J61" s="150" t="s">
        <v>48</v>
      </c>
      <c r="K61" s="148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0">
      <c r="B62" s="19"/>
      <c r="L62" s="19"/>
    </row>
    <row r="63" spans="1:31" ht="10">
      <c r="B63" s="19"/>
      <c r="L63" s="19"/>
    </row>
    <row r="64" spans="1:31" ht="10">
      <c r="B64" s="19"/>
      <c r="L64" s="19"/>
    </row>
    <row r="65" spans="1:31" s="2" customFormat="1" ht="13">
      <c r="A65" s="33"/>
      <c r="B65" s="38"/>
      <c r="C65" s="33"/>
      <c r="D65" s="145" t="s">
        <v>49</v>
      </c>
      <c r="E65" s="151"/>
      <c r="F65" s="151"/>
      <c r="G65" s="145" t="s">
        <v>50</v>
      </c>
      <c r="H65" s="151"/>
      <c r="I65" s="151"/>
      <c r="J65" s="151"/>
      <c r="K65" s="151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0">
      <c r="B66" s="19"/>
      <c r="L66" s="19"/>
    </row>
    <row r="67" spans="1:31" ht="10">
      <c r="B67" s="19"/>
      <c r="L67" s="19"/>
    </row>
    <row r="68" spans="1:31" ht="10">
      <c r="B68" s="19"/>
      <c r="L68" s="19"/>
    </row>
    <row r="69" spans="1:31" ht="10">
      <c r="B69" s="19"/>
      <c r="L69" s="19"/>
    </row>
    <row r="70" spans="1:31" ht="10">
      <c r="B70" s="19"/>
      <c r="L70" s="19"/>
    </row>
    <row r="71" spans="1:31" ht="10">
      <c r="B71" s="19"/>
      <c r="L71" s="19"/>
    </row>
    <row r="72" spans="1:31" ht="10">
      <c r="B72" s="19"/>
      <c r="L72" s="19"/>
    </row>
    <row r="73" spans="1:31" ht="10">
      <c r="B73" s="19"/>
      <c r="L73" s="19"/>
    </row>
    <row r="74" spans="1:31" ht="10">
      <c r="B74" s="19"/>
      <c r="L74" s="19"/>
    </row>
    <row r="75" spans="1:31" ht="10">
      <c r="B75" s="19"/>
      <c r="L75" s="19"/>
    </row>
    <row r="76" spans="1:31" s="2" customFormat="1" ht="12.5">
      <c r="A76" s="33"/>
      <c r="B76" s="38"/>
      <c r="C76" s="33"/>
      <c r="D76" s="147" t="s">
        <v>47</v>
      </c>
      <c r="E76" s="148"/>
      <c r="F76" s="149" t="s">
        <v>48</v>
      </c>
      <c r="G76" s="147" t="s">
        <v>47</v>
      </c>
      <c r="H76" s="148"/>
      <c r="I76" s="148"/>
      <c r="J76" s="150" t="s">
        <v>48</v>
      </c>
      <c r="K76" s="148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154"/>
      <c r="C81" s="155"/>
      <c r="D81" s="155"/>
      <c r="E81" s="155"/>
      <c r="F81" s="155"/>
      <c r="G81" s="155"/>
      <c r="H81" s="155"/>
      <c r="I81" s="155"/>
      <c r="J81" s="155"/>
      <c r="K81" s="155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110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08" t="str">
        <f>E7</f>
        <v>Rekonštrukcia a modernizácia interiérov II. etapa - celkom</v>
      </c>
      <c r="F85" s="309"/>
      <c r="G85" s="309"/>
      <c r="H85" s="309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105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6.5" customHeight="1">
      <c r="A87" s="33"/>
      <c r="B87" s="34"/>
      <c r="C87" s="35"/>
      <c r="D87" s="35"/>
      <c r="E87" s="308" t="s">
        <v>1036</v>
      </c>
      <c r="F87" s="310"/>
      <c r="G87" s="310"/>
      <c r="H87" s="310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107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53" t="str">
        <f>E11</f>
        <v>02/2022-3 - 3-Elektroinštalácia -rek.chodieb</v>
      </c>
      <c r="F89" s="310"/>
      <c r="G89" s="310"/>
      <c r="H89" s="310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 xml:space="preserve"> </v>
      </c>
      <c r="G91" s="35"/>
      <c r="H91" s="35"/>
      <c r="I91" s="28" t="s">
        <v>20</v>
      </c>
      <c r="J91" s="69" t="str">
        <f>IF(J14="","",J14)</f>
        <v>14. 4. 2022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15" customHeight="1">
      <c r="A93" s="33"/>
      <c r="B93" s="34"/>
      <c r="C93" s="28" t="s">
        <v>22</v>
      </c>
      <c r="D93" s="35"/>
      <c r="E93" s="35"/>
      <c r="F93" s="26" t="str">
        <f>E17</f>
        <v xml:space="preserve"> </v>
      </c>
      <c r="G93" s="35"/>
      <c r="H93" s="35"/>
      <c r="I93" s="28" t="s">
        <v>27</v>
      </c>
      <c r="J93" s="31" t="str">
        <f>E23</f>
        <v xml:space="preserve"> 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15" customHeight="1">
      <c r="A94" s="33"/>
      <c r="B94" s="34"/>
      <c r="C94" s="28" t="s">
        <v>25</v>
      </c>
      <c r="D94" s="35"/>
      <c r="E94" s="35"/>
      <c r="F94" s="26" t="str">
        <f>IF(E20="","",E20)</f>
        <v>Vyplň údaj</v>
      </c>
      <c r="G94" s="35"/>
      <c r="H94" s="35"/>
      <c r="I94" s="28" t="s">
        <v>30</v>
      </c>
      <c r="J94" s="31" t="str">
        <f>E26</f>
        <v>Ing. Marian Jánošík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6" t="s">
        <v>111</v>
      </c>
      <c r="D96" s="157"/>
      <c r="E96" s="157"/>
      <c r="F96" s="157"/>
      <c r="G96" s="157"/>
      <c r="H96" s="157"/>
      <c r="I96" s="157"/>
      <c r="J96" s="158" t="s">
        <v>112</v>
      </c>
      <c r="K96" s="157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59" t="s">
        <v>113</v>
      </c>
      <c r="D98" s="35"/>
      <c r="E98" s="35"/>
      <c r="F98" s="35"/>
      <c r="G98" s="35"/>
      <c r="H98" s="35"/>
      <c r="I98" s="35"/>
      <c r="J98" s="87">
        <f>J123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114</v>
      </c>
    </row>
    <row r="99" spans="1:47" s="9" customFormat="1" ht="25" customHeight="1">
      <c r="B99" s="160"/>
      <c r="C99" s="161"/>
      <c r="D99" s="162" t="s">
        <v>115</v>
      </c>
      <c r="E99" s="163"/>
      <c r="F99" s="163"/>
      <c r="G99" s="163"/>
      <c r="H99" s="163"/>
      <c r="I99" s="163"/>
      <c r="J99" s="164">
        <f>J124</f>
        <v>0</v>
      </c>
      <c r="K99" s="161"/>
      <c r="L99" s="165"/>
    </row>
    <row r="100" spans="1:47" s="9" customFormat="1" ht="25" customHeight="1">
      <c r="B100" s="160"/>
      <c r="C100" s="161"/>
      <c r="D100" s="162" t="s">
        <v>763</v>
      </c>
      <c r="E100" s="163"/>
      <c r="F100" s="163"/>
      <c r="G100" s="163"/>
      <c r="H100" s="163"/>
      <c r="I100" s="163"/>
      <c r="J100" s="164">
        <f>J125</f>
        <v>0</v>
      </c>
      <c r="K100" s="161"/>
      <c r="L100" s="165"/>
    </row>
    <row r="101" spans="1:47" s="10" customFormat="1" ht="19.899999999999999" customHeight="1">
      <c r="B101" s="166"/>
      <c r="C101" s="107"/>
      <c r="D101" s="167" t="s">
        <v>764</v>
      </c>
      <c r="E101" s="168"/>
      <c r="F101" s="168"/>
      <c r="G101" s="168"/>
      <c r="H101" s="168"/>
      <c r="I101" s="168"/>
      <c r="J101" s="169">
        <f>J126</f>
        <v>0</v>
      </c>
      <c r="K101" s="107"/>
      <c r="L101" s="170"/>
    </row>
    <row r="102" spans="1:47" s="2" customFormat="1" ht="21.7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47" s="2" customFormat="1" ht="7" customHeight="1">
      <c r="A103" s="33"/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4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47" s="2" customFormat="1" ht="7" customHeight="1">
      <c r="A107" s="33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54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5" customHeight="1">
      <c r="A108" s="33"/>
      <c r="B108" s="34"/>
      <c r="C108" s="22" t="s">
        <v>130</v>
      </c>
      <c r="D108" s="35"/>
      <c r="E108" s="35"/>
      <c r="F108" s="35"/>
      <c r="G108" s="35"/>
      <c r="H108" s="35"/>
      <c r="I108" s="35"/>
      <c r="J108" s="35"/>
      <c r="K108" s="35"/>
      <c r="L108" s="54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54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2" customHeight="1">
      <c r="A110" s="33"/>
      <c r="B110" s="34"/>
      <c r="C110" s="28" t="s">
        <v>14</v>
      </c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6.5" customHeight="1">
      <c r="A111" s="33"/>
      <c r="B111" s="34"/>
      <c r="C111" s="35"/>
      <c r="D111" s="35"/>
      <c r="E111" s="308" t="str">
        <f>E7</f>
        <v>Rekonštrukcia a modernizácia interiérov II. etapa - celkom</v>
      </c>
      <c r="F111" s="309"/>
      <c r="G111" s="309"/>
      <c r="H111" s="309"/>
      <c r="I111" s="35"/>
      <c r="J111" s="35"/>
      <c r="K111" s="35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1" customFormat="1" ht="12" customHeight="1">
      <c r="B112" s="20"/>
      <c r="C112" s="28" t="s">
        <v>105</v>
      </c>
      <c r="D112" s="21"/>
      <c r="E112" s="21"/>
      <c r="F112" s="21"/>
      <c r="G112" s="21"/>
      <c r="H112" s="21"/>
      <c r="I112" s="21"/>
      <c r="J112" s="21"/>
      <c r="K112" s="21"/>
      <c r="L112" s="19"/>
    </row>
    <row r="113" spans="1:65" s="2" customFormat="1" ht="16.5" customHeight="1">
      <c r="A113" s="33"/>
      <c r="B113" s="34"/>
      <c r="C113" s="35"/>
      <c r="D113" s="35"/>
      <c r="E113" s="308" t="s">
        <v>1036</v>
      </c>
      <c r="F113" s="310"/>
      <c r="G113" s="310"/>
      <c r="H113" s="310"/>
      <c r="I113" s="35"/>
      <c r="J113" s="35"/>
      <c r="K113" s="35"/>
      <c r="L113" s="54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107</v>
      </c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5"/>
      <c r="D115" s="35"/>
      <c r="E115" s="253" t="str">
        <f>E11</f>
        <v>02/2022-3 - 3-Elektroinštalácia -rek.chodieb</v>
      </c>
      <c r="F115" s="310"/>
      <c r="G115" s="310"/>
      <c r="H115" s="310"/>
      <c r="I115" s="35"/>
      <c r="J115" s="35"/>
      <c r="K115" s="35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5"/>
      <c r="E117" s="35"/>
      <c r="F117" s="26" t="str">
        <f>F14</f>
        <v xml:space="preserve"> </v>
      </c>
      <c r="G117" s="35"/>
      <c r="H117" s="35"/>
      <c r="I117" s="28" t="s">
        <v>20</v>
      </c>
      <c r="J117" s="69" t="str">
        <f>IF(J14="","",J14)</f>
        <v>14. 4. 2022</v>
      </c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22</v>
      </c>
      <c r="D119" s="35"/>
      <c r="E119" s="35"/>
      <c r="F119" s="26" t="str">
        <f>E17</f>
        <v xml:space="preserve"> </v>
      </c>
      <c r="G119" s="35"/>
      <c r="H119" s="35"/>
      <c r="I119" s="28" t="s">
        <v>27</v>
      </c>
      <c r="J119" s="31" t="str">
        <f>E23</f>
        <v xml:space="preserve"> </v>
      </c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25</v>
      </c>
      <c r="D120" s="35"/>
      <c r="E120" s="35"/>
      <c r="F120" s="26" t="str">
        <f>IF(E20="","",E20)</f>
        <v>Vyplň údaj</v>
      </c>
      <c r="G120" s="35"/>
      <c r="H120" s="35"/>
      <c r="I120" s="28" t="s">
        <v>30</v>
      </c>
      <c r="J120" s="31" t="str">
        <f>E26</f>
        <v>Ing. Marian Jánošík</v>
      </c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71"/>
      <c r="B122" s="172"/>
      <c r="C122" s="173" t="s">
        <v>131</v>
      </c>
      <c r="D122" s="174" t="s">
        <v>57</v>
      </c>
      <c r="E122" s="174" t="s">
        <v>53</v>
      </c>
      <c r="F122" s="174" t="s">
        <v>54</v>
      </c>
      <c r="G122" s="174" t="s">
        <v>132</v>
      </c>
      <c r="H122" s="174" t="s">
        <v>133</v>
      </c>
      <c r="I122" s="174" t="s">
        <v>134</v>
      </c>
      <c r="J122" s="175" t="s">
        <v>112</v>
      </c>
      <c r="K122" s="176" t="s">
        <v>135</v>
      </c>
      <c r="L122" s="177"/>
      <c r="M122" s="78" t="s">
        <v>1</v>
      </c>
      <c r="N122" s="79" t="s">
        <v>36</v>
      </c>
      <c r="O122" s="79" t="s">
        <v>136</v>
      </c>
      <c r="P122" s="79" t="s">
        <v>137</v>
      </c>
      <c r="Q122" s="79" t="s">
        <v>138</v>
      </c>
      <c r="R122" s="79" t="s">
        <v>139</v>
      </c>
      <c r="S122" s="79" t="s">
        <v>140</v>
      </c>
      <c r="T122" s="80" t="s">
        <v>141</v>
      </c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</row>
    <row r="123" spans="1:65" s="2" customFormat="1" ht="22.75" customHeight="1">
      <c r="A123" s="33"/>
      <c r="B123" s="34"/>
      <c r="C123" s="85" t="s">
        <v>113</v>
      </c>
      <c r="D123" s="35"/>
      <c r="E123" s="35"/>
      <c r="F123" s="35"/>
      <c r="G123" s="35"/>
      <c r="H123" s="35"/>
      <c r="I123" s="35"/>
      <c r="J123" s="178">
        <f>BK123</f>
        <v>0</v>
      </c>
      <c r="K123" s="35"/>
      <c r="L123" s="38"/>
      <c r="M123" s="81"/>
      <c r="N123" s="179"/>
      <c r="O123" s="82"/>
      <c r="P123" s="180">
        <f>P124+P125</f>
        <v>0</v>
      </c>
      <c r="Q123" s="82"/>
      <c r="R123" s="180">
        <f>R124+R125</f>
        <v>0.19104276000000001</v>
      </c>
      <c r="S123" s="82"/>
      <c r="T123" s="181">
        <f>T124+T125</f>
        <v>5.6779999999999997E-2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6" t="s">
        <v>71</v>
      </c>
      <c r="AU123" s="16" t="s">
        <v>114</v>
      </c>
      <c r="BK123" s="182">
        <f>BK124+BK125</f>
        <v>0</v>
      </c>
    </row>
    <row r="124" spans="1:65" s="12" customFormat="1" ht="25.9" customHeight="1">
      <c r="B124" s="183"/>
      <c r="C124" s="184"/>
      <c r="D124" s="185" t="s">
        <v>71</v>
      </c>
      <c r="E124" s="186" t="s">
        <v>142</v>
      </c>
      <c r="F124" s="186" t="s">
        <v>142</v>
      </c>
      <c r="G124" s="184"/>
      <c r="H124" s="184"/>
      <c r="I124" s="187"/>
      <c r="J124" s="188">
        <f>BK124</f>
        <v>0</v>
      </c>
      <c r="K124" s="184"/>
      <c r="L124" s="189"/>
      <c r="M124" s="190"/>
      <c r="N124" s="191"/>
      <c r="O124" s="191"/>
      <c r="P124" s="192">
        <v>0</v>
      </c>
      <c r="Q124" s="191"/>
      <c r="R124" s="192">
        <v>0</v>
      </c>
      <c r="S124" s="191"/>
      <c r="T124" s="193">
        <v>0</v>
      </c>
      <c r="AR124" s="194" t="s">
        <v>79</v>
      </c>
      <c r="AT124" s="195" t="s">
        <v>71</v>
      </c>
      <c r="AU124" s="195" t="s">
        <v>72</v>
      </c>
      <c r="AY124" s="194" t="s">
        <v>143</v>
      </c>
      <c r="BK124" s="196">
        <v>0</v>
      </c>
    </row>
    <row r="125" spans="1:65" s="12" customFormat="1" ht="25.9" customHeight="1">
      <c r="B125" s="183"/>
      <c r="C125" s="184"/>
      <c r="D125" s="185" t="s">
        <v>71</v>
      </c>
      <c r="E125" s="186" t="s">
        <v>159</v>
      </c>
      <c r="F125" s="186" t="s">
        <v>768</v>
      </c>
      <c r="G125" s="184"/>
      <c r="H125" s="184"/>
      <c r="I125" s="187"/>
      <c r="J125" s="188">
        <f>BK125</f>
        <v>0</v>
      </c>
      <c r="K125" s="184"/>
      <c r="L125" s="189"/>
      <c r="M125" s="190"/>
      <c r="N125" s="191"/>
      <c r="O125" s="191"/>
      <c r="P125" s="192">
        <f>P126</f>
        <v>0</v>
      </c>
      <c r="Q125" s="191"/>
      <c r="R125" s="192">
        <f>R126</f>
        <v>0.19104276000000001</v>
      </c>
      <c r="S125" s="191"/>
      <c r="T125" s="193">
        <f>T126</f>
        <v>5.6779999999999997E-2</v>
      </c>
      <c r="AR125" s="194" t="s">
        <v>590</v>
      </c>
      <c r="AT125" s="195" t="s">
        <v>71</v>
      </c>
      <c r="AU125" s="195" t="s">
        <v>72</v>
      </c>
      <c r="AY125" s="194" t="s">
        <v>143</v>
      </c>
      <c r="BK125" s="196">
        <f>BK126</f>
        <v>0</v>
      </c>
    </row>
    <row r="126" spans="1:65" s="12" customFormat="1" ht="22.75" customHeight="1">
      <c r="B126" s="183"/>
      <c r="C126" s="184"/>
      <c r="D126" s="185" t="s">
        <v>71</v>
      </c>
      <c r="E126" s="197" t="s">
        <v>769</v>
      </c>
      <c r="F126" s="197" t="s">
        <v>770</v>
      </c>
      <c r="G126" s="184"/>
      <c r="H126" s="184"/>
      <c r="I126" s="187"/>
      <c r="J126" s="198">
        <f>BK126</f>
        <v>0</v>
      </c>
      <c r="K126" s="184"/>
      <c r="L126" s="189"/>
      <c r="M126" s="190"/>
      <c r="N126" s="191"/>
      <c r="O126" s="191"/>
      <c r="P126" s="192">
        <f>SUM(P127:P187)</f>
        <v>0</v>
      </c>
      <c r="Q126" s="191"/>
      <c r="R126" s="192">
        <f>SUM(R127:R187)</f>
        <v>0.19104276000000001</v>
      </c>
      <c r="S126" s="191"/>
      <c r="T126" s="193">
        <f>SUM(T127:T187)</f>
        <v>5.6779999999999997E-2</v>
      </c>
      <c r="AR126" s="194" t="s">
        <v>590</v>
      </c>
      <c r="AT126" s="195" t="s">
        <v>71</v>
      </c>
      <c r="AU126" s="195" t="s">
        <v>79</v>
      </c>
      <c r="AY126" s="194" t="s">
        <v>143</v>
      </c>
      <c r="BK126" s="196">
        <f>SUM(BK127:BK187)</f>
        <v>0</v>
      </c>
    </row>
    <row r="127" spans="1:65" s="2" customFormat="1" ht="24.15" customHeight="1">
      <c r="A127" s="33"/>
      <c r="B127" s="34"/>
      <c r="C127" s="199" t="s">
        <v>179</v>
      </c>
      <c r="D127" s="199" t="s">
        <v>146</v>
      </c>
      <c r="E127" s="200" t="s">
        <v>771</v>
      </c>
      <c r="F127" s="201" t="s">
        <v>772</v>
      </c>
      <c r="G127" s="202" t="s">
        <v>207</v>
      </c>
      <c r="H127" s="203">
        <v>221.126</v>
      </c>
      <c r="I127" s="204"/>
      <c r="J127" s="203">
        <f>ROUND(I127*H127,3)</f>
        <v>0</v>
      </c>
      <c r="K127" s="205"/>
      <c r="L127" s="38"/>
      <c r="M127" s="206" t="s">
        <v>1</v>
      </c>
      <c r="N127" s="207" t="s">
        <v>38</v>
      </c>
      <c r="O127" s="74"/>
      <c r="P127" s="208">
        <f>O127*H127</f>
        <v>0</v>
      </c>
      <c r="Q127" s="208">
        <v>0</v>
      </c>
      <c r="R127" s="208">
        <f>Q127*H127</f>
        <v>0</v>
      </c>
      <c r="S127" s="208">
        <v>0</v>
      </c>
      <c r="T127" s="209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210" t="s">
        <v>265</v>
      </c>
      <c r="AT127" s="210" t="s">
        <v>146</v>
      </c>
      <c r="AU127" s="210" t="s">
        <v>84</v>
      </c>
      <c r="AY127" s="16" t="s">
        <v>143</v>
      </c>
      <c r="BE127" s="211">
        <f>IF(N127="základná",J127,0)</f>
        <v>0</v>
      </c>
      <c r="BF127" s="211">
        <f>IF(N127="znížená",J127,0)</f>
        <v>0</v>
      </c>
      <c r="BG127" s="211">
        <f>IF(N127="zákl. prenesená",J127,0)</f>
        <v>0</v>
      </c>
      <c r="BH127" s="211">
        <f>IF(N127="zníž. prenesená",J127,0)</f>
        <v>0</v>
      </c>
      <c r="BI127" s="211">
        <f>IF(N127="nulová",J127,0)</f>
        <v>0</v>
      </c>
      <c r="BJ127" s="16" t="s">
        <v>84</v>
      </c>
      <c r="BK127" s="212">
        <f>ROUND(I127*H127,3)</f>
        <v>0</v>
      </c>
      <c r="BL127" s="16" t="s">
        <v>265</v>
      </c>
      <c r="BM127" s="210" t="s">
        <v>1467</v>
      </c>
    </row>
    <row r="128" spans="1:65" s="14" customFormat="1" ht="10">
      <c r="B128" s="243"/>
      <c r="C128" s="244"/>
      <c r="D128" s="215" t="s">
        <v>152</v>
      </c>
      <c r="E128" s="245" t="s">
        <v>1</v>
      </c>
      <c r="F128" s="246" t="s">
        <v>1047</v>
      </c>
      <c r="G128" s="244"/>
      <c r="H128" s="245" t="s">
        <v>1</v>
      </c>
      <c r="I128" s="247"/>
      <c r="J128" s="244"/>
      <c r="K128" s="244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152</v>
      </c>
      <c r="AU128" s="252" t="s">
        <v>84</v>
      </c>
      <c r="AV128" s="14" t="s">
        <v>79</v>
      </c>
      <c r="AW128" s="14" t="s">
        <v>28</v>
      </c>
      <c r="AX128" s="14" t="s">
        <v>72</v>
      </c>
      <c r="AY128" s="252" t="s">
        <v>143</v>
      </c>
    </row>
    <row r="129" spans="1:65" s="13" customFormat="1" ht="10">
      <c r="B129" s="213"/>
      <c r="C129" s="214"/>
      <c r="D129" s="215" t="s">
        <v>152</v>
      </c>
      <c r="E129" s="216" t="s">
        <v>1</v>
      </c>
      <c r="F129" s="217" t="s">
        <v>1468</v>
      </c>
      <c r="G129" s="214"/>
      <c r="H129" s="218">
        <v>27.085000000000001</v>
      </c>
      <c r="I129" s="219"/>
      <c r="J129" s="214"/>
      <c r="K129" s="214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152</v>
      </c>
      <c r="AU129" s="224" t="s">
        <v>84</v>
      </c>
      <c r="AV129" s="13" t="s">
        <v>84</v>
      </c>
      <c r="AW129" s="13" t="s">
        <v>28</v>
      </c>
      <c r="AX129" s="13" t="s">
        <v>72</v>
      </c>
      <c r="AY129" s="224" t="s">
        <v>143</v>
      </c>
    </row>
    <row r="130" spans="1:65" s="14" customFormat="1" ht="10">
      <c r="B130" s="243"/>
      <c r="C130" s="244"/>
      <c r="D130" s="215" t="s">
        <v>152</v>
      </c>
      <c r="E130" s="245" t="s">
        <v>1</v>
      </c>
      <c r="F130" s="246" t="s">
        <v>1052</v>
      </c>
      <c r="G130" s="244"/>
      <c r="H130" s="245" t="s">
        <v>1</v>
      </c>
      <c r="I130" s="247"/>
      <c r="J130" s="244"/>
      <c r="K130" s="244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152</v>
      </c>
      <c r="AU130" s="252" t="s">
        <v>84</v>
      </c>
      <c r="AV130" s="14" t="s">
        <v>79</v>
      </c>
      <c r="AW130" s="14" t="s">
        <v>28</v>
      </c>
      <c r="AX130" s="14" t="s">
        <v>72</v>
      </c>
      <c r="AY130" s="252" t="s">
        <v>143</v>
      </c>
    </row>
    <row r="131" spans="1:65" s="13" customFormat="1" ht="10">
      <c r="B131" s="213"/>
      <c r="C131" s="214"/>
      <c r="D131" s="215" t="s">
        <v>152</v>
      </c>
      <c r="E131" s="216" t="s">
        <v>1</v>
      </c>
      <c r="F131" s="217" t="s">
        <v>1469</v>
      </c>
      <c r="G131" s="214"/>
      <c r="H131" s="218">
        <v>2.9249999999999998</v>
      </c>
      <c r="I131" s="219"/>
      <c r="J131" s="214"/>
      <c r="K131" s="214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152</v>
      </c>
      <c r="AU131" s="224" t="s">
        <v>84</v>
      </c>
      <c r="AV131" s="13" t="s">
        <v>84</v>
      </c>
      <c r="AW131" s="13" t="s">
        <v>28</v>
      </c>
      <c r="AX131" s="13" t="s">
        <v>72</v>
      </c>
      <c r="AY131" s="224" t="s">
        <v>143</v>
      </c>
    </row>
    <row r="132" spans="1:65" s="13" customFormat="1" ht="10">
      <c r="B132" s="213"/>
      <c r="C132" s="214"/>
      <c r="D132" s="215" t="s">
        <v>152</v>
      </c>
      <c r="E132" s="216" t="s">
        <v>1</v>
      </c>
      <c r="F132" s="217" t="s">
        <v>1470</v>
      </c>
      <c r="G132" s="214"/>
      <c r="H132" s="218">
        <v>7.37</v>
      </c>
      <c r="I132" s="219"/>
      <c r="J132" s="214"/>
      <c r="K132" s="214"/>
      <c r="L132" s="220"/>
      <c r="M132" s="221"/>
      <c r="N132" s="222"/>
      <c r="O132" s="222"/>
      <c r="P132" s="222"/>
      <c r="Q132" s="222"/>
      <c r="R132" s="222"/>
      <c r="S132" s="222"/>
      <c r="T132" s="223"/>
      <c r="AT132" s="224" t="s">
        <v>152</v>
      </c>
      <c r="AU132" s="224" t="s">
        <v>84</v>
      </c>
      <c r="AV132" s="13" t="s">
        <v>84</v>
      </c>
      <c r="AW132" s="13" t="s">
        <v>28</v>
      </c>
      <c r="AX132" s="13" t="s">
        <v>72</v>
      </c>
      <c r="AY132" s="224" t="s">
        <v>143</v>
      </c>
    </row>
    <row r="133" spans="1:65" s="14" customFormat="1" ht="10">
      <c r="B133" s="243"/>
      <c r="C133" s="244"/>
      <c r="D133" s="215" t="s">
        <v>152</v>
      </c>
      <c r="E133" s="245" t="s">
        <v>1</v>
      </c>
      <c r="F133" s="246" t="s">
        <v>1055</v>
      </c>
      <c r="G133" s="244"/>
      <c r="H133" s="245" t="s">
        <v>1</v>
      </c>
      <c r="I133" s="247"/>
      <c r="J133" s="244"/>
      <c r="K133" s="244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152</v>
      </c>
      <c r="AU133" s="252" t="s">
        <v>84</v>
      </c>
      <c r="AV133" s="14" t="s">
        <v>79</v>
      </c>
      <c r="AW133" s="14" t="s">
        <v>28</v>
      </c>
      <c r="AX133" s="14" t="s">
        <v>72</v>
      </c>
      <c r="AY133" s="252" t="s">
        <v>143</v>
      </c>
    </row>
    <row r="134" spans="1:65" s="13" customFormat="1" ht="10">
      <c r="B134" s="213"/>
      <c r="C134" s="214"/>
      <c r="D134" s="215" t="s">
        <v>152</v>
      </c>
      <c r="E134" s="216" t="s">
        <v>1</v>
      </c>
      <c r="F134" s="217" t="s">
        <v>1471</v>
      </c>
      <c r="G134" s="214"/>
      <c r="H134" s="218">
        <v>54.3</v>
      </c>
      <c r="I134" s="219"/>
      <c r="J134" s="214"/>
      <c r="K134" s="214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152</v>
      </c>
      <c r="AU134" s="224" t="s">
        <v>84</v>
      </c>
      <c r="AV134" s="13" t="s">
        <v>84</v>
      </c>
      <c r="AW134" s="13" t="s">
        <v>28</v>
      </c>
      <c r="AX134" s="13" t="s">
        <v>72</v>
      </c>
      <c r="AY134" s="224" t="s">
        <v>143</v>
      </c>
    </row>
    <row r="135" spans="1:65" s="14" customFormat="1" ht="10">
      <c r="B135" s="243"/>
      <c r="C135" s="244"/>
      <c r="D135" s="215" t="s">
        <v>152</v>
      </c>
      <c r="E135" s="245" t="s">
        <v>1</v>
      </c>
      <c r="F135" s="246" t="s">
        <v>1060</v>
      </c>
      <c r="G135" s="244"/>
      <c r="H135" s="245" t="s">
        <v>1</v>
      </c>
      <c r="I135" s="247"/>
      <c r="J135" s="244"/>
      <c r="K135" s="244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152</v>
      </c>
      <c r="AU135" s="252" t="s">
        <v>84</v>
      </c>
      <c r="AV135" s="14" t="s">
        <v>79</v>
      </c>
      <c r="AW135" s="14" t="s">
        <v>28</v>
      </c>
      <c r="AX135" s="14" t="s">
        <v>72</v>
      </c>
      <c r="AY135" s="252" t="s">
        <v>143</v>
      </c>
    </row>
    <row r="136" spans="1:65" s="13" customFormat="1" ht="10">
      <c r="B136" s="213"/>
      <c r="C136" s="214"/>
      <c r="D136" s="215" t="s">
        <v>152</v>
      </c>
      <c r="E136" s="216" t="s">
        <v>1</v>
      </c>
      <c r="F136" s="217" t="s">
        <v>1472</v>
      </c>
      <c r="G136" s="214"/>
      <c r="H136" s="218">
        <v>97.32</v>
      </c>
      <c r="I136" s="219"/>
      <c r="J136" s="214"/>
      <c r="K136" s="214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152</v>
      </c>
      <c r="AU136" s="224" t="s">
        <v>84</v>
      </c>
      <c r="AV136" s="13" t="s">
        <v>84</v>
      </c>
      <c r="AW136" s="13" t="s">
        <v>28</v>
      </c>
      <c r="AX136" s="13" t="s">
        <v>72</v>
      </c>
      <c r="AY136" s="224" t="s">
        <v>143</v>
      </c>
    </row>
    <row r="137" spans="1:65" s="13" customFormat="1" ht="10">
      <c r="B137" s="213"/>
      <c r="C137" s="214"/>
      <c r="D137" s="215" t="s">
        <v>152</v>
      </c>
      <c r="E137" s="216" t="s">
        <v>1</v>
      </c>
      <c r="F137" s="217" t="s">
        <v>1473</v>
      </c>
      <c r="G137" s="214"/>
      <c r="H137" s="218">
        <v>32.125999999999998</v>
      </c>
      <c r="I137" s="219"/>
      <c r="J137" s="214"/>
      <c r="K137" s="214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152</v>
      </c>
      <c r="AU137" s="224" t="s">
        <v>84</v>
      </c>
      <c r="AV137" s="13" t="s">
        <v>84</v>
      </c>
      <c r="AW137" s="13" t="s">
        <v>28</v>
      </c>
      <c r="AX137" s="13" t="s">
        <v>72</v>
      </c>
      <c r="AY137" s="224" t="s">
        <v>143</v>
      </c>
    </row>
    <row r="138" spans="1:65" s="2" customFormat="1" ht="21.75" customHeight="1">
      <c r="A138" s="33"/>
      <c r="B138" s="34"/>
      <c r="C138" s="225" t="s">
        <v>162</v>
      </c>
      <c r="D138" s="225" t="s">
        <v>159</v>
      </c>
      <c r="E138" s="226" t="s">
        <v>1474</v>
      </c>
      <c r="F138" s="227" t="s">
        <v>1475</v>
      </c>
      <c r="G138" s="228" t="s">
        <v>207</v>
      </c>
      <c r="H138" s="229">
        <v>221.126</v>
      </c>
      <c r="I138" s="230"/>
      <c r="J138" s="229">
        <f>ROUND(I138*H138,3)</f>
        <v>0</v>
      </c>
      <c r="K138" s="231"/>
      <c r="L138" s="232"/>
      <c r="M138" s="233" t="s">
        <v>1</v>
      </c>
      <c r="N138" s="234" t="s">
        <v>38</v>
      </c>
      <c r="O138" s="74"/>
      <c r="P138" s="208">
        <f>O138*H138</f>
        <v>0</v>
      </c>
      <c r="Q138" s="208">
        <v>3.0000000000000001E-5</v>
      </c>
      <c r="R138" s="208">
        <f>Q138*H138</f>
        <v>6.6337800000000006E-3</v>
      </c>
      <c r="S138" s="208">
        <v>0</v>
      </c>
      <c r="T138" s="209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10" t="s">
        <v>776</v>
      </c>
      <c r="AT138" s="210" t="s">
        <v>159</v>
      </c>
      <c r="AU138" s="210" t="s">
        <v>84</v>
      </c>
      <c r="AY138" s="16" t="s">
        <v>143</v>
      </c>
      <c r="BE138" s="211">
        <f>IF(N138="základná",J138,0)</f>
        <v>0</v>
      </c>
      <c r="BF138" s="211">
        <f>IF(N138="znížená",J138,0)</f>
        <v>0</v>
      </c>
      <c r="BG138" s="211">
        <f>IF(N138="zákl. prenesená",J138,0)</f>
        <v>0</v>
      </c>
      <c r="BH138" s="211">
        <f>IF(N138="zníž. prenesená",J138,0)</f>
        <v>0</v>
      </c>
      <c r="BI138" s="211">
        <f>IF(N138="nulová",J138,0)</f>
        <v>0</v>
      </c>
      <c r="BJ138" s="16" t="s">
        <v>84</v>
      </c>
      <c r="BK138" s="212">
        <f>ROUND(I138*H138,3)</f>
        <v>0</v>
      </c>
      <c r="BL138" s="16" t="s">
        <v>776</v>
      </c>
      <c r="BM138" s="210" t="s">
        <v>1476</v>
      </c>
    </row>
    <row r="139" spans="1:65" s="2" customFormat="1" ht="24.15" customHeight="1">
      <c r="A139" s="33"/>
      <c r="B139" s="34"/>
      <c r="C139" s="199" t="s">
        <v>235</v>
      </c>
      <c r="D139" s="199" t="s">
        <v>146</v>
      </c>
      <c r="E139" s="200" t="s">
        <v>785</v>
      </c>
      <c r="F139" s="201" t="s">
        <v>786</v>
      </c>
      <c r="G139" s="202" t="s">
        <v>207</v>
      </c>
      <c r="H139" s="203">
        <v>16.062999999999999</v>
      </c>
      <c r="I139" s="204"/>
      <c r="J139" s="203">
        <f>ROUND(I139*H139,3)</f>
        <v>0</v>
      </c>
      <c r="K139" s="205"/>
      <c r="L139" s="38"/>
      <c r="M139" s="206" t="s">
        <v>1</v>
      </c>
      <c r="N139" s="207" t="s">
        <v>38</v>
      </c>
      <c r="O139" s="74"/>
      <c r="P139" s="208">
        <f>O139*H139</f>
        <v>0</v>
      </c>
      <c r="Q139" s="208">
        <v>0</v>
      </c>
      <c r="R139" s="208">
        <f>Q139*H139</f>
        <v>0</v>
      </c>
      <c r="S139" s="208">
        <v>0</v>
      </c>
      <c r="T139" s="209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10" t="s">
        <v>265</v>
      </c>
      <c r="AT139" s="210" t="s">
        <v>146</v>
      </c>
      <c r="AU139" s="210" t="s">
        <v>84</v>
      </c>
      <c r="AY139" s="16" t="s">
        <v>143</v>
      </c>
      <c r="BE139" s="211">
        <f>IF(N139="základná",J139,0)</f>
        <v>0</v>
      </c>
      <c r="BF139" s="211">
        <f>IF(N139="znížená",J139,0)</f>
        <v>0</v>
      </c>
      <c r="BG139" s="211">
        <f>IF(N139="zákl. prenesená",J139,0)</f>
        <v>0</v>
      </c>
      <c r="BH139" s="211">
        <f>IF(N139="zníž. prenesená",J139,0)</f>
        <v>0</v>
      </c>
      <c r="BI139" s="211">
        <f>IF(N139="nulová",J139,0)</f>
        <v>0</v>
      </c>
      <c r="BJ139" s="16" t="s">
        <v>84</v>
      </c>
      <c r="BK139" s="212">
        <f>ROUND(I139*H139,3)</f>
        <v>0</v>
      </c>
      <c r="BL139" s="16" t="s">
        <v>265</v>
      </c>
      <c r="BM139" s="210" t="s">
        <v>1477</v>
      </c>
    </row>
    <row r="140" spans="1:65" s="13" customFormat="1" ht="10">
      <c r="B140" s="213"/>
      <c r="C140" s="214"/>
      <c r="D140" s="215" t="s">
        <v>152</v>
      </c>
      <c r="E140" s="216" t="s">
        <v>1</v>
      </c>
      <c r="F140" s="217" t="s">
        <v>1478</v>
      </c>
      <c r="G140" s="214"/>
      <c r="H140" s="218">
        <v>16.062999999999999</v>
      </c>
      <c r="I140" s="219"/>
      <c r="J140" s="214"/>
      <c r="K140" s="214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152</v>
      </c>
      <c r="AU140" s="224" t="s">
        <v>84</v>
      </c>
      <c r="AV140" s="13" t="s">
        <v>84</v>
      </c>
      <c r="AW140" s="13" t="s">
        <v>28</v>
      </c>
      <c r="AX140" s="13" t="s">
        <v>72</v>
      </c>
      <c r="AY140" s="224" t="s">
        <v>143</v>
      </c>
    </row>
    <row r="141" spans="1:65" s="2" customFormat="1" ht="16.5" customHeight="1">
      <c r="A141" s="33"/>
      <c r="B141" s="34"/>
      <c r="C141" s="225" t="s">
        <v>620</v>
      </c>
      <c r="D141" s="225" t="s">
        <v>159</v>
      </c>
      <c r="E141" s="226" t="s">
        <v>1479</v>
      </c>
      <c r="F141" s="227" t="s">
        <v>1480</v>
      </c>
      <c r="G141" s="228" t="s">
        <v>207</v>
      </c>
      <c r="H141" s="229">
        <v>16.062999999999999</v>
      </c>
      <c r="I141" s="230"/>
      <c r="J141" s="229">
        <f>ROUND(I141*H141,3)</f>
        <v>0</v>
      </c>
      <c r="K141" s="231"/>
      <c r="L141" s="232"/>
      <c r="M141" s="233" t="s">
        <v>1</v>
      </c>
      <c r="N141" s="234" t="s">
        <v>38</v>
      </c>
      <c r="O141" s="74"/>
      <c r="P141" s="208">
        <f>O141*H141</f>
        <v>0</v>
      </c>
      <c r="Q141" s="208">
        <v>4.6000000000000001E-4</v>
      </c>
      <c r="R141" s="208">
        <f>Q141*H141</f>
        <v>7.3889799999999999E-3</v>
      </c>
      <c r="S141" s="208">
        <v>0</v>
      </c>
      <c r="T141" s="209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0" t="s">
        <v>776</v>
      </c>
      <c r="AT141" s="210" t="s">
        <v>159</v>
      </c>
      <c r="AU141" s="210" t="s">
        <v>84</v>
      </c>
      <c r="AY141" s="16" t="s">
        <v>143</v>
      </c>
      <c r="BE141" s="211">
        <f>IF(N141="základná",J141,0)</f>
        <v>0</v>
      </c>
      <c r="BF141" s="211">
        <f>IF(N141="znížená",J141,0)</f>
        <v>0</v>
      </c>
      <c r="BG141" s="211">
        <f>IF(N141="zákl. prenesená",J141,0)</f>
        <v>0</v>
      </c>
      <c r="BH141" s="211">
        <f>IF(N141="zníž. prenesená",J141,0)</f>
        <v>0</v>
      </c>
      <c r="BI141" s="211">
        <f>IF(N141="nulová",J141,0)</f>
        <v>0</v>
      </c>
      <c r="BJ141" s="16" t="s">
        <v>84</v>
      </c>
      <c r="BK141" s="212">
        <f>ROUND(I141*H141,3)</f>
        <v>0</v>
      </c>
      <c r="BL141" s="16" t="s">
        <v>776</v>
      </c>
      <c r="BM141" s="210" t="s">
        <v>1481</v>
      </c>
    </row>
    <row r="142" spans="1:65" s="2" customFormat="1" ht="33" customHeight="1">
      <c r="A142" s="33"/>
      <c r="B142" s="34"/>
      <c r="C142" s="199" t="s">
        <v>624</v>
      </c>
      <c r="D142" s="199" t="s">
        <v>146</v>
      </c>
      <c r="E142" s="200" t="s">
        <v>1482</v>
      </c>
      <c r="F142" s="201" t="s">
        <v>1483</v>
      </c>
      <c r="G142" s="202" t="s">
        <v>156</v>
      </c>
      <c r="H142" s="203">
        <v>24</v>
      </c>
      <c r="I142" s="204"/>
      <c r="J142" s="203">
        <f>ROUND(I142*H142,3)</f>
        <v>0</v>
      </c>
      <c r="K142" s="205"/>
      <c r="L142" s="38"/>
      <c r="M142" s="206" t="s">
        <v>1</v>
      </c>
      <c r="N142" s="207" t="s">
        <v>38</v>
      </c>
      <c r="O142" s="74"/>
      <c r="P142" s="208">
        <f>O142*H142</f>
        <v>0</v>
      </c>
      <c r="Q142" s="208">
        <v>0</v>
      </c>
      <c r="R142" s="208">
        <f>Q142*H142</f>
        <v>0</v>
      </c>
      <c r="S142" s="208">
        <v>0</v>
      </c>
      <c r="T142" s="209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10" t="s">
        <v>265</v>
      </c>
      <c r="AT142" s="210" t="s">
        <v>146</v>
      </c>
      <c r="AU142" s="210" t="s">
        <v>84</v>
      </c>
      <c r="AY142" s="16" t="s">
        <v>143</v>
      </c>
      <c r="BE142" s="211">
        <f>IF(N142="základná",J142,0)</f>
        <v>0</v>
      </c>
      <c r="BF142" s="211">
        <f>IF(N142="znížená",J142,0)</f>
        <v>0</v>
      </c>
      <c r="BG142" s="211">
        <f>IF(N142="zákl. prenesená",J142,0)</f>
        <v>0</v>
      </c>
      <c r="BH142" s="211">
        <f>IF(N142="zníž. prenesená",J142,0)</f>
        <v>0</v>
      </c>
      <c r="BI142" s="211">
        <f>IF(N142="nulová",J142,0)</f>
        <v>0</v>
      </c>
      <c r="BJ142" s="16" t="s">
        <v>84</v>
      </c>
      <c r="BK142" s="212">
        <f>ROUND(I142*H142,3)</f>
        <v>0</v>
      </c>
      <c r="BL142" s="16" t="s">
        <v>265</v>
      </c>
      <c r="BM142" s="210" t="s">
        <v>1484</v>
      </c>
    </row>
    <row r="143" spans="1:65" s="13" customFormat="1" ht="10">
      <c r="B143" s="213"/>
      <c r="C143" s="214"/>
      <c r="D143" s="215" t="s">
        <v>152</v>
      </c>
      <c r="E143" s="216" t="s">
        <v>1</v>
      </c>
      <c r="F143" s="217" t="s">
        <v>1485</v>
      </c>
      <c r="G143" s="214"/>
      <c r="H143" s="218">
        <v>7</v>
      </c>
      <c r="I143" s="219"/>
      <c r="J143" s="214"/>
      <c r="K143" s="214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152</v>
      </c>
      <c r="AU143" s="224" t="s">
        <v>84</v>
      </c>
      <c r="AV143" s="13" t="s">
        <v>84</v>
      </c>
      <c r="AW143" s="13" t="s">
        <v>28</v>
      </c>
      <c r="AX143" s="13" t="s">
        <v>72</v>
      </c>
      <c r="AY143" s="224" t="s">
        <v>143</v>
      </c>
    </row>
    <row r="144" spans="1:65" s="13" customFormat="1" ht="10">
      <c r="B144" s="213"/>
      <c r="C144" s="214"/>
      <c r="D144" s="215" t="s">
        <v>152</v>
      </c>
      <c r="E144" s="216" t="s">
        <v>1</v>
      </c>
      <c r="F144" s="217" t="s">
        <v>1188</v>
      </c>
      <c r="G144" s="214"/>
      <c r="H144" s="218">
        <v>3</v>
      </c>
      <c r="I144" s="219"/>
      <c r="J144" s="214"/>
      <c r="K144" s="214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152</v>
      </c>
      <c r="AU144" s="224" t="s">
        <v>84</v>
      </c>
      <c r="AV144" s="13" t="s">
        <v>84</v>
      </c>
      <c r="AW144" s="13" t="s">
        <v>28</v>
      </c>
      <c r="AX144" s="13" t="s">
        <v>72</v>
      </c>
      <c r="AY144" s="224" t="s">
        <v>143</v>
      </c>
    </row>
    <row r="145" spans="1:65" s="13" customFormat="1" ht="10">
      <c r="B145" s="213"/>
      <c r="C145" s="214"/>
      <c r="D145" s="215" t="s">
        <v>152</v>
      </c>
      <c r="E145" s="216" t="s">
        <v>1</v>
      </c>
      <c r="F145" s="217" t="s">
        <v>1486</v>
      </c>
      <c r="G145" s="214"/>
      <c r="H145" s="218">
        <v>5</v>
      </c>
      <c r="I145" s="219"/>
      <c r="J145" s="214"/>
      <c r="K145" s="214"/>
      <c r="L145" s="220"/>
      <c r="M145" s="221"/>
      <c r="N145" s="222"/>
      <c r="O145" s="222"/>
      <c r="P145" s="222"/>
      <c r="Q145" s="222"/>
      <c r="R145" s="222"/>
      <c r="S145" s="222"/>
      <c r="T145" s="223"/>
      <c r="AT145" s="224" t="s">
        <v>152</v>
      </c>
      <c r="AU145" s="224" t="s">
        <v>84</v>
      </c>
      <c r="AV145" s="13" t="s">
        <v>84</v>
      </c>
      <c r="AW145" s="13" t="s">
        <v>28</v>
      </c>
      <c r="AX145" s="13" t="s">
        <v>72</v>
      </c>
      <c r="AY145" s="224" t="s">
        <v>143</v>
      </c>
    </row>
    <row r="146" spans="1:65" s="13" customFormat="1" ht="10">
      <c r="B146" s="213"/>
      <c r="C146" s="214"/>
      <c r="D146" s="215" t="s">
        <v>152</v>
      </c>
      <c r="E146" s="216" t="s">
        <v>1</v>
      </c>
      <c r="F146" s="217" t="s">
        <v>1487</v>
      </c>
      <c r="G146" s="214"/>
      <c r="H146" s="218">
        <v>3</v>
      </c>
      <c r="I146" s="219"/>
      <c r="J146" s="214"/>
      <c r="K146" s="214"/>
      <c r="L146" s="220"/>
      <c r="M146" s="221"/>
      <c r="N146" s="222"/>
      <c r="O146" s="222"/>
      <c r="P146" s="222"/>
      <c r="Q146" s="222"/>
      <c r="R146" s="222"/>
      <c r="S146" s="222"/>
      <c r="T146" s="223"/>
      <c r="AT146" s="224" t="s">
        <v>152</v>
      </c>
      <c r="AU146" s="224" t="s">
        <v>84</v>
      </c>
      <c r="AV146" s="13" t="s">
        <v>84</v>
      </c>
      <c r="AW146" s="13" t="s">
        <v>28</v>
      </c>
      <c r="AX146" s="13" t="s">
        <v>72</v>
      </c>
      <c r="AY146" s="224" t="s">
        <v>143</v>
      </c>
    </row>
    <row r="147" spans="1:65" s="13" customFormat="1" ht="10">
      <c r="B147" s="213"/>
      <c r="C147" s="214"/>
      <c r="D147" s="215" t="s">
        <v>152</v>
      </c>
      <c r="E147" s="216" t="s">
        <v>1</v>
      </c>
      <c r="F147" s="217" t="s">
        <v>1488</v>
      </c>
      <c r="G147" s="214"/>
      <c r="H147" s="218">
        <v>3</v>
      </c>
      <c r="I147" s="219"/>
      <c r="J147" s="214"/>
      <c r="K147" s="214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152</v>
      </c>
      <c r="AU147" s="224" t="s">
        <v>84</v>
      </c>
      <c r="AV147" s="13" t="s">
        <v>84</v>
      </c>
      <c r="AW147" s="13" t="s">
        <v>28</v>
      </c>
      <c r="AX147" s="13" t="s">
        <v>72</v>
      </c>
      <c r="AY147" s="224" t="s">
        <v>143</v>
      </c>
    </row>
    <row r="148" spans="1:65" s="13" customFormat="1" ht="10">
      <c r="B148" s="213"/>
      <c r="C148" s="214"/>
      <c r="D148" s="215" t="s">
        <v>152</v>
      </c>
      <c r="E148" s="216" t="s">
        <v>1</v>
      </c>
      <c r="F148" s="217" t="s">
        <v>1489</v>
      </c>
      <c r="G148" s="214"/>
      <c r="H148" s="218">
        <v>2</v>
      </c>
      <c r="I148" s="219"/>
      <c r="J148" s="214"/>
      <c r="K148" s="214"/>
      <c r="L148" s="220"/>
      <c r="M148" s="221"/>
      <c r="N148" s="222"/>
      <c r="O148" s="222"/>
      <c r="P148" s="222"/>
      <c r="Q148" s="222"/>
      <c r="R148" s="222"/>
      <c r="S148" s="222"/>
      <c r="T148" s="223"/>
      <c r="AT148" s="224" t="s">
        <v>152</v>
      </c>
      <c r="AU148" s="224" t="s">
        <v>84</v>
      </c>
      <c r="AV148" s="13" t="s">
        <v>84</v>
      </c>
      <c r="AW148" s="13" t="s">
        <v>28</v>
      </c>
      <c r="AX148" s="13" t="s">
        <v>72</v>
      </c>
      <c r="AY148" s="224" t="s">
        <v>143</v>
      </c>
    </row>
    <row r="149" spans="1:65" s="13" customFormat="1" ht="10">
      <c r="B149" s="213"/>
      <c r="C149" s="214"/>
      <c r="D149" s="215" t="s">
        <v>152</v>
      </c>
      <c r="E149" s="216" t="s">
        <v>1</v>
      </c>
      <c r="F149" s="217" t="s">
        <v>1490</v>
      </c>
      <c r="G149" s="214"/>
      <c r="H149" s="218">
        <v>1</v>
      </c>
      <c r="I149" s="219"/>
      <c r="J149" s="214"/>
      <c r="K149" s="214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152</v>
      </c>
      <c r="AU149" s="224" t="s">
        <v>84</v>
      </c>
      <c r="AV149" s="13" t="s">
        <v>84</v>
      </c>
      <c r="AW149" s="13" t="s">
        <v>28</v>
      </c>
      <c r="AX149" s="13" t="s">
        <v>72</v>
      </c>
      <c r="AY149" s="224" t="s">
        <v>143</v>
      </c>
    </row>
    <row r="150" spans="1:65" s="2" customFormat="1" ht="24.15" customHeight="1">
      <c r="A150" s="33"/>
      <c r="B150" s="34"/>
      <c r="C150" s="225" t="s">
        <v>634</v>
      </c>
      <c r="D150" s="225" t="s">
        <v>159</v>
      </c>
      <c r="E150" s="226" t="s">
        <v>1491</v>
      </c>
      <c r="F150" s="227" t="s">
        <v>1492</v>
      </c>
      <c r="G150" s="228" t="s">
        <v>156</v>
      </c>
      <c r="H150" s="229">
        <v>24</v>
      </c>
      <c r="I150" s="230"/>
      <c r="J150" s="229">
        <f>ROUND(I150*H150,3)</f>
        <v>0</v>
      </c>
      <c r="K150" s="231"/>
      <c r="L150" s="232"/>
      <c r="M150" s="233" t="s">
        <v>1</v>
      </c>
      <c r="N150" s="234" t="s">
        <v>38</v>
      </c>
      <c r="O150" s="74"/>
      <c r="P150" s="208">
        <f>O150*H150</f>
        <v>0</v>
      </c>
      <c r="Q150" s="208">
        <v>6.0000000000000002E-5</v>
      </c>
      <c r="R150" s="208">
        <f>Q150*H150</f>
        <v>1.4400000000000001E-3</v>
      </c>
      <c r="S150" s="208">
        <v>0</v>
      </c>
      <c r="T150" s="209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10" t="s">
        <v>776</v>
      </c>
      <c r="AT150" s="210" t="s">
        <v>159</v>
      </c>
      <c r="AU150" s="210" t="s">
        <v>84</v>
      </c>
      <c r="AY150" s="16" t="s">
        <v>143</v>
      </c>
      <c r="BE150" s="211">
        <f>IF(N150="základná",J150,0)</f>
        <v>0</v>
      </c>
      <c r="BF150" s="211">
        <f>IF(N150="znížená",J150,0)</f>
        <v>0</v>
      </c>
      <c r="BG150" s="211">
        <f>IF(N150="zákl. prenesená",J150,0)</f>
        <v>0</v>
      </c>
      <c r="BH150" s="211">
        <f>IF(N150="zníž. prenesená",J150,0)</f>
        <v>0</v>
      </c>
      <c r="BI150" s="211">
        <f>IF(N150="nulová",J150,0)</f>
        <v>0</v>
      </c>
      <c r="BJ150" s="16" t="s">
        <v>84</v>
      </c>
      <c r="BK150" s="212">
        <f>ROUND(I150*H150,3)</f>
        <v>0</v>
      </c>
      <c r="BL150" s="16" t="s">
        <v>776</v>
      </c>
      <c r="BM150" s="210" t="s">
        <v>1493</v>
      </c>
    </row>
    <row r="151" spans="1:65" s="2" customFormat="1" ht="24.15" customHeight="1">
      <c r="A151" s="33"/>
      <c r="B151" s="34"/>
      <c r="C151" s="199" t="s">
        <v>646</v>
      </c>
      <c r="D151" s="199" t="s">
        <v>146</v>
      </c>
      <c r="E151" s="200" t="s">
        <v>1494</v>
      </c>
      <c r="F151" s="201" t="s">
        <v>1495</v>
      </c>
      <c r="G151" s="202" t="s">
        <v>156</v>
      </c>
      <c r="H151" s="203">
        <v>1</v>
      </c>
      <c r="I151" s="204"/>
      <c r="J151" s="203">
        <f>ROUND(I151*H151,3)</f>
        <v>0</v>
      </c>
      <c r="K151" s="205"/>
      <c r="L151" s="38"/>
      <c r="M151" s="206" t="s">
        <v>1</v>
      </c>
      <c r="N151" s="207" t="s">
        <v>38</v>
      </c>
      <c r="O151" s="74"/>
      <c r="P151" s="208">
        <f>O151*H151</f>
        <v>0</v>
      </c>
      <c r="Q151" s="208">
        <v>0</v>
      </c>
      <c r="R151" s="208">
        <f>Q151*H151</f>
        <v>0</v>
      </c>
      <c r="S151" s="208">
        <v>0</v>
      </c>
      <c r="T151" s="209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10" t="s">
        <v>265</v>
      </c>
      <c r="AT151" s="210" t="s">
        <v>146</v>
      </c>
      <c r="AU151" s="210" t="s">
        <v>84</v>
      </c>
      <c r="AY151" s="16" t="s">
        <v>143</v>
      </c>
      <c r="BE151" s="211">
        <f>IF(N151="základná",J151,0)</f>
        <v>0</v>
      </c>
      <c r="BF151" s="211">
        <f>IF(N151="znížená",J151,0)</f>
        <v>0</v>
      </c>
      <c r="BG151" s="211">
        <f>IF(N151="zákl. prenesená",J151,0)</f>
        <v>0</v>
      </c>
      <c r="BH151" s="211">
        <f>IF(N151="zníž. prenesená",J151,0)</f>
        <v>0</v>
      </c>
      <c r="BI151" s="211">
        <f>IF(N151="nulová",J151,0)</f>
        <v>0</v>
      </c>
      <c r="BJ151" s="16" t="s">
        <v>84</v>
      </c>
      <c r="BK151" s="212">
        <f>ROUND(I151*H151,3)</f>
        <v>0</v>
      </c>
      <c r="BL151" s="16" t="s">
        <v>265</v>
      </c>
      <c r="BM151" s="210" t="s">
        <v>1496</v>
      </c>
    </row>
    <row r="152" spans="1:65" s="13" customFormat="1" ht="10">
      <c r="B152" s="213"/>
      <c r="C152" s="214"/>
      <c r="D152" s="215" t="s">
        <v>152</v>
      </c>
      <c r="E152" s="216" t="s">
        <v>1</v>
      </c>
      <c r="F152" s="217" t="s">
        <v>1497</v>
      </c>
      <c r="G152" s="214"/>
      <c r="H152" s="218">
        <v>1</v>
      </c>
      <c r="I152" s="219"/>
      <c r="J152" s="214"/>
      <c r="K152" s="214"/>
      <c r="L152" s="220"/>
      <c r="M152" s="221"/>
      <c r="N152" s="222"/>
      <c r="O152" s="222"/>
      <c r="P152" s="222"/>
      <c r="Q152" s="222"/>
      <c r="R152" s="222"/>
      <c r="S152" s="222"/>
      <c r="T152" s="223"/>
      <c r="AT152" s="224" t="s">
        <v>152</v>
      </c>
      <c r="AU152" s="224" t="s">
        <v>84</v>
      </c>
      <c r="AV152" s="13" t="s">
        <v>84</v>
      </c>
      <c r="AW152" s="13" t="s">
        <v>28</v>
      </c>
      <c r="AX152" s="13" t="s">
        <v>72</v>
      </c>
      <c r="AY152" s="224" t="s">
        <v>143</v>
      </c>
    </row>
    <row r="153" spans="1:65" s="2" customFormat="1" ht="24.15" customHeight="1">
      <c r="A153" s="33"/>
      <c r="B153" s="34"/>
      <c r="C153" s="225" t="s">
        <v>927</v>
      </c>
      <c r="D153" s="225" t="s">
        <v>159</v>
      </c>
      <c r="E153" s="226" t="s">
        <v>1498</v>
      </c>
      <c r="F153" s="227" t="s">
        <v>1499</v>
      </c>
      <c r="G153" s="228" t="s">
        <v>156</v>
      </c>
      <c r="H153" s="229">
        <v>1</v>
      </c>
      <c r="I153" s="230"/>
      <c r="J153" s="229">
        <f>ROUND(I153*H153,3)</f>
        <v>0</v>
      </c>
      <c r="K153" s="231"/>
      <c r="L153" s="232"/>
      <c r="M153" s="233" t="s">
        <v>1</v>
      </c>
      <c r="N153" s="234" t="s">
        <v>38</v>
      </c>
      <c r="O153" s="74"/>
      <c r="P153" s="208">
        <f>O153*H153</f>
        <v>0</v>
      </c>
      <c r="Q153" s="208">
        <v>8.0000000000000007E-5</v>
      </c>
      <c r="R153" s="208">
        <f>Q153*H153</f>
        <v>8.0000000000000007E-5</v>
      </c>
      <c r="S153" s="208">
        <v>0</v>
      </c>
      <c r="T153" s="209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10" t="s">
        <v>776</v>
      </c>
      <c r="AT153" s="210" t="s">
        <v>159</v>
      </c>
      <c r="AU153" s="210" t="s">
        <v>84</v>
      </c>
      <c r="AY153" s="16" t="s">
        <v>143</v>
      </c>
      <c r="BE153" s="211">
        <f>IF(N153="základná",J153,0)</f>
        <v>0</v>
      </c>
      <c r="BF153" s="211">
        <f>IF(N153="znížená",J153,0)</f>
        <v>0</v>
      </c>
      <c r="BG153" s="211">
        <f>IF(N153="zákl. prenesená",J153,0)</f>
        <v>0</v>
      </c>
      <c r="BH153" s="211">
        <f>IF(N153="zníž. prenesená",J153,0)</f>
        <v>0</v>
      </c>
      <c r="BI153" s="211">
        <f>IF(N153="nulová",J153,0)</f>
        <v>0</v>
      </c>
      <c r="BJ153" s="16" t="s">
        <v>84</v>
      </c>
      <c r="BK153" s="212">
        <f>ROUND(I153*H153,3)</f>
        <v>0</v>
      </c>
      <c r="BL153" s="16" t="s">
        <v>776</v>
      </c>
      <c r="BM153" s="210" t="s">
        <v>1500</v>
      </c>
    </row>
    <row r="154" spans="1:65" s="2" customFormat="1" ht="21.75" customHeight="1">
      <c r="A154" s="33"/>
      <c r="B154" s="34"/>
      <c r="C154" s="199" t="s">
        <v>961</v>
      </c>
      <c r="D154" s="199" t="s">
        <v>146</v>
      </c>
      <c r="E154" s="200" t="s">
        <v>1501</v>
      </c>
      <c r="F154" s="201" t="s">
        <v>1502</v>
      </c>
      <c r="G154" s="202" t="s">
        <v>156</v>
      </c>
      <c r="H154" s="203">
        <v>34</v>
      </c>
      <c r="I154" s="204"/>
      <c r="J154" s="203">
        <f>ROUND(I154*H154,3)</f>
        <v>0</v>
      </c>
      <c r="K154" s="205"/>
      <c r="L154" s="38"/>
      <c r="M154" s="206" t="s">
        <v>1</v>
      </c>
      <c r="N154" s="207" t="s">
        <v>38</v>
      </c>
      <c r="O154" s="74"/>
      <c r="P154" s="208">
        <f>O154*H154</f>
        <v>0</v>
      </c>
      <c r="Q154" s="208">
        <v>0</v>
      </c>
      <c r="R154" s="208">
        <f>Q154*H154</f>
        <v>0</v>
      </c>
      <c r="S154" s="208">
        <v>0</v>
      </c>
      <c r="T154" s="209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0" t="s">
        <v>265</v>
      </c>
      <c r="AT154" s="210" t="s">
        <v>146</v>
      </c>
      <c r="AU154" s="210" t="s">
        <v>84</v>
      </c>
      <c r="AY154" s="16" t="s">
        <v>143</v>
      </c>
      <c r="BE154" s="211">
        <f>IF(N154="základná",J154,0)</f>
        <v>0</v>
      </c>
      <c r="BF154" s="211">
        <f>IF(N154="znížená",J154,0)</f>
        <v>0</v>
      </c>
      <c r="BG154" s="211">
        <f>IF(N154="zákl. prenesená",J154,0)</f>
        <v>0</v>
      </c>
      <c r="BH154" s="211">
        <f>IF(N154="zníž. prenesená",J154,0)</f>
        <v>0</v>
      </c>
      <c r="BI154" s="211">
        <f>IF(N154="nulová",J154,0)</f>
        <v>0</v>
      </c>
      <c r="BJ154" s="16" t="s">
        <v>84</v>
      </c>
      <c r="BK154" s="212">
        <f>ROUND(I154*H154,3)</f>
        <v>0</v>
      </c>
      <c r="BL154" s="16" t="s">
        <v>265</v>
      </c>
      <c r="BM154" s="210" t="s">
        <v>1503</v>
      </c>
    </row>
    <row r="155" spans="1:65" s="13" customFormat="1" ht="10">
      <c r="B155" s="213"/>
      <c r="C155" s="214"/>
      <c r="D155" s="215" t="s">
        <v>152</v>
      </c>
      <c r="E155" s="216" t="s">
        <v>1</v>
      </c>
      <c r="F155" s="217" t="s">
        <v>1504</v>
      </c>
      <c r="G155" s="214"/>
      <c r="H155" s="218">
        <v>22</v>
      </c>
      <c r="I155" s="219"/>
      <c r="J155" s="214"/>
      <c r="K155" s="214"/>
      <c r="L155" s="220"/>
      <c r="M155" s="221"/>
      <c r="N155" s="222"/>
      <c r="O155" s="222"/>
      <c r="P155" s="222"/>
      <c r="Q155" s="222"/>
      <c r="R155" s="222"/>
      <c r="S155" s="222"/>
      <c r="T155" s="223"/>
      <c r="AT155" s="224" t="s">
        <v>152</v>
      </c>
      <c r="AU155" s="224" t="s">
        <v>84</v>
      </c>
      <c r="AV155" s="13" t="s">
        <v>84</v>
      </c>
      <c r="AW155" s="13" t="s">
        <v>28</v>
      </c>
      <c r="AX155" s="13" t="s">
        <v>72</v>
      </c>
      <c r="AY155" s="224" t="s">
        <v>143</v>
      </c>
    </row>
    <row r="156" spans="1:65" s="13" customFormat="1" ht="10">
      <c r="B156" s="213"/>
      <c r="C156" s="214"/>
      <c r="D156" s="215" t="s">
        <v>152</v>
      </c>
      <c r="E156" s="216" t="s">
        <v>1</v>
      </c>
      <c r="F156" s="217" t="s">
        <v>1505</v>
      </c>
      <c r="G156" s="214"/>
      <c r="H156" s="218">
        <v>12</v>
      </c>
      <c r="I156" s="219"/>
      <c r="J156" s="214"/>
      <c r="K156" s="214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152</v>
      </c>
      <c r="AU156" s="224" t="s">
        <v>84</v>
      </c>
      <c r="AV156" s="13" t="s">
        <v>84</v>
      </c>
      <c r="AW156" s="13" t="s">
        <v>28</v>
      </c>
      <c r="AX156" s="13" t="s">
        <v>72</v>
      </c>
      <c r="AY156" s="224" t="s">
        <v>143</v>
      </c>
    </row>
    <row r="157" spans="1:65" s="2" customFormat="1" ht="24.15" customHeight="1">
      <c r="A157" s="33"/>
      <c r="B157" s="34"/>
      <c r="C157" s="225" t="s">
        <v>164</v>
      </c>
      <c r="D157" s="225" t="s">
        <v>159</v>
      </c>
      <c r="E157" s="226" t="s">
        <v>1506</v>
      </c>
      <c r="F157" s="227" t="s">
        <v>1507</v>
      </c>
      <c r="G157" s="228" t="s">
        <v>156</v>
      </c>
      <c r="H157" s="229">
        <v>34</v>
      </c>
      <c r="I157" s="230"/>
      <c r="J157" s="229">
        <f>ROUND(I157*H157,3)</f>
        <v>0</v>
      </c>
      <c r="K157" s="231"/>
      <c r="L157" s="232"/>
      <c r="M157" s="233" t="s">
        <v>1</v>
      </c>
      <c r="N157" s="234" t="s">
        <v>38</v>
      </c>
      <c r="O157" s="74"/>
      <c r="P157" s="208">
        <f>O157*H157</f>
        <v>0</v>
      </c>
      <c r="Q157" s="208">
        <v>3.0000000000000001E-3</v>
      </c>
      <c r="R157" s="208">
        <f>Q157*H157</f>
        <v>0.10200000000000001</v>
      </c>
      <c r="S157" s="208">
        <v>0</v>
      </c>
      <c r="T157" s="209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10" t="s">
        <v>916</v>
      </c>
      <c r="AT157" s="210" t="s">
        <v>159</v>
      </c>
      <c r="AU157" s="210" t="s">
        <v>84</v>
      </c>
      <c r="AY157" s="16" t="s">
        <v>143</v>
      </c>
      <c r="BE157" s="211">
        <f>IF(N157="základná",J157,0)</f>
        <v>0</v>
      </c>
      <c r="BF157" s="211">
        <f>IF(N157="znížená",J157,0)</f>
        <v>0</v>
      </c>
      <c r="BG157" s="211">
        <f>IF(N157="zákl. prenesená",J157,0)</f>
        <v>0</v>
      </c>
      <c r="BH157" s="211">
        <f>IF(N157="zníž. prenesená",J157,0)</f>
        <v>0</v>
      </c>
      <c r="BI157" s="211">
        <f>IF(N157="nulová",J157,0)</f>
        <v>0</v>
      </c>
      <c r="BJ157" s="16" t="s">
        <v>84</v>
      </c>
      <c r="BK157" s="212">
        <f>ROUND(I157*H157,3)</f>
        <v>0</v>
      </c>
      <c r="BL157" s="16" t="s">
        <v>265</v>
      </c>
      <c r="BM157" s="210" t="s">
        <v>1508</v>
      </c>
    </row>
    <row r="158" spans="1:65" s="2" customFormat="1" ht="16.5" customHeight="1">
      <c r="A158" s="33"/>
      <c r="B158" s="34"/>
      <c r="C158" s="199" t="s">
        <v>308</v>
      </c>
      <c r="D158" s="199" t="s">
        <v>146</v>
      </c>
      <c r="E158" s="200" t="s">
        <v>910</v>
      </c>
      <c r="F158" s="201" t="s">
        <v>911</v>
      </c>
      <c r="G158" s="202" t="s">
        <v>156</v>
      </c>
      <c r="H158" s="203">
        <v>21</v>
      </c>
      <c r="I158" s="204"/>
      <c r="J158" s="203">
        <f>ROUND(I158*H158,3)</f>
        <v>0</v>
      </c>
      <c r="K158" s="205"/>
      <c r="L158" s="38"/>
      <c r="M158" s="206" t="s">
        <v>1</v>
      </c>
      <c r="N158" s="207" t="s">
        <v>38</v>
      </c>
      <c r="O158" s="74"/>
      <c r="P158" s="208">
        <f>O158*H158</f>
        <v>0</v>
      </c>
      <c r="Q158" s="208">
        <v>0</v>
      </c>
      <c r="R158" s="208">
        <f>Q158*H158</f>
        <v>0</v>
      </c>
      <c r="S158" s="208">
        <v>0</v>
      </c>
      <c r="T158" s="209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10" t="s">
        <v>265</v>
      </c>
      <c r="AT158" s="210" t="s">
        <v>146</v>
      </c>
      <c r="AU158" s="210" t="s">
        <v>84</v>
      </c>
      <c r="AY158" s="16" t="s">
        <v>143</v>
      </c>
      <c r="BE158" s="211">
        <f>IF(N158="základná",J158,0)</f>
        <v>0</v>
      </c>
      <c r="BF158" s="211">
        <f>IF(N158="znížená",J158,0)</f>
        <v>0</v>
      </c>
      <c r="BG158" s="211">
        <f>IF(N158="zákl. prenesená",J158,0)</f>
        <v>0</v>
      </c>
      <c r="BH158" s="211">
        <f>IF(N158="zníž. prenesená",J158,0)</f>
        <v>0</v>
      </c>
      <c r="BI158" s="211">
        <f>IF(N158="nulová",J158,0)</f>
        <v>0</v>
      </c>
      <c r="BJ158" s="16" t="s">
        <v>84</v>
      </c>
      <c r="BK158" s="212">
        <f>ROUND(I158*H158,3)</f>
        <v>0</v>
      </c>
      <c r="BL158" s="16" t="s">
        <v>265</v>
      </c>
      <c r="BM158" s="210" t="s">
        <v>1509</v>
      </c>
    </row>
    <row r="159" spans="1:65" s="13" customFormat="1" ht="10">
      <c r="B159" s="213"/>
      <c r="C159" s="214"/>
      <c r="D159" s="215" t="s">
        <v>152</v>
      </c>
      <c r="E159" s="216" t="s">
        <v>1</v>
      </c>
      <c r="F159" s="217" t="s">
        <v>1486</v>
      </c>
      <c r="G159" s="214"/>
      <c r="H159" s="218">
        <v>5</v>
      </c>
      <c r="I159" s="219"/>
      <c r="J159" s="214"/>
      <c r="K159" s="214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152</v>
      </c>
      <c r="AU159" s="224" t="s">
        <v>84</v>
      </c>
      <c r="AV159" s="13" t="s">
        <v>84</v>
      </c>
      <c r="AW159" s="13" t="s">
        <v>28</v>
      </c>
      <c r="AX159" s="13" t="s">
        <v>72</v>
      </c>
      <c r="AY159" s="224" t="s">
        <v>143</v>
      </c>
    </row>
    <row r="160" spans="1:65" s="13" customFormat="1" ht="10">
      <c r="B160" s="213"/>
      <c r="C160" s="214"/>
      <c r="D160" s="215" t="s">
        <v>152</v>
      </c>
      <c r="E160" s="216" t="s">
        <v>1</v>
      </c>
      <c r="F160" s="217" t="s">
        <v>1510</v>
      </c>
      <c r="G160" s="214"/>
      <c r="H160" s="218">
        <v>4</v>
      </c>
      <c r="I160" s="219"/>
      <c r="J160" s="214"/>
      <c r="K160" s="214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152</v>
      </c>
      <c r="AU160" s="224" t="s">
        <v>84</v>
      </c>
      <c r="AV160" s="13" t="s">
        <v>84</v>
      </c>
      <c r="AW160" s="13" t="s">
        <v>28</v>
      </c>
      <c r="AX160" s="13" t="s">
        <v>72</v>
      </c>
      <c r="AY160" s="224" t="s">
        <v>143</v>
      </c>
    </row>
    <row r="161" spans="1:65" s="13" customFormat="1" ht="10">
      <c r="B161" s="213"/>
      <c r="C161" s="214"/>
      <c r="D161" s="215" t="s">
        <v>152</v>
      </c>
      <c r="E161" s="216" t="s">
        <v>1</v>
      </c>
      <c r="F161" s="217" t="s">
        <v>1511</v>
      </c>
      <c r="G161" s="214"/>
      <c r="H161" s="218">
        <v>5</v>
      </c>
      <c r="I161" s="219"/>
      <c r="J161" s="214"/>
      <c r="K161" s="214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152</v>
      </c>
      <c r="AU161" s="224" t="s">
        <v>84</v>
      </c>
      <c r="AV161" s="13" t="s">
        <v>84</v>
      </c>
      <c r="AW161" s="13" t="s">
        <v>28</v>
      </c>
      <c r="AX161" s="13" t="s">
        <v>72</v>
      </c>
      <c r="AY161" s="224" t="s">
        <v>143</v>
      </c>
    </row>
    <row r="162" spans="1:65" s="13" customFormat="1" ht="10">
      <c r="B162" s="213"/>
      <c r="C162" s="214"/>
      <c r="D162" s="215" t="s">
        <v>152</v>
      </c>
      <c r="E162" s="216" t="s">
        <v>1</v>
      </c>
      <c r="F162" s="217" t="s">
        <v>1512</v>
      </c>
      <c r="G162" s="214"/>
      <c r="H162" s="218">
        <v>4</v>
      </c>
      <c r="I162" s="219"/>
      <c r="J162" s="214"/>
      <c r="K162" s="214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152</v>
      </c>
      <c r="AU162" s="224" t="s">
        <v>84</v>
      </c>
      <c r="AV162" s="13" t="s">
        <v>84</v>
      </c>
      <c r="AW162" s="13" t="s">
        <v>28</v>
      </c>
      <c r="AX162" s="13" t="s">
        <v>72</v>
      </c>
      <c r="AY162" s="224" t="s">
        <v>143</v>
      </c>
    </row>
    <row r="163" spans="1:65" s="13" customFormat="1" ht="10">
      <c r="B163" s="213"/>
      <c r="C163" s="214"/>
      <c r="D163" s="215" t="s">
        <v>152</v>
      </c>
      <c r="E163" s="216" t="s">
        <v>1</v>
      </c>
      <c r="F163" s="217" t="s">
        <v>1513</v>
      </c>
      <c r="G163" s="214"/>
      <c r="H163" s="218">
        <v>3</v>
      </c>
      <c r="I163" s="219"/>
      <c r="J163" s="214"/>
      <c r="K163" s="214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152</v>
      </c>
      <c r="AU163" s="224" t="s">
        <v>84</v>
      </c>
      <c r="AV163" s="13" t="s">
        <v>84</v>
      </c>
      <c r="AW163" s="13" t="s">
        <v>28</v>
      </c>
      <c r="AX163" s="13" t="s">
        <v>72</v>
      </c>
      <c r="AY163" s="224" t="s">
        <v>143</v>
      </c>
    </row>
    <row r="164" spans="1:65" s="2" customFormat="1" ht="16.5" customHeight="1">
      <c r="A164" s="33"/>
      <c r="B164" s="34"/>
      <c r="C164" s="225" t="s">
        <v>654</v>
      </c>
      <c r="D164" s="225" t="s">
        <v>159</v>
      </c>
      <c r="E164" s="226" t="s">
        <v>914</v>
      </c>
      <c r="F164" s="227" t="s">
        <v>915</v>
      </c>
      <c r="G164" s="228" t="s">
        <v>156</v>
      </c>
      <c r="H164" s="229">
        <v>21</v>
      </c>
      <c r="I164" s="230"/>
      <c r="J164" s="229">
        <f>ROUND(I164*H164,3)</f>
        <v>0</v>
      </c>
      <c r="K164" s="231"/>
      <c r="L164" s="232"/>
      <c r="M164" s="233" t="s">
        <v>1</v>
      </c>
      <c r="N164" s="234" t="s">
        <v>38</v>
      </c>
      <c r="O164" s="74"/>
      <c r="P164" s="208">
        <f>O164*H164</f>
        <v>0</v>
      </c>
      <c r="Q164" s="208">
        <v>3.5000000000000001E-3</v>
      </c>
      <c r="R164" s="208">
        <f>Q164*H164</f>
        <v>7.3499999999999996E-2</v>
      </c>
      <c r="S164" s="208">
        <v>0</v>
      </c>
      <c r="T164" s="209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10" t="s">
        <v>916</v>
      </c>
      <c r="AT164" s="210" t="s">
        <v>159</v>
      </c>
      <c r="AU164" s="210" t="s">
        <v>84</v>
      </c>
      <c r="AY164" s="16" t="s">
        <v>143</v>
      </c>
      <c r="BE164" s="211">
        <f>IF(N164="základná",J164,0)</f>
        <v>0</v>
      </c>
      <c r="BF164" s="211">
        <f>IF(N164="znížená",J164,0)</f>
        <v>0</v>
      </c>
      <c r="BG164" s="211">
        <f>IF(N164="zákl. prenesená",J164,0)</f>
        <v>0</v>
      </c>
      <c r="BH164" s="211">
        <f>IF(N164="zníž. prenesená",J164,0)</f>
        <v>0</v>
      </c>
      <c r="BI164" s="211">
        <f>IF(N164="nulová",J164,0)</f>
        <v>0</v>
      </c>
      <c r="BJ164" s="16" t="s">
        <v>84</v>
      </c>
      <c r="BK164" s="212">
        <f>ROUND(I164*H164,3)</f>
        <v>0</v>
      </c>
      <c r="BL164" s="16" t="s">
        <v>265</v>
      </c>
      <c r="BM164" s="210" t="s">
        <v>1514</v>
      </c>
    </row>
    <row r="165" spans="1:65" s="13" customFormat="1" ht="10">
      <c r="B165" s="213"/>
      <c r="C165" s="214"/>
      <c r="D165" s="215" t="s">
        <v>152</v>
      </c>
      <c r="E165" s="216" t="s">
        <v>1</v>
      </c>
      <c r="F165" s="217" t="s">
        <v>1486</v>
      </c>
      <c r="G165" s="214"/>
      <c r="H165" s="218">
        <v>5</v>
      </c>
      <c r="I165" s="219"/>
      <c r="J165" s="214"/>
      <c r="K165" s="214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152</v>
      </c>
      <c r="AU165" s="224" t="s">
        <v>84</v>
      </c>
      <c r="AV165" s="13" t="s">
        <v>84</v>
      </c>
      <c r="AW165" s="13" t="s">
        <v>28</v>
      </c>
      <c r="AX165" s="13" t="s">
        <v>72</v>
      </c>
      <c r="AY165" s="224" t="s">
        <v>143</v>
      </c>
    </row>
    <row r="166" spans="1:65" s="13" customFormat="1" ht="10">
      <c r="B166" s="213"/>
      <c r="C166" s="214"/>
      <c r="D166" s="215" t="s">
        <v>152</v>
      </c>
      <c r="E166" s="216" t="s">
        <v>1</v>
      </c>
      <c r="F166" s="217" t="s">
        <v>1510</v>
      </c>
      <c r="G166" s="214"/>
      <c r="H166" s="218">
        <v>4</v>
      </c>
      <c r="I166" s="219"/>
      <c r="J166" s="214"/>
      <c r="K166" s="214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152</v>
      </c>
      <c r="AU166" s="224" t="s">
        <v>84</v>
      </c>
      <c r="AV166" s="13" t="s">
        <v>84</v>
      </c>
      <c r="AW166" s="13" t="s">
        <v>28</v>
      </c>
      <c r="AX166" s="13" t="s">
        <v>72</v>
      </c>
      <c r="AY166" s="224" t="s">
        <v>143</v>
      </c>
    </row>
    <row r="167" spans="1:65" s="13" customFormat="1" ht="10">
      <c r="B167" s="213"/>
      <c r="C167" s="214"/>
      <c r="D167" s="215" t="s">
        <v>152</v>
      </c>
      <c r="E167" s="216" t="s">
        <v>1</v>
      </c>
      <c r="F167" s="217" t="s">
        <v>1511</v>
      </c>
      <c r="G167" s="214"/>
      <c r="H167" s="218">
        <v>5</v>
      </c>
      <c r="I167" s="219"/>
      <c r="J167" s="214"/>
      <c r="K167" s="214"/>
      <c r="L167" s="220"/>
      <c r="M167" s="221"/>
      <c r="N167" s="222"/>
      <c r="O167" s="222"/>
      <c r="P167" s="222"/>
      <c r="Q167" s="222"/>
      <c r="R167" s="222"/>
      <c r="S167" s="222"/>
      <c r="T167" s="223"/>
      <c r="AT167" s="224" t="s">
        <v>152</v>
      </c>
      <c r="AU167" s="224" t="s">
        <v>84</v>
      </c>
      <c r="AV167" s="13" t="s">
        <v>84</v>
      </c>
      <c r="AW167" s="13" t="s">
        <v>28</v>
      </c>
      <c r="AX167" s="13" t="s">
        <v>72</v>
      </c>
      <c r="AY167" s="224" t="s">
        <v>143</v>
      </c>
    </row>
    <row r="168" spans="1:65" s="13" customFormat="1" ht="10">
      <c r="B168" s="213"/>
      <c r="C168" s="214"/>
      <c r="D168" s="215" t="s">
        <v>152</v>
      </c>
      <c r="E168" s="216" t="s">
        <v>1</v>
      </c>
      <c r="F168" s="217" t="s">
        <v>1512</v>
      </c>
      <c r="G168" s="214"/>
      <c r="H168" s="218">
        <v>4</v>
      </c>
      <c r="I168" s="219"/>
      <c r="J168" s="214"/>
      <c r="K168" s="214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152</v>
      </c>
      <c r="AU168" s="224" t="s">
        <v>84</v>
      </c>
      <c r="AV168" s="13" t="s">
        <v>84</v>
      </c>
      <c r="AW168" s="13" t="s">
        <v>28</v>
      </c>
      <c r="AX168" s="13" t="s">
        <v>72</v>
      </c>
      <c r="AY168" s="224" t="s">
        <v>143</v>
      </c>
    </row>
    <row r="169" spans="1:65" s="13" customFormat="1" ht="10">
      <c r="B169" s="213"/>
      <c r="C169" s="214"/>
      <c r="D169" s="215" t="s">
        <v>152</v>
      </c>
      <c r="E169" s="216" t="s">
        <v>1</v>
      </c>
      <c r="F169" s="217" t="s">
        <v>1513</v>
      </c>
      <c r="G169" s="214"/>
      <c r="H169" s="218">
        <v>3</v>
      </c>
      <c r="I169" s="219"/>
      <c r="J169" s="214"/>
      <c r="K169" s="214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152</v>
      </c>
      <c r="AU169" s="224" t="s">
        <v>84</v>
      </c>
      <c r="AV169" s="13" t="s">
        <v>84</v>
      </c>
      <c r="AW169" s="13" t="s">
        <v>28</v>
      </c>
      <c r="AX169" s="13" t="s">
        <v>72</v>
      </c>
      <c r="AY169" s="224" t="s">
        <v>143</v>
      </c>
    </row>
    <row r="170" spans="1:65" s="2" customFormat="1" ht="37.75" customHeight="1">
      <c r="A170" s="33"/>
      <c r="B170" s="34"/>
      <c r="C170" s="199" t="s">
        <v>590</v>
      </c>
      <c r="D170" s="199" t="s">
        <v>146</v>
      </c>
      <c r="E170" s="200" t="s">
        <v>1515</v>
      </c>
      <c r="F170" s="201" t="s">
        <v>1516</v>
      </c>
      <c r="G170" s="202" t="s">
        <v>156</v>
      </c>
      <c r="H170" s="203">
        <v>24</v>
      </c>
      <c r="I170" s="204"/>
      <c r="J170" s="203">
        <f>ROUND(I170*H170,3)</f>
        <v>0</v>
      </c>
      <c r="K170" s="205"/>
      <c r="L170" s="38"/>
      <c r="M170" s="206" t="s">
        <v>1</v>
      </c>
      <c r="N170" s="207" t="s">
        <v>38</v>
      </c>
      <c r="O170" s="74"/>
      <c r="P170" s="208">
        <f>O170*H170</f>
        <v>0</v>
      </c>
      <c r="Q170" s="208">
        <v>0</v>
      </c>
      <c r="R170" s="208">
        <f>Q170*H170</f>
        <v>0</v>
      </c>
      <c r="S170" s="208">
        <v>6.9999999999999994E-5</v>
      </c>
      <c r="T170" s="209">
        <f>S170*H170</f>
        <v>1.6799999999999999E-3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0" t="s">
        <v>265</v>
      </c>
      <c r="AT170" s="210" t="s">
        <v>146</v>
      </c>
      <c r="AU170" s="210" t="s">
        <v>84</v>
      </c>
      <c r="AY170" s="16" t="s">
        <v>143</v>
      </c>
      <c r="BE170" s="211">
        <f>IF(N170="základná",J170,0)</f>
        <v>0</v>
      </c>
      <c r="BF170" s="211">
        <f>IF(N170="znížená",J170,0)</f>
        <v>0</v>
      </c>
      <c r="BG170" s="211">
        <f>IF(N170="zákl. prenesená",J170,0)</f>
        <v>0</v>
      </c>
      <c r="BH170" s="211">
        <f>IF(N170="zníž. prenesená",J170,0)</f>
        <v>0</v>
      </c>
      <c r="BI170" s="211">
        <f>IF(N170="nulová",J170,0)</f>
        <v>0</v>
      </c>
      <c r="BJ170" s="16" t="s">
        <v>84</v>
      </c>
      <c r="BK170" s="212">
        <f>ROUND(I170*H170,3)</f>
        <v>0</v>
      </c>
      <c r="BL170" s="16" t="s">
        <v>265</v>
      </c>
      <c r="BM170" s="210" t="s">
        <v>1517</v>
      </c>
    </row>
    <row r="171" spans="1:65" s="13" customFormat="1" ht="10">
      <c r="B171" s="213"/>
      <c r="C171" s="214"/>
      <c r="D171" s="215" t="s">
        <v>152</v>
      </c>
      <c r="E171" s="216" t="s">
        <v>1</v>
      </c>
      <c r="F171" s="217" t="s">
        <v>1485</v>
      </c>
      <c r="G171" s="214"/>
      <c r="H171" s="218">
        <v>7</v>
      </c>
      <c r="I171" s="219"/>
      <c r="J171" s="214"/>
      <c r="K171" s="214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152</v>
      </c>
      <c r="AU171" s="224" t="s">
        <v>84</v>
      </c>
      <c r="AV171" s="13" t="s">
        <v>84</v>
      </c>
      <c r="AW171" s="13" t="s">
        <v>28</v>
      </c>
      <c r="AX171" s="13" t="s">
        <v>72</v>
      </c>
      <c r="AY171" s="224" t="s">
        <v>143</v>
      </c>
    </row>
    <row r="172" spans="1:65" s="13" customFormat="1" ht="10">
      <c r="B172" s="213"/>
      <c r="C172" s="214"/>
      <c r="D172" s="215" t="s">
        <v>152</v>
      </c>
      <c r="E172" s="216" t="s">
        <v>1</v>
      </c>
      <c r="F172" s="217" t="s">
        <v>1188</v>
      </c>
      <c r="G172" s="214"/>
      <c r="H172" s="218">
        <v>3</v>
      </c>
      <c r="I172" s="219"/>
      <c r="J172" s="214"/>
      <c r="K172" s="214"/>
      <c r="L172" s="220"/>
      <c r="M172" s="221"/>
      <c r="N172" s="222"/>
      <c r="O172" s="222"/>
      <c r="P172" s="222"/>
      <c r="Q172" s="222"/>
      <c r="R172" s="222"/>
      <c r="S172" s="222"/>
      <c r="T172" s="223"/>
      <c r="AT172" s="224" t="s">
        <v>152</v>
      </c>
      <c r="AU172" s="224" t="s">
        <v>84</v>
      </c>
      <c r="AV172" s="13" t="s">
        <v>84</v>
      </c>
      <c r="AW172" s="13" t="s">
        <v>28</v>
      </c>
      <c r="AX172" s="13" t="s">
        <v>72</v>
      </c>
      <c r="AY172" s="224" t="s">
        <v>143</v>
      </c>
    </row>
    <row r="173" spans="1:65" s="13" customFormat="1" ht="10">
      <c r="B173" s="213"/>
      <c r="C173" s="214"/>
      <c r="D173" s="215" t="s">
        <v>152</v>
      </c>
      <c r="E173" s="216" t="s">
        <v>1</v>
      </c>
      <c r="F173" s="217" t="s">
        <v>1486</v>
      </c>
      <c r="G173" s="214"/>
      <c r="H173" s="218">
        <v>5</v>
      </c>
      <c r="I173" s="219"/>
      <c r="J173" s="214"/>
      <c r="K173" s="214"/>
      <c r="L173" s="220"/>
      <c r="M173" s="221"/>
      <c r="N173" s="222"/>
      <c r="O173" s="222"/>
      <c r="P173" s="222"/>
      <c r="Q173" s="222"/>
      <c r="R173" s="222"/>
      <c r="S173" s="222"/>
      <c r="T173" s="223"/>
      <c r="AT173" s="224" t="s">
        <v>152</v>
      </c>
      <c r="AU173" s="224" t="s">
        <v>84</v>
      </c>
      <c r="AV173" s="13" t="s">
        <v>84</v>
      </c>
      <c r="AW173" s="13" t="s">
        <v>28</v>
      </c>
      <c r="AX173" s="13" t="s">
        <v>72</v>
      </c>
      <c r="AY173" s="224" t="s">
        <v>143</v>
      </c>
    </row>
    <row r="174" spans="1:65" s="13" customFormat="1" ht="10">
      <c r="B174" s="213"/>
      <c r="C174" s="214"/>
      <c r="D174" s="215" t="s">
        <v>152</v>
      </c>
      <c r="E174" s="216" t="s">
        <v>1</v>
      </c>
      <c r="F174" s="217" t="s">
        <v>1487</v>
      </c>
      <c r="G174" s="214"/>
      <c r="H174" s="218">
        <v>3</v>
      </c>
      <c r="I174" s="219"/>
      <c r="J174" s="214"/>
      <c r="K174" s="214"/>
      <c r="L174" s="220"/>
      <c r="M174" s="221"/>
      <c r="N174" s="222"/>
      <c r="O174" s="222"/>
      <c r="P174" s="222"/>
      <c r="Q174" s="222"/>
      <c r="R174" s="222"/>
      <c r="S174" s="222"/>
      <c r="T174" s="223"/>
      <c r="AT174" s="224" t="s">
        <v>152</v>
      </c>
      <c r="AU174" s="224" t="s">
        <v>84</v>
      </c>
      <c r="AV174" s="13" t="s">
        <v>84</v>
      </c>
      <c r="AW174" s="13" t="s">
        <v>28</v>
      </c>
      <c r="AX174" s="13" t="s">
        <v>72</v>
      </c>
      <c r="AY174" s="224" t="s">
        <v>143</v>
      </c>
    </row>
    <row r="175" spans="1:65" s="13" customFormat="1" ht="10">
      <c r="B175" s="213"/>
      <c r="C175" s="214"/>
      <c r="D175" s="215" t="s">
        <v>152</v>
      </c>
      <c r="E175" s="216" t="s">
        <v>1</v>
      </c>
      <c r="F175" s="217" t="s">
        <v>1488</v>
      </c>
      <c r="G175" s="214"/>
      <c r="H175" s="218">
        <v>3</v>
      </c>
      <c r="I175" s="219"/>
      <c r="J175" s="214"/>
      <c r="K175" s="214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152</v>
      </c>
      <c r="AU175" s="224" t="s">
        <v>84</v>
      </c>
      <c r="AV175" s="13" t="s">
        <v>84</v>
      </c>
      <c r="AW175" s="13" t="s">
        <v>28</v>
      </c>
      <c r="AX175" s="13" t="s">
        <v>72</v>
      </c>
      <c r="AY175" s="224" t="s">
        <v>143</v>
      </c>
    </row>
    <row r="176" spans="1:65" s="13" customFormat="1" ht="10">
      <c r="B176" s="213"/>
      <c r="C176" s="214"/>
      <c r="D176" s="215" t="s">
        <v>152</v>
      </c>
      <c r="E176" s="216" t="s">
        <v>1</v>
      </c>
      <c r="F176" s="217" t="s">
        <v>1489</v>
      </c>
      <c r="G176" s="214"/>
      <c r="H176" s="218">
        <v>2</v>
      </c>
      <c r="I176" s="219"/>
      <c r="J176" s="214"/>
      <c r="K176" s="214"/>
      <c r="L176" s="220"/>
      <c r="M176" s="221"/>
      <c r="N176" s="222"/>
      <c r="O176" s="222"/>
      <c r="P176" s="222"/>
      <c r="Q176" s="222"/>
      <c r="R176" s="222"/>
      <c r="S176" s="222"/>
      <c r="T176" s="223"/>
      <c r="AT176" s="224" t="s">
        <v>152</v>
      </c>
      <c r="AU176" s="224" t="s">
        <v>84</v>
      </c>
      <c r="AV176" s="13" t="s">
        <v>84</v>
      </c>
      <c r="AW176" s="13" t="s">
        <v>28</v>
      </c>
      <c r="AX176" s="13" t="s">
        <v>72</v>
      </c>
      <c r="AY176" s="224" t="s">
        <v>143</v>
      </c>
    </row>
    <row r="177" spans="1:65" s="13" customFormat="1" ht="10">
      <c r="B177" s="213"/>
      <c r="C177" s="214"/>
      <c r="D177" s="215" t="s">
        <v>152</v>
      </c>
      <c r="E177" s="216" t="s">
        <v>1</v>
      </c>
      <c r="F177" s="217" t="s">
        <v>1490</v>
      </c>
      <c r="G177" s="214"/>
      <c r="H177" s="218">
        <v>1</v>
      </c>
      <c r="I177" s="219"/>
      <c r="J177" s="214"/>
      <c r="K177" s="214"/>
      <c r="L177" s="220"/>
      <c r="M177" s="221"/>
      <c r="N177" s="222"/>
      <c r="O177" s="222"/>
      <c r="P177" s="222"/>
      <c r="Q177" s="222"/>
      <c r="R177" s="222"/>
      <c r="S177" s="222"/>
      <c r="T177" s="223"/>
      <c r="AT177" s="224" t="s">
        <v>152</v>
      </c>
      <c r="AU177" s="224" t="s">
        <v>84</v>
      </c>
      <c r="AV177" s="13" t="s">
        <v>84</v>
      </c>
      <c r="AW177" s="13" t="s">
        <v>28</v>
      </c>
      <c r="AX177" s="13" t="s">
        <v>72</v>
      </c>
      <c r="AY177" s="224" t="s">
        <v>143</v>
      </c>
    </row>
    <row r="178" spans="1:65" s="2" customFormat="1" ht="37.75" customHeight="1">
      <c r="A178" s="33"/>
      <c r="B178" s="34"/>
      <c r="C178" s="199" t="s">
        <v>650</v>
      </c>
      <c r="D178" s="199" t="s">
        <v>146</v>
      </c>
      <c r="E178" s="200" t="s">
        <v>1518</v>
      </c>
      <c r="F178" s="201" t="s">
        <v>1519</v>
      </c>
      <c r="G178" s="202" t="s">
        <v>156</v>
      </c>
      <c r="H178" s="203">
        <v>1</v>
      </c>
      <c r="I178" s="204"/>
      <c r="J178" s="203">
        <f>ROUND(I178*H178,3)</f>
        <v>0</v>
      </c>
      <c r="K178" s="205"/>
      <c r="L178" s="38"/>
      <c r="M178" s="206" t="s">
        <v>1</v>
      </c>
      <c r="N178" s="207" t="s">
        <v>38</v>
      </c>
      <c r="O178" s="74"/>
      <c r="P178" s="208">
        <f>O178*H178</f>
        <v>0</v>
      </c>
      <c r="Q178" s="208">
        <v>0</v>
      </c>
      <c r="R178" s="208">
        <f>Q178*H178</f>
        <v>0</v>
      </c>
      <c r="S178" s="208">
        <v>1E-4</v>
      </c>
      <c r="T178" s="209">
        <f>S178*H178</f>
        <v>1E-4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10" t="s">
        <v>265</v>
      </c>
      <c r="AT178" s="210" t="s">
        <v>146</v>
      </c>
      <c r="AU178" s="210" t="s">
        <v>84</v>
      </c>
      <c r="AY178" s="16" t="s">
        <v>143</v>
      </c>
      <c r="BE178" s="211">
        <f>IF(N178="základná",J178,0)</f>
        <v>0</v>
      </c>
      <c r="BF178" s="211">
        <f>IF(N178="znížená",J178,0)</f>
        <v>0</v>
      </c>
      <c r="BG178" s="211">
        <f>IF(N178="zákl. prenesená",J178,0)</f>
        <v>0</v>
      </c>
      <c r="BH178" s="211">
        <f>IF(N178="zníž. prenesená",J178,0)</f>
        <v>0</v>
      </c>
      <c r="BI178" s="211">
        <f>IF(N178="nulová",J178,0)</f>
        <v>0</v>
      </c>
      <c r="BJ178" s="16" t="s">
        <v>84</v>
      </c>
      <c r="BK178" s="212">
        <f>ROUND(I178*H178,3)</f>
        <v>0</v>
      </c>
      <c r="BL178" s="16" t="s">
        <v>265</v>
      </c>
      <c r="BM178" s="210" t="s">
        <v>1520</v>
      </c>
    </row>
    <row r="179" spans="1:65" s="13" customFormat="1" ht="10">
      <c r="B179" s="213"/>
      <c r="C179" s="214"/>
      <c r="D179" s="215" t="s">
        <v>152</v>
      </c>
      <c r="E179" s="216" t="s">
        <v>1</v>
      </c>
      <c r="F179" s="217" t="s">
        <v>1497</v>
      </c>
      <c r="G179" s="214"/>
      <c r="H179" s="218">
        <v>1</v>
      </c>
      <c r="I179" s="219"/>
      <c r="J179" s="214"/>
      <c r="K179" s="214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152</v>
      </c>
      <c r="AU179" s="224" t="s">
        <v>84</v>
      </c>
      <c r="AV179" s="13" t="s">
        <v>84</v>
      </c>
      <c r="AW179" s="13" t="s">
        <v>28</v>
      </c>
      <c r="AX179" s="13" t="s">
        <v>72</v>
      </c>
      <c r="AY179" s="224" t="s">
        <v>143</v>
      </c>
    </row>
    <row r="180" spans="1:65" s="2" customFormat="1" ht="24.15" customHeight="1">
      <c r="A180" s="33"/>
      <c r="B180" s="34"/>
      <c r="C180" s="199" t="s">
        <v>79</v>
      </c>
      <c r="D180" s="199" t="s">
        <v>146</v>
      </c>
      <c r="E180" s="200" t="s">
        <v>1521</v>
      </c>
      <c r="F180" s="201" t="s">
        <v>1522</v>
      </c>
      <c r="G180" s="202" t="s">
        <v>156</v>
      </c>
      <c r="H180" s="203">
        <v>55</v>
      </c>
      <c r="I180" s="204"/>
      <c r="J180" s="203">
        <f>ROUND(I180*H180,3)</f>
        <v>0</v>
      </c>
      <c r="K180" s="205"/>
      <c r="L180" s="38"/>
      <c r="M180" s="206" t="s">
        <v>1</v>
      </c>
      <c r="N180" s="207" t="s">
        <v>38</v>
      </c>
      <c r="O180" s="74"/>
      <c r="P180" s="208">
        <f>O180*H180</f>
        <v>0</v>
      </c>
      <c r="Q180" s="208">
        <v>0</v>
      </c>
      <c r="R180" s="208">
        <f>Q180*H180</f>
        <v>0</v>
      </c>
      <c r="S180" s="208">
        <v>1E-3</v>
      </c>
      <c r="T180" s="209">
        <f>S180*H180</f>
        <v>5.5E-2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10" t="s">
        <v>265</v>
      </c>
      <c r="AT180" s="210" t="s">
        <v>146</v>
      </c>
      <c r="AU180" s="210" t="s">
        <v>84</v>
      </c>
      <c r="AY180" s="16" t="s">
        <v>143</v>
      </c>
      <c r="BE180" s="211">
        <f>IF(N180="základná",J180,0)</f>
        <v>0</v>
      </c>
      <c r="BF180" s="211">
        <f>IF(N180="znížená",J180,0)</f>
        <v>0</v>
      </c>
      <c r="BG180" s="211">
        <f>IF(N180="zákl. prenesená",J180,0)</f>
        <v>0</v>
      </c>
      <c r="BH180" s="211">
        <f>IF(N180="zníž. prenesená",J180,0)</f>
        <v>0</v>
      </c>
      <c r="BI180" s="211">
        <f>IF(N180="nulová",J180,0)</f>
        <v>0</v>
      </c>
      <c r="BJ180" s="16" t="s">
        <v>84</v>
      </c>
      <c r="BK180" s="212">
        <f>ROUND(I180*H180,3)</f>
        <v>0</v>
      </c>
      <c r="BL180" s="16" t="s">
        <v>265</v>
      </c>
      <c r="BM180" s="210" t="s">
        <v>1523</v>
      </c>
    </row>
    <row r="181" spans="1:65" s="13" customFormat="1" ht="10">
      <c r="B181" s="213"/>
      <c r="C181" s="214"/>
      <c r="D181" s="215" t="s">
        <v>152</v>
      </c>
      <c r="E181" s="216" t="s">
        <v>1</v>
      </c>
      <c r="F181" s="217" t="s">
        <v>1504</v>
      </c>
      <c r="G181" s="214"/>
      <c r="H181" s="218">
        <v>22</v>
      </c>
      <c r="I181" s="219"/>
      <c r="J181" s="214"/>
      <c r="K181" s="214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152</v>
      </c>
      <c r="AU181" s="224" t="s">
        <v>84</v>
      </c>
      <c r="AV181" s="13" t="s">
        <v>84</v>
      </c>
      <c r="AW181" s="13" t="s">
        <v>28</v>
      </c>
      <c r="AX181" s="13" t="s">
        <v>72</v>
      </c>
      <c r="AY181" s="224" t="s">
        <v>143</v>
      </c>
    </row>
    <row r="182" spans="1:65" s="13" customFormat="1" ht="10">
      <c r="B182" s="213"/>
      <c r="C182" s="214"/>
      <c r="D182" s="215" t="s">
        <v>152</v>
      </c>
      <c r="E182" s="216" t="s">
        <v>1</v>
      </c>
      <c r="F182" s="217" t="s">
        <v>1505</v>
      </c>
      <c r="G182" s="214"/>
      <c r="H182" s="218">
        <v>12</v>
      </c>
      <c r="I182" s="219"/>
      <c r="J182" s="214"/>
      <c r="K182" s="214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152</v>
      </c>
      <c r="AU182" s="224" t="s">
        <v>84</v>
      </c>
      <c r="AV182" s="13" t="s">
        <v>84</v>
      </c>
      <c r="AW182" s="13" t="s">
        <v>28</v>
      </c>
      <c r="AX182" s="13" t="s">
        <v>72</v>
      </c>
      <c r="AY182" s="224" t="s">
        <v>143</v>
      </c>
    </row>
    <row r="183" spans="1:65" s="13" customFormat="1" ht="10">
      <c r="B183" s="213"/>
      <c r="C183" s="214"/>
      <c r="D183" s="215" t="s">
        <v>152</v>
      </c>
      <c r="E183" s="216" t="s">
        <v>1</v>
      </c>
      <c r="F183" s="217" t="s">
        <v>1486</v>
      </c>
      <c r="G183" s="214"/>
      <c r="H183" s="218">
        <v>5</v>
      </c>
      <c r="I183" s="219"/>
      <c r="J183" s="214"/>
      <c r="K183" s="214"/>
      <c r="L183" s="220"/>
      <c r="M183" s="221"/>
      <c r="N183" s="222"/>
      <c r="O183" s="222"/>
      <c r="P183" s="222"/>
      <c r="Q183" s="222"/>
      <c r="R183" s="222"/>
      <c r="S183" s="222"/>
      <c r="T183" s="223"/>
      <c r="AT183" s="224" t="s">
        <v>152</v>
      </c>
      <c r="AU183" s="224" t="s">
        <v>84</v>
      </c>
      <c r="AV183" s="13" t="s">
        <v>84</v>
      </c>
      <c r="AW183" s="13" t="s">
        <v>28</v>
      </c>
      <c r="AX183" s="13" t="s">
        <v>72</v>
      </c>
      <c r="AY183" s="224" t="s">
        <v>143</v>
      </c>
    </row>
    <row r="184" spans="1:65" s="13" customFormat="1" ht="10">
      <c r="B184" s="213"/>
      <c r="C184" s="214"/>
      <c r="D184" s="215" t="s">
        <v>152</v>
      </c>
      <c r="E184" s="216" t="s">
        <v>1</v>
      </c>
      <c r="F184" s="217" t="s">
        <v>1510</v>
      </c>
      <c r="G184" s="214"/>
      <c r="H184" s="218">
        <v>4</v>
      </c>
      <c r="I184" s="219"/>
      <c r="J184" s="214"/>
      <c r="K184" s="214"/>
      <c r="L184" s="220"/>
      <c r="M184" s="221"/>
      <c r="N184" s="222"/>
      <c r="O184" s="222"/>
      <c r="P184" s="222"/>
      <c r="Q184" s="222"/>
      <c r="R184" s="222"/>
      <c r="S184" s="222"/>
      <c r="T184" s="223"/>
      <c r="AT184" s="224" t="s">
        <v>152</v>
      </c>
      <c r="AU184" s="224" t="s">
        <v>84</v>
      </c>
      <c r="AV184" s="13" t="s">
        <v>84</v>
      </c>
      <c r="AW184" s="13" t="s">
        <v>28</v>
      </c>
      <c r="AX184" s="13" t="s">
        <v>72</v>
      </c>
      <c r="AY184" s="224" t="s">
        <v>143</v>
      </c>
    </row>
    <row r="185" spans="1:65" s="13" customFormat="1" ht="10">
      <c r="B185" s="213"/>
      <c r="C185" s="214"/>
      <c r="D185" s="215" t="s">
        <v>152</v>
      </c>
      <c r="E185" s="216" t="s">
        <v>1</v>
      </c>
      <c r="F185" s="217" t="s">
        <v>1511</v>
      </c>
      <c r="G185" s="214"/>
      <c r="H185" s="218">
        <v>5</v>
      </c>
      <c r="I185" s="219"/>
      <c r="J185" s="214"/>
      <c r="K185" s="214"/>
      <c r="L185" s="220"/>
      <c r="M185" s="221"/>
      <c r="N185" s="222"/>
      <c r="O185" s="222"/>
      <c r="P185" s="222"/>
      <c r="Q185" s="222"/>
      <c r="R185" s="222"/>
      <c r="S185" s="222"/>
      <c r="T185" s="223"/>
      <c r="AT185" s="224" t="s">
        <v>152</v>
      </c>
      <c r="AU185" s="224" t="s">
        <v>84</v>
      </c>
      <c r="AV185" s="13" t="s">
        <v>84</v>
      </c>
      <c r="AW185" s="13" t="s">
        <v>28</v>
      </c>
      <c r="AX185" s="13" t="s">
        <v>72</v>
      </c>
      <c r="AY185" s="224" t="s">
        <v>143</v>
      </c>
    </row>
    <row r="186" spans="1:65" s="13" customFormat="1" ht="10">
      <c r="B186" s="213"/>
      <c r="C186" s="214"/>
      <c r="D186" s="215" t="s">
        <v>152</v>
      </c>
      <c r="E186" s="216" t="s">
        <v>1</v>
      </c>
      <c r="F186" s="217" t="s">
        <v>1512</v>
      </c>
      <c r="G186" s="214"/>
      <c r="H186" s="218">
        <v>4</v>
      </c>
      <c r="I186" s="219"/>
      <c r="J186" s="214"/>
      <c r="K186" s="214"/>
      <c r="L186" s="220"/>
      <c r="M186" s="221"/>
      <c r="N186" s="222"/>
      <c r="O186" s="222"/>
      <c r="P186" s="222"/>
      <c r="Q186" s="222"/>
      <c r="R186" s="222"/>
      <c r="S186" s="222"/>
      <c r="T186" s="223"/>
      <c r="AT186" s="224" t="s">
        <v>152</v>
      </c>
      <c r="AU186" s="224" t="s">
        <v>84</v>
      </c>
      <c r="AV186" s="13" t="s">
        <v>84</v>
      </c>
      <c r="AW186" s="13" t="s">
        <v>28</v>
      </c>
      <c r="AX186" s="13" t="s">
        <v>72</v>
      </c>
      <c r="AY186" s="224" t="s">
        <v>143</v>
      </c>
    </row>
    <row r="187" spans="1:65" s="13" customFormat="1" ht="10">
      <c r="B187" s="213"/>
      <c r="C187" s="214"/>
      <c r="D187" s="215" t="s">
        <v>152</v>
      </c>
      <c r="E187" s="216" t="s">
        <v>1</v>
      </c>
      <c r="F187" s="217" t="s">
        <v>1513</v>
      </c>
      <c r="G187" s="214"/>
      <c r="H187" s="218">
        <v>3</v>
      </c>
      <c r="I187" s="219"/>
      <c r="J187" s="214"/>
      <c r="K187" s="214"/>
      <c r="L187" s="220"/>
      <c r="M187" s="235"/>
      <c r="N187" s="236"/>
      <c r="O187" s="236"/>
      <c r="P187" s="236"/>
      <c r="Q187" s="236"/>
      <c r="R187" s="236"/>
      <c r="S187" s="236"/>
      <c r="T187" s="237"/>
      <c r="AT187" s="224" t="s">
        <v>152</v>
      </c>
      <c r="AU187" s="224" t="s">
        <v>84</v>
      </c>
      <c r="AV187" s="13" t="s">
        <v>84</v>
      </c>
      <c r="AW187" s="13" t="s">
        <v>28</v>
      </c>
      <c r="AX187" s="13" t="s">
        <v>72</v>
      </c>
      <c r="AY187" s="224" t="s">
        <v>143</v>
      </c>
    </row>
    <row r="188" spans="1:65" s="2" customFormat="1" ht="7" customHeight="1">
      <c r="A188" s="33"/>
      <c r="B188" s="57"/>
      <c r="C188" s="58"/>
      <c r="D188" s="58"/>
      <c r="E188" s="58"/>
      <c r="F188" s="58"/>
      <c r="G188" s="58"/>
      <c r="H188" s="58"/>
      <c r="I188" s="58"/>
      <c r="J188" s="58"/>
      <c r="K188" s="58"/>
      <c r="L188" s="38"/>
      <c r="M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</row>
  </sheetData>
  <sheetProtection algorithmName="SHA-512" hashValue="3rKX8JlQTlzAJ9r9i/Y3ss3MaPOd+NE2QmWTCyUNxS+mHuf03UVtTx0frYzjX9mA0cweapUmewmVUwdAVZjbIA==" saltValue="usL+gUrLswHeFiwtu0evxIiQpNXtj/Wbfh7sBe2syeiPDZGQvMVemnwGyQEd7emvL6QY4sFDRSpmOFq4bXnmrA==" spinCount="100000" sheet="1" objects="1" scenarios="1" formatColumns="0" formatRows="0" autoFilter="0"/>
  <autoFilter ref="C122:K187" xr:uid="{00000000-0009-0000-0000-000007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02-2022 - 1-stavebná časť...</vt:lpstr>
      <vt:lpstr>02-2022-2 - 2- ZTI - bufet</vt:lpstr>
      <vt:lpstr>02-2022-3 - 3- ÚK- bufet</vt:lpstr>
      <vt:lpstr>02-2022-4 - 4-Elektroinšt...</vt:lpstr>
      <vt:lpstr>02-2022 - 1-stavebná časť..._01</vt:lpstr>
      <vt:lpstr>02-2022-2 - 2- ÚK - rek. ...</vt:lpstr>
      <vt:lpstr>02-2022-3 - 3-Elektroinšt...</vt:lpstr>
      <vt:lpstr>'02-2022 - 1-stavebná časť...'!Názvy_tlače</vt:lpstr>
      <vt:lpstr>'02-2022 - 1-stavebná časť..._01'!Názvy_tlače</vt:lpstr>
      <vt:lpstr>'02-2022-2 - 2- ÚK - rek. ...'!Názvy_tlače</vt:lpstr>
      <vt:lpstr>'02-2022-2 - 2- ZTI - bufet'!Názvy_tlače</vt:lpstr>
      <vt:lpstr>'02-2022-3 - 3- ÚK- bufet'!Názvy_tlače</vt:lpstr>
      <vt:lpstr>'02-2022-3 - 3-Elektroinšt...'!Názvy_tlače</vt:lpstr>
      <vt:lpstr>'02-2022-4 - 4-Elektroinšt...'!Názvy_tlače</vt:lpstr>
      <vt:lpstr>'Rekapitulácia stavby'!Názvy_tlače</vt:lpstr>
      <vt:lpstr>'02-2022 - 1-stavebná časť...'!Oblasť_tlače</vt:lpstr>
      <vt:lpstr>'02-2022 - 1-stavebná časť..._01'!Oblasť_tlače</vt:lpstr>
      <vt:lpstr>'02-2022-2 - 2- ÚK - rek. ...'!Oblasť_tlače</vt:lpstr>
      <vt:lpstr>'02-2022-2 - 2- ZTI - bufet'!Oblasť_tlače</vt:lpstr>
      <vt:lpstr>'02-2022-3 - 3- ÚK- bufet'!Oblasť_tlače</vt:lpstr>
      <vt:lpstr>'02-2022-3 - 3-Elektroinšt...'!Oblasť_tlače</vt:lpstr>
      <vt:lpstr>'02-2022-4 - 4-Elektroinšt...'!Oblasť_tlače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Jánošík Marián, Ing.</dc:creator>
  <cp:lastModifiedBy>Hancko Dušan</cp:lastModifiedBy>
  <dcterms:created xsi:type="dcterms:W3CDTF">2022-06-08T11:15:40Z</dcterms:created>
  <dcterms:modified xsi:type="dcterms:W3CDTF">2022-06-09T07:09:20Z</dcterms:modified>
</cp:coreProperties>
</file>