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Vladimir\Desktop\"/>
    </mc:Choice>
  </mc:AlternateContent>
  <bookViews>
    <workbookView xWindow="0" yWindow="0" windowWidth="0" windowHeight="0"/>
  </bookViews>
  <sheets>
    <sheet name="Rekapitulácia stavby" sheetId="1" r:id="rId1"/>
    <sheet name="SO01 - Rekonštrukcia Balkóna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'SO01 - Rekonštrukcia Balkóna'!$C$128:$K$199</definedName>
    <definedName name="_xlnm.Print_Area" localSheetId="1">'SO01 - Rekonštrukcia Balkóna'!$C$4:$J$76,'SO01 - Rekonštrukcia Balkóna'!$C$82:$J$110,'SO01 - Rekonštrukcia Balkóna'!$C$116:$J$199</definedName>
    <definedName name="_xlnm.Print_Titles" localSheetId="1">'SO01 - Rekonštrukcia Balkóna'!$128:$128</definedName>
  </definedNames>
  <calcPr/>
</workbook>
</file>

<file path=xl/calcChain.xml><?xml version="1.0" encoding="utf-8"?>
<calcChain xmlns="http://schemas.openxmlformats.org/spreadsheetml/2006/main">
  <c i="2" l="1" r="T182"/>
  <c r="J37"/>
  <c r="J36"/>
  <c i="1" r="AY95"/>
  <c i="2" r="J35"/>
  <c i="1" r="AX95"/>
  <c i="2" r="BI199"/>
  <c r="BH199"/>
  <c r="BG199"/>
  <c r="BE199"/>
  <c r="T199"/>
  <c r="T198"/>
  <c r="R199"/>
  <c r="R198"/>
  <c r="P199"/>
  <c r="P198"/>
  <c r="BI197"/>
  <c r="BH197"/>
  <c r="BG197"/>
  <c r="BE197"/>
  <c r="T197"/>
  <c r="T196"/>
  <c r="R197"/>
  <c r="R196"/>
  <c r="P197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T188"/>
  <c r="R189"/>
  <c r="R188"/>
  <c r="P189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T160"/>
  <c r="R161"/>
  <c r="R160"/>
  <c r="P161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92"/>
  <c r="J17"/>
  <c r="J12"/>
  <c r="J89"/>
  <c r="E7"/>
  <c r="E119"/>
  <c i="1" r="L90"/>
  <c r="AM90"/>
  <c r="AM89"/>
  <c r="L89"/>
  <c r="AM87"/>
  <c r="L87"/>
  <c r="L85"/>
  <c r="L84"/>
  <c i="2" r="J199"/>
  <c r="BK193"/>
  <c r="BK184"/>
  <c r="BK175"/>
  <c r="BK168"/>
  <c r="BK156"/>
  <c r="J145"/>
  <c r="J141"/>
  <c r="BK138"/>
  <c r="BK132"/>
  <c r="J192"/>
  <c r="BK180"/>
  <c r="BK176"/>
  <c r="J173"/>
  <c r="J168"/>
  <c r="BK164"/>
  <c r="BK157"/>
  <c r="BK153"/>
  <c r="J149"/>
  <c r="BK145"/>
  <c r="J193"/>
  <c r="J187"/>
  <c r="J180"/>
  <c r="BK169"/>
  <c r="J158"/>
  <c r="BK150"/>
  <c r="BK139"/>
  <c r="J135"/>
  <c r="J197"/>
  <c r="BK187"/>
  <c r="J181"/>
  <c r="J171"/>
  <c r="BK166"/>
  <c r="BK154"/>
  <c r="BK144"/>
  <c r="BK140"/>
  <c r="BK136"/>
  <c r="J134"/>
  <c r="BK197"/>
  <c r="J185"/>
  <c r="BK177"/>
  <c r="J170"/>
  <c r="J166"/>
  <c r="J159"/>
  <c r="J154"/>
  <c r="J150"/>
  <c r="J146"/>
  <c r="BK194"/>
  <c r="J189"/>
  <c r="BK181"/>
  <c r="BK174"/>
  <c r="BK159"/>
  <c r="BK152"/>
  <c r="BK146"/>
  <c r="BK137"/>
  <c r="BK133"/>
  <c r="J194"/>
  <c r="BK185"/>
  <c r="J177"/>
  <c r="BK170"/>
  <c r="BK165"/>
  <c r="BK148"/>
  <c r="J140"/>
  <c r="J137"/>
  <c r="J133"/>
  <c r="BK195"/>
  <c r="J186"/>
  <c r="BK179"/>
  <c r="J174"/>
  <c r="J169"/>
  <c r="J165"/>
  <c r="BK158"/>
  <c r="BK155"/>
  <c r="J151"/>
  <c r="J147"/>
  <c r="J142"/>
  <c r="BK191"/>
  <c r="BK186"/>
  <c r="J179"/>
  <c r="J164"/>
  <c r="J155"/>
  <c r="BK151"/>
  <c r="BK142"/>
  <c r="J136"/>
  <c r="J132"/>
  <c r="J195"/>
  <c r="J191"/>
  <c r="BK183"/>
  <c r="BK173"/>
  <c r="J167"/>
  <c r="J157"/>
  <c r="BK147"/>
  <c r="BK141"/>
  <c r="J139"/>
  <c r="BK135"/>
  <c r="BK199"/>
  <c r="BK189"/>
  <c r="J183"/>
  <c r="J175"/>
  <c r="BK171"/>
  <c r="BK167"/>
  <c r="BK161"/>
  <c r="J156"/>
  <c r="J152"/>
  <c r="J148"/>
  <c r="J144"/>
  <c r="BK192"/>
  <c r="J184"/>
  <c r="J176"/>
  <c r="J161"/>
  <c r="J153"/>
  <c r="BK149"/>
  <c r="J138"/>
  <c r="BK134"/>
  <c i="1" r="AS94"/>
  <c i="2" l="1" r="BK131"/>
  <c r="T131"/>
  <c r="P143"/>
  <c r="T163"/>
  <c r="P178"/>
  <c r="P131"/>
  <c r="R131"/>
  <c r="R143"/>
  <c r="BK163"/>
  <c r="J163"/>
  <c r="J102"/>
  <c r="P163"/>
  <c r="BK172"/>
  <c r="J172"/>
  <c r="J103"/>
  <c r="P172"/>
  <c r="R172"/>
  <c r="T172"/>
  <c r="R178"/>
  <c r="BK143"/>
  <c r="J143"/>
  <c r="J99"/>
  <c r="T143"/>
  <c r="R163"/>
  <c r="BK178"/>
  <c r="J178"/>
  <c r="J104"/>
  <c r="T178"/>
  <c r="BK182"/>
  <c r="J182"/>
  <c r="J105"/>
  <c r="P182"/>
  <c r="R182"/>
  <c r="BK190"/>
  <c r="J190"/>
  <c r="J107"/>
  <c r="P190"/>
  <c r="R190"/>
  <c r="T190"/>
  <c r="BK160"/>
  <c r="J160"/>
  <c r="J100"/>
  <c r="BK188"/>
  <c r="J188"/>
  <c r="J106"/>
  <c r="BK196"/>
  <c r="J196"/>
  <c r="J108"/>
  <c r="BK198"/>
  <c r="J198"/>
  <c r="J109"/>
  <c r="E85"/>
  <c r="J123"/>
  <c r="F126"/>
  <c r="BF134"/>
  <c r="BF135"/>
  <c r="BF137"/>
  <c r="BF138"/>
  <c r="BF139"/>
  <c r="BF144"/>
  <c r="BF146"/>
  <c r="BF147"/>
  <c r="BF148"/>
  <c r="BF153"/>
  <c r="BF155"/>
  <c r="BF156"/>
  <c r="BF161"/>
  <c r="BF164"/>
  <c r="BF165"/>
  <c r="BF170"/>
  <c r="BF176"/>
  <c r="BF181"/>
  <c r="BF192"/>
  <c r="BF194"/>
  <c r="BF197"/>
  <c r="BF142"/>
  <c r="BF166"/>
  <c r="BF169"/>
  <c r="BF183"/>
  <c r="BF184"/>
  <c r="BF186"/>
  <c r="BF187"/>
  <c r="BF189"/>
  <c r="BF193"/>
  <c r="BF195"/>
  <c r="BF132"/>
  <c r="BF133"/>
  <c r="BF136"/>
  <c r="BF140"/>
  <c r="BF141"/>
  <c r="BF145"/>
  <c r="BF149"/>
  <c r="BF150"/>
  <c r="BF151"/>
  <c r="BF152"/>
  <c r="BF154"/>
  <c r="BF157"/>
  <c r="BF158"/>
  <c r="BF159"/>
  <c r="BF167"/>
  <c r="BF168"/>
  <c r="BF171"/>
  <c r="BF173"/>
  <c r="BF174"/>
  <c r="BF175"/>
  <c r="BF177"/>
  <c r="BF179"/>
  <c r="BF180"/>
  <c r="BF185"/>
  <c r="BF191"/>
  <c r="BF199"/>
  <c r="F33"/>
  <c i="1" r="AZ95"/>
  <c r="AZ94"/>
  <c r="W29"/>
  <c i="2" r="F36"/>
  <c i="1" r="BC95"/>
  <c r="BC94"/>
  <c r="AY94"/>
  <c i="2" r="F35"/>
  <c i="1" r="BB95"/>
  <c r="BB94"/>
  <c r="W31"/>
  <c i="2" r="J33"/>
  <c i="1" r="AV95"/>
  <c i="2" r="F37"/>
  <c i="1" r="BD95"/>
  <c r="BD94"/>
  <c r="W33"/>
  <c i="2" l="1" r="R162"/>
  <c r="P162"/>
  <c r="P130"/>
  <c r="P129"/>
  <c i="1" r="AU95"/>
  <c i="2" r="T130"/>
  <c r="R130"/>
  <c r="R129"/>
  <c r="T162"/>
  <c r="BK130"/>
  <c r="J130"/>
  <c r="J97"/>
  <c r="J131"/>
  <c r="J98"/>
  <c r="BK162"/>
  <c r="J162"/>
  <c r="J101"/>
  <c i="1" r="AU94"/>
  <c r="W32"/>
  <c r="AX94"/>
  <c i="2" r="F34"/>
  <c i="1" r="BA95"/>
  <c r="BA94"/>
  <c r="AW94"/>
  <c r="AK30"/>
  <c i="2" r="J34"/>
  <c i="1" r="AW95"/>
  <c r="AT95"/>
  <c r="AV94"/>
  <c r="AK29"/>
  <c i="2" l="1" r="T129"/>
  <c r="BK129"/>
  <c r="J129"/>
  <c r="J96"/>
  <c i="1" r="W30"/>
  <c r="AT94"/>
  <c i="2" l="1" r="J30"/>
  <c i="1" r="AG95"/>
  <c r="AG94"/>
  <c r="AK26"/>
  <c r="AK35"/>
  <c l="1" r="AN94"/>
  <c i="2" r="J39"/>
  <c i="1"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<sst xmlns="http://schemas.openxmlformats.org/spreadsheetml/2006/main">
  <si>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</si>
  <si>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</si>
  <si>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</si>
  <si>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</si>
  <si>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</si>
  <si>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{97fd3ae4-42ce-4088-8062-3bd78e668386}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</si>
  <si>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</si>
  <si>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</si>
  <si>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</si>
  <si>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</si>
  <si>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</si>
  <si>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</si>
  <si>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ALG-OSR-0322-1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</si>
  <si>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</si>
  <si>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</si>
  <si>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balkóna Femina DSS - Veľký Blh</t>
  </si>
  <si>
    <t>JKSO:</t>
  </si>
  <si>
    <t>KS:</t>
  </si>
  <si>
    <t>Miesto:</t>
  </si>
  <si>
    <t>Veľký Blh</t>
  </si>
  <si>
    <t>Dátum:</t>
  </si>
  <si>
    <t>13. 3. 2022</t>
  </si>
  <si>
    <t>Objednávateľ:</t>
  </si>
  <si>
    <t>IČO:</t>
  </si>
  <si>
    <t>Femina DSS SNP 419, Veľký Blh</t>
  </si>
  <si>
    <t>IČ DPH:</t>
  </si>
  <si>
    <t>Zhotoviteľ:</t>
  </si>
  <si>
    <t>Vyplň údaj</t>
  </si>
  <si>
    <t>Projektant:</t>
  </si>
  <si>
    <t>Ing. Anna Longaiová</t>
  </si>
  <si>
    <t>True</t>
  </si>
  <si>
    <t>0,01</t>
  </si>
  <si>
    <t>Spracovateľ:</t>
  </si>
  <si>
    <t>Roman Oros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</si>
  <si>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</si>
  <si>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</si>
  <si>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</si>
  <si>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</si>
  <si>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</si>
  <si>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</si>
  <si>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</si>
  <si>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</si>
  <si>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</si>
  <si>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</si>
  <si>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</si>
  <si>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</si>
  <si>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</si>
  <si>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</si>
  <si>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</si>
  <si>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</si>
  <si>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</si>
  <si>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</si>
  <si>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</si>
  <si>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</si>
  <si>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</si>
  <si>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</si>
  <si>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</si>
  <si>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</si>
  <si>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</si>
  <si>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</si>
  <si>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</si>
  <si>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</si>
  <si>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</si>
  <si>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</si>
  <si>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</si>
  <si>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</si>
  <si>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</si>
  <si>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</si>
  <si>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</si>
  <si>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</si>
  <si>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</si>
  <si>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</si>
  <si>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</si>
  <si>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</si>
  <si>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</si>
  <si>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</si>
  <si>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</si>
  <si>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</si>
  <si>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</si>
  <si>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</si>
  <si>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</si>
  <si>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Rekonštrukcia Balkóna</t>
  </si>
  <si>
    <t>STA</t>
  </si>
  <si>
    <t>1</t>
  </si>
  <si>
    <t>{010583d1-67ec-4c13-88a7-f668e2d00c2d}</t>
  </si>
  <si>
    <t>KRYCÍ LIST ROZPOČTU</t>
  </si>
  <si>
    <t>Objekt:</t>
  </si>
  <si>
    <t>SO01 - Rekonštrukcia Balkóna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</si>
  <si>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</si>
  <si>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</si>
  <si>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</si>
  <si>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</si>
  <si>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</si>
  <si>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</si>
  <si>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</si>
  <si>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</si>
  <si>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</si>
  <si>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</si>
  <si>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</si>
  <si>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</si>
  <si>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</si>
  <si>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764 - Konštrukcie klampiarske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</si>
  <si>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</si>
  <si>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</si>
  <si>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</si>
  <si>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</si>
  <si>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</si>
  <si>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</si>
  <si>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</si>
  <si>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</si>
  <si>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</si>
  <si>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</si>
  <si>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</si>
  <si>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</si>
  <si>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</si>
  <si>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</si>
  <si>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</si>
  <si>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</si>
  <si>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</si>
  <si>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</si>
  <si>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</si>
  <si>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</si>
  <si>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</si>
  <si>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14</t>
  </si>
  <si>
    <t>K</t>
  </si>
  <si>
    <t>622462452</t>
  </si>
  <si>
    <t>Vonkajšia sanačná omietka stien BAUMIT izolačná malta, stierka</t>
  </si>
  <si>
    <t>m2</t>
  </si>
  <si>
    <t>4</t>
  </si>
  <si>
    <t>2</t>
  </si>
  <si>
    <t>-828379440</t>
  </si>
  <si>
    <t>11</t>
  </si>
  <si>
    <t>622462702</t>
  </si>
  <si>
    <t>Vonkajšia sanačná omietka BAUMIT NHL prednástrek, ručné nanášanie, krytie 100%</t>
  </si>
  <si>
    <t>93425153</t>
  </si>
  <si>
    <t>12</t>
  </si>
  <si>
    <t>622462711</t>
  </si>
  <si>
    <t>Vonkajšia sanačná omietka BAUMIT NHL ručná, jadrová, ručné nanášanie, hr. 20 mm</t>
  </si>
  <si>
    <t>-767249461</t>
  </si>
  <si>
    <t>13</t>
  </si>
  <si>
    <t>622462751</t>
  </si>
  <si>
    <t>Vonkajšia sanačná omietka BAUMIT NHL glet, ručné nanášanie, hr. 2 mm</t>
  </si>
  <si>
    <t>-1105011603</t>
  </si>
  <si>
    <t>15</t>
  </si>
  <si>
    <t>622473255</t>
  </si>
  <si>
    <t>Sanácia betonových konštrukcií WEBER, SHC hydrofóbny náter H705/5</t>
  </si>
  <si>
    <t>322064849</t>
  </si>
  <si>
    <t>19</t>
  </si>
  <si>
    <t>631315611.S</t>
  </si>
  <si>
    <t>Mazanina z betónu prostého (m3) tr. C 16/20 hr.nad 120 do 240 mm</t>
  </si>
  <si>
    <t>m3</t>
  </si>
  <si>
    <t>1143612449</t>
  </si>
  <si>
    <t>631362412.S</t>
  </si>
  <si>
    <t>Výstuž mazanín z betónov (z kameniva) a z ľahkých betónov zo sietí KARI, priemer drôtu 5/5 mm, veľkosť oka 150x150 mm</t>
  </si>
  <si>
    <t>25257722</t>
  </si>
  <si>
    <t>21</t>
  </si>
  <si>
    <t>631501111.S</t>
  </si>
  <si>
    <t>Násyp s utlačením a urovnaním povrchu z kameniva ťaženého hrubého a drobného</t>
  </si>
  <si>
    <t>-158074281</t>
  </si>
  <si>
    <t>47</t>
  </si>
  <si>
    <t>632001021.S</t>
  </si>
  <si>
    <t>Zhotovenie okrajovej dilatačnej pásky z PE</t>
  </si>
  <si>
    <t>m</t>
  </si>
  <si>
    <t>401846962</t>
  </si>
  <si>
    <t>48</t>
  </si>
  <si>
    <t>M</t>
  </si>
  <si>
    <t>283320004800.S</t>
  </si>
  <si>
    <t>Okrajová dilatačná páska z PE 100/5 mm bez fólie na oddilatovanie poterov od stenových konštrukcií</t>
  </si>
  <si>
    <t>8</t>
  </si>
  <si>
    <t>-880625664</t>
  </si>
  <si>
    <t>61</t>
  </si>
  <si>
    <t>634920021.S</t>
  </si>
  <si>
    <t>Rezanie dilatačných škár v čiastočne zatvrdnutej betónovej mazanine alebo poteru hĺbky nad 20 do 50 mm, šírky do 5 mm</t>
  </si>
  <si>
    <t>1856404745</t>
  </si>
  <si>
    <t>9</t>
  </si>
  <si>
    <t>Ostatné konštrukcie a práce-búranie</t>
  </si>
  <si>
    <t>53</t>
  </si>
  <si>
    <t>941941031.S</t>
  </si>
  <si>
    <t>Montáž lešenia ľahkého pracovného radového s podlahami šírky od 0,80 do 1,00 m, výšky do 10 m</t>
  </si>
  <si>
    <t>-1101588990</t>
  </si>
  <si>
    <t>54</t>
  </si>
  <si>
    <t>941941191.S</t>
  </si>
  <si>
    <t>Príplatok za prvý a každý ďalší i začatý mesiac použitia lešenia ľahkého pracovného radového s podlahami šírky od 0,80 do 1,00 m, výšky do 10 m</t>
  </si>
  <si>
    <t>-647768635</t>
  </si>
  <si>
    <t>55</t>
  </si>
  <si>
    <t>941941831.S</t>
  </si>
  <si>
    <t>Demontáž lešenia ľahkého pracovného radového s podlahami šírky nad 0,80 do 1,00 m, výšky do 10 m</t>
  </si>
  <si>
    <t>-959710157</t>
  </si>
  <si>
    <t>57</t>
  </si>
  <si>
    <t>944944103.S</t>
  </si>
  <si>
    <t>Ochranná sieť na boku lešenia</t>
  </si>
  <si>
    <t>561920051</t>
  </si>
  <si>
    <t>58</t>
  </si>
  <si>
    <t>944944803.S</t>
  </si>
  <si>
    <t>Demontáž ochrannej siete na boku lešenia</t>
  </si>
  <si>
    <t>732351594</t>
  </si>
  <si>
    <t>33</t>
  </si>
  <si>
    <t>953946201.S</t>
  </si>
  <si>
    <t>Systémový priamy balkónový profil (hliníkový)</t>
  </si>
  <si>
    <t>16</t>
  </si>
  <si>
    <t>-1932608363</t>
  </si>
  <si>
    <t>34</t>
  </si>
  <si>
    <t>953946202.S</t>
  </si>
  <si>
    <t>Systémový vonkajší rohový balkónový profil (hliníkový)</t>
  </si>
  <si>
    <t>ks</t>
  </si>
  <si>
    <t>-2127610715</t>
  </si>
  <si>
    <t>35</t>
  </si>
  <si>
    <t>953946221.S</t>
  </si>
  <si>
    <t>Spojka systémového balkónového profilu (hliníková)</t>
  </si>
  <si>
    <t>370748089</t>
  </si>
  <si>
    <t>961052111.S</t>
  </si>
  <si>
    <t xml:space="preserve">Búranie vodiacich stien zo železového betónu pri výške stien nad 1 do 1, 5 m,  -2,42100t</t>
  </si>
  <si>
    <t>112229569</t>
  </si>
  <si>
    <t>5</t>
  </si>
  <si>
    <t>965042241.S</t>
  </si>
  <si>
    <t>Búranie podkladov pod dlažby, liatych dlažieb a mazanín,betón,liaty asfalt hr.nad 100 mm, plochy nad 4 m2 -2,20000t</t>
  </si>
  <si>
    <t>1013669134</t>
  </si>
  <si>
    <t>3</t>
  </si>
  <si>
    <t>965081812.S</t>
  </si>
  <si>
    <t xml:space="preserve">Búranie dlažieb, z kamen., cement., terazzových, čadičových alebo keramických, hr. nad 10 mm,  -0,06500t</t>
  </si>
  <si>
    <t>-1784583266</t>
  </si>
  <si>
    <t>965082920.S</t>
  </si>
  <si>
    <t xml:space="preserve">Odstránenie násypu pod podlahami alebo na strechách, hr.do 100 mm,  -1,40000t</t>
  </si>
  <si>
    <t>1276900617</t>
  </si>
  <si>
    <t>978015391.S</t>
  </si>
  <si>
    <t xml:space="preserve">Otlčenie omietok vonkajších priečelí zložitejších, s vyškriabaním škár, očistením muriva, v rozsahu do 100 %,  -0,05900t - strop</t>
  </si>
  <si>
    <t>-1552098523</t>
  </si>
  <si>
    <t>978015391.S1</t>
  </si>
  <si>
    <t xml:space="preserve">Otlčenie omietok vonkajších priečelí zložitejších, s vyškriabaním škár, očistením muriva, v rozsahu do 100 %,  -0,05900t - stena</t>
  </si>
  <si>
    <t>-1955038409</t>
  </si>
  <si>
    <t>43</t>
  </si>
  <si>
    <t>979011111.S</t>
  </si>
  <si>
    <t>Zvislá doprava sutiny a vybúraných hmôt za prvé podlažie nad alebo pod základným podlažím</t>
  </si>
  <si>
    <t>t</t>
  </si>
  <si>
    <t>383943798</t>
  </si>
  <si>
    <t>44</t>
  </si>
  <si>
    <t>979081111.S</t>
  </si>
  <si>
    <t>Odvoz sutiny a vybúraných hmôt na skládku do 1 km</t>
  </si>
  <si>
    <t>-1921295419</t>
  </si>
  <si>
    <t>99</t>
  </si>
  <si>
    <t>Presun hmôt HSV</t>
  </si>
  <si>
    <t>45</t>
  </si>
  <si>
    <t>998011001.S</t>
  </si>
  <si>
    <t>Presun hmôt pre budovy (801, 803, 812), zvislá konštr. z tehál, tvárnic, z kovu výšky do 6 m</t>
  </si>
  <si>
    <t>-1181527534</t>
  </si>
  <si>
    <t>PSV</t>
  </si>
  <si>
    <t>Práce a dodávky PSV</t>
  </si>
  <si>
    <t>711</t>
  </si>
  <si>
    <t>Izolácie proti vode a vlhkosti</t>
  </si>
  <si>
    <t>24</t>
  </si>
  <si>
    <t>711131102.S</t>
  </si>
  <si>
    <t>Zhotovenie geotextílie alebo tkaniny na plochu vodorovnú</t>
  </si>
  <si>
    <t>-348703580</t>
  </si>
  <si>
    <t>25</t>
  </si>
  <si>
    <t>693410003200</t>
  </si>
  <si>
    <t>Drenážna rohož polyetylénová Petexdren 900+300 s geotextílou, šxl 1,5x30 m, JUTA</t>
  </si>
  <si>
    <t>32</t>
  </si>
  <si>
    <t>1711531898</t>
  </si>
  <si>
    <t>26</t>
  </si>
  <si>
    <t>711131102.S1</t>
  </si>
  <si>
    <t>-453986084</t>
  </si>
  <si>
    <t>27</t>
  </si>
  <si>
    <t>693110004500.S</t>
  </si>
  <si>
    <t>Geotextília polypropylénová netkaná 300 g/m2</t>
  </si>
  <si>
    <t>-1241589023</t>
  </si>
  <si>
    <t>18</t>
  </si>
  <si>
    <t>711462301.S</t>
  </si>
  <si>
    <t>Izolácia proti povrchovej a podpovrchovej tlakovej vode 2-zložkovou stierkou AQUALL MS hydroizolačnou minerálnou pružnou hr. 2,5 mm na ploche vodorovnej</t>
  </si>
  <si>
    <t>1720842888</t>
  </si>
  <si>
    <t>59</t>
  </si>
  <si>
    <t>581530001800.S</t>
  </si>
  <si>
    <t>Kremičitý piesok, frakcia 0,1-0,5 mm, prírodný</t>
  </si>
  <si>
    <t>kg</t>
  </si>
  <si>
    <t>-1767831298</t>
  </si>
  <si>
    <t>50</t>
  </si>
  <si>
    <t>711463301.S</t>
  </si>
  <si>
    <t>Izolácia proti povrchovej a podpovrchovej tlakovej vode 2-zložkovou stierkou AQUALL MS hydroizolačnou minerálnou pružnou hr. 2,5 mm na ploche zvislej</t>
  </si>
  <si>
    <t>-1341367163</t>
  </si>
  <si>
    <t>42</t>
  </si>
  <si>
    <t>998711101.S</t>
  </si>
  <si>
    <t>Presun hmôt pre izoláciu proti vode v objektoch výšky do 6 m</t>
  </si>
  <si>
    <t>-1156482602</t>
  </si>
  <si>
    <t>712</t>
  </si>
  <si>
    <t>Izolácie striech, povlakové krytiny</t>
  </si>
  <si>
    <t>28</t>
  </si>
  <si>
    <t>712370050.S</t>
  </si>
  <si>
    <t>Zhotovenie povlakovej krytiny striech plochých do 10°PVC-P fóliou položenou voľne so zvarením spoju</t>
  </si>
  <si>
    <t>298163698</t>
  </si>
  <si>
    <t>283220002500</t>
  </si>
  <si>
    <t>Hydroizolačný pás z fólie PVC-P FATRAFOL 818, hr.1,5 mm, š. 2,05m, sivá, FATRA IZOLFA</t>
  </si>
  <si>
    <t>-1160792585</t>
  </si>
  <si>
    <t>29</t>
  </si>
  <si>
    <t>221430000100.S</t>
  </si>
  <si>
    <t>Toluén pre nitráciu</t>
  </si>
  <si>
    <t>582448944</t>
  </si>
  <si>
    <t>30</t>
  </si>
  <si>
    <t>245920000900</t>
  </si>
  <si>
    <t>Zálievka FATRAFOL Z 01, strešný doplnok, 2,5 kg, FATRA IZOLFA</t>
  </si>
  <si>
    <t>467516387</t>
  </si>
  <si>
    <t>41</t>
  </si>
  <si>
    <t>998712101.S</t>
  </si>
  <si>
    <t>Presun hmôt pre izoláciu povlakovej krytiny v objektoch výšky do 6 m</t>
  </si>
  <si>
    <t>-538811936</t>
  </si>
  <si>
    <t>713</t>
  </si>
  <si>
    <t>Izolácie tepelné</t>
  </si>
  <si>
    <t>22</t>
  </si>
  <si>
    <t>713170050.S</t>
  </si>
  <si>
    <t>Montáž tepelnej izolácie z XPS na balkóny a terasy položením voľne</t>
  </si>
  <si>
    <t>828090969</t>
  </si>
  <si>
    <t>23</t>
  </si>
  <si>
    <t>283750000700.S</t>
  </si>
  <si>
    <t>Doska XPS hr. 50 mm, zateplenie soklov, suterénov, podláh</t>
  </si>
  <si>
    <t>-216426848</t>
  </si>
  <si>
    <t>40</t>
  </si>
  <si>
    <t>998713101.S</t>
  </si>
  <si>
    <t>Presun hmôt pre izolácie tepelné v objektoch výšky do 6 m</t>
  </si>
  <si>
    <t>-1701834942</t>
  </si>
  <si>
    <t>764</t>
  </si>
  <si>
    <t>Konštrukcie klampiarske</t>
  </si>
  <si>
    <t>7</t>
  </si>
  <si>
    <t>764322830.S</t>
  </si>
  <si>
    <t xml:space="preserve">Demontáž odkvapov na strechách s tvrdou krytinou bez podkladového plechu do 30° rš 400 mm,  -0,00320t</t>
  </si>
  <si>
    <t>2116273679</t>
  </si>
  <si>
    <t>764351810.S</t>
  </si>
  <si>
    <t xml:space="preserve">Demontáž žľabov pododkvap. štvorhranných rovných, oblúkových, do 30° rš 250 a 330 mm,  -0,00347t</t>
  </si>
  <si>
    <t>-320921565</t>
  </si>
  <si>
    <t>36</t>
  </si>
  <si>
    <t>764352421.S</t>
  </si>
  <si>
    <t>Žľaby z pozinkovaného farbeného PZf plechu, pododkvapové polkruhové r.š. 200 mm</t>
  </si>
  <si>
    <t>2095947494</t>
  </si>
  <si>
    <t>37</t>
  </si>
  <si>
    <t>764454453.S</t>
  </si>
  <si>
    <t>Zvodové rúry z pozinkovaného farbeného PZf plechu, kruhové priemer 100 mm</t>
  </si>
  <si>
    <t>-1806561547</t>
  </si>
  <si>
    <t>38</t>
  </si>
  <si>
    <t>998764101.S</t>
  </si>
  <si>
    <t>Presun hmôt pre konštrukcie klampiarske v objektoch výšky do 6 m</t>
  </si>
  <si>
    <t>417929983</t>
  </si>
  <si>
    <t>767</t>
  </si>
  <si>
    <t>Konštrukcie doplnkové kovové</t>
  </si>
  <si>
    <t>46</t>
  </si>
  <si>
    <t>767161110.S1</t>
  </si>
  <si>
    <t>Dodávka a montáž kováčskeho výrobku - zábradlie</t>
  </si>
  <si>
    <t>-1363365943</t>
  </si>
  <si>
    <t>771</t>
  </si>
  <si>
    <t>Podlahy z dlaždíc</t>
  </si>
  <si>
    <t>51</t>
  </si>
  <si>
    <t>771411010.S</t>
  </si>
  <si>
    <t>Montáž soklíkov z obkladačiek do lepidla Atro FLEX S1 vrátane tmelenia škár veľ. 100 x 100 mm</t>
  </si>
  <si>
    <t>601994046</t>
  </si>
  <si>
    <t>52</t>
  </si>
  <si>
    <t>597740000100.S</t>
  </si>
  <si>
    <t>Dlaždice keramické s hladkým povrchom lxvxhr 100x100x8 mm, jednofarebné, protišmykové R11, mrazuvzdorné</t>
  </si>
  <si>
    <t>-1321579806</t>
  </si>
  <si>
    <t>771571112.SR</t>
  </si>
  <si>
    <t>Montáž podláh z dlaždíc keramických do lepidla Atro FLEX S1 vrátanie tmelenia škár veľ. 300 x 300 mm</t>
  </si>
  <si>
    <t>-1231583618</t>
  </si>
  <si>
    <t>17</t>
  </si>
  <si>
    <t>597740001600.S</t>
  </si>
  <si>
    <t>Dlaždice keramické, lxvxhr 297x297x8 mm, protišmykové R11, mrazuvzdorné</t>
  </si>
  <si>
    <t>-2114770572</t>
  </si>
  <si>
    <t>39</t>
  </si>
  <si>
    <t>998771101.S</t>
  </si>
  <si>
    <t>Presun hmôt pre podlahy z dlaždíc v objektoch výšky do 6m</t>
  </si>
  <si>
    <t>15625905</t>
  </si>
  <si>
    <t>775</t>
  </si>
  <si>
    <t>Podlahy vlysové a parketové</t>
  </si>
  <si>
    <t>49</t>
  </si>
  <si>
    <t>775599130.S</t>
  </si>
  <si>
    <t>Ostatné práce, tmelenie škár a detailov - Ardacolor Flex</t>
  </si>
  <si>
    <t>1161348938</t>
  </si>
  <si>
    <t>784</t>
  </si>
  <si>
    <t>Maľby</t>
  </si>
  <si>
    <t>56</t>
  </si>
  <si>
    <t>784418013.S</t>
  </si>
  <si>
    <t>Zakrývanie podláh a zariadení plachtou v miestnostiach alebo na schodisku</t>
  </si>
  <si>
    <t>902856359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</si>
</sst>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167" fontId="33" fillId="2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4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13</v>
      </c>
      <c r="BS5" s="14" t="s">
        <v>6</v>
      </c>
    </row>
    <row r="6" s="1" customFormat="1" ht="36.96" customHeight="1">
      <c r="B6" s="18"/>
      <c r="C6" s="19"/>
      <c r="D6" s="26" t="s">
        <v>14</v>
      </c>
      <c r="E6" s="19"/>
      <c r="F6" s="19"/>
      <c r="G6" s="19"/>
      <c r="H6" s="19"/>
      <c r="I6" s="19"/>
      <c r="J6" s="19"/>
      <c r="K6" s="27" t="s">
        <v>15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17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20</v>
      </c>
      <c r="AL8" s="19"/>
      <c r="AM8" s="19"/>
      <c r="AN8" s="30" t="s">
        <v>21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23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23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23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30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31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23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31</v>
      </c>
    </row>
    <row r="20" s="1" customFormat="1" ht="18.48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30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45" t="s">
        <v>40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41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44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46</v>
      </c>
      <c r="U35" s="57"/>
      <c r="V35" s="57"/>
      <c r="W35" s="57"/>
      <c r="X35" s="59" t="s">
        <v>47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48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49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50</v>
      </c>
      <c r="AI60" s="39"/>
      <c r="AJ60" s="39"/>
      <c r="AK60" s="39"/>
      <c r="AL60" s="39"/>
      <c r="AM60" s="67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52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53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50</v>
      </c>
      <c r="AI75" s="39"/>
      <c r="AJ75" s="39"/>
      <c r="AK75" s="39"/>
      <c r="AL75" s="39"/>
      <c r="AM75" s="67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11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ALG-OSR-0322-1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14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Rekonštrukcia balkóna Femina DSS - Veľký Blh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18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Veľký Blh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20</v>
      </c>
      <c r="AJ87" s="37"/>
      <c r="AK87" s="37"/>
      <c r="AL87" s="37"/>
      <c r="AM87" s="82" t="str">
        <f>IF(AN8= "","",AN8)</f>
        <v>13. 3. 2022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22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Femina DSS SNP 419, Veľký Blh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28</v>
      </c>
      <c r="AJ89" s="37"/>
      <c r="AK89" s="37"/>
      <c r="AL89" s="37"/>
      <c r="AM89" s="83" t="str">
        <f>IF(E17="","",E17)</f>
        <v>Ing. Anna Longaiová</v>
      </c>
      <c r="AN89" s="74"/>
      <c r="AO89" s="74"/>
      <c r="AP89" s="74"/>
      <c r="AQ89" s="37"/>
      <c r="AR89" s="41"/>
      <c r="AS89" s="84" t="s">
        <v>55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26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83" t="str">
        <f>IF(E20="","",E20)</f>
        <v>Roman Oros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56</v>
      </c>
      <c r="D92" s="97"/>
      <c r="E92" s="97"/>
      <c r="F92" s="97"/>
      <c r="G92" s="97"/>
      <c r="H92" s="98"/>
      <c r="I92" s="99" t="s">
        <v>57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58</v>
      </c>
      <c r="AH92" s="97"/>
      <c r="AI92" s="97"/>
      <c r="AJ92" s="97"/>
      <c r="AK92" s="97"/>
      <c r="AL92" s="97"/>
      <c r="AM92" s="97"/>
      <c r="AN92" s="99" t="s">
        <v>59</v>
      </c>
      <c r="AO92" s="97"/>
      <c r="AP92" s="101"/>
      <c r="AQ92" s="102" t="s">
        <v>60</v>
      </c>
      <c r="AR92" s="41"/>
      <c r="AS92" s="103" t="s">
        <v>61</v>
      </c>
      <c r="AT92" s="104" t="s">
        <v>62</v>
      </c>
      <c r="AU92" s="104" t="s">
        <v>63</v>
      </c>
      <c r="AV92" s="104" t="s">
        <v>64</v>
      </c>
      <c r="AW92" s="104" t="s">
        <v>65</v>
      </c>
      <c r="AX92" s="104" t="s">
        <v>66</v>
      </c>
      <c r="AY92" s="104" t="s">
        <v>67</v>
      </c>
      <c r="AZ92" s="104" t="s">
        <v>68</v>
      </c>
      <c r="BA92" s="104" t="s">
        <v>69</v>
      </c>
      <c r="BB92" s="104" t="s">
        <v>70</v>
      </c>
      <c r="BC92" s="104" t="s">
        <v>71</v>
      </c>
      <c r="BD92" s="105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73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ROUND(AS95,2)</f>
        <v>0</v>
      </c>
      <c r="AT94" s="117">
        <f>ROUND(SUM(AV94:AW94),2)</f>
        <v>0</v>
      </c>
      <c r="AU94" s="118">
        <f>ROUND(AU95,5)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ROUND(AZ95,2)</f>
        <v>0</v>
      </c>
      <c r="BA94" s="117">
        <f>ROUND(BA95,2)</f>
        <v>0</v>
      </c>
      <c r="BB94" s="117">
        <f>ROUND(BB95,2)</f>
        <v>0</v>
      </c>
      <c r="BC94" s="117">
        <f>ROUND(BC95,2)</f>
        <v>0</v>
      </c>
      <c r="BD94" s="119">
        <f>ROUND(BD95,2)</f>
        <v>0</v>
      </c>
      <c r="BE94" s="6"/>
      <c r="BS94" s="120" t="s">
        <v>74</v>
      </c>
      <c r="BT94" s="120" t="s">
        <v>75</v>
      </c>
      <c r="BU94" s="121" t="s">
        <v>76</v>
      </c>
      <c r="BV94" s="120" t="s">
        <v>77</v>
      </c>
      <c r="BW94" s="120" t="s">
        <v>5</v>
      </c>
      <c r="BX94" s="120" t="s">
        <v>78</v>
      </c>
      <c r="CL94" s="120" t="s">
        <v>1</v>
      </c>
    </row>
    <row r="95" s="7" customFormat="1" ht="16.5" customHeight="1">
      <c r="A95" s="122" t="s">
        <v>79</v>
      </c>
      <c r="B95" s="123"/>
      <c r="C95" s="124"/>
      <c r="D95" s="125" t="s">
        <v>80</v>
      </c>
      <c r="E95" s="125"/>
      <c r="F95" s="125"/>
      <c r="G95" s="125"/>
      <c r="H95" s="125"/>
      <c r="I95" s="126"/>
      <c r="J95" s="125" t="s">
        <v>81</v>
      </c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7">
        <f>'SO01 - Rekonštrukcia Balkóna'!J30</f>
        <v>0</v>
      </c>
      <c r="AH95" s="126"/>
      <c r="AI95" s="126"/>
      <c r="AJ95" s="126"/>
      <c r="AK95" s="126"/>
      <c r="AL95" s="126"/>
      <c r="AM95" s="126"/>
      <c r="AN95" s="127">
        <f>SUM(AG95,AT95)</f>
        <v>0</v>
      </c>
      <c r="AO95" s="126"/>
      <c r="AP95" s="126"/>
      <c r="AQ95" s="128" t="s">
        <v>82</v>
      </c>
      <c r="AR95" s="129"/>
      <c r="AS95" s="130">
        <v>0</v>
      </c>
      <c r="AT95" s="131">
        <f>ROUND(SUM(AV95:AW95),2)</f>
        <v>0</v>
      </c>
      <c r="AU95" s="132">
        <f>'SO01 - Rekonštrukcia Balkóna'!P129</f>
        <v>0</v>
      </c>
      <c r="AV95" s="131">
        <f>'SO01 - Rekonštrukcia Balkóna'!J33</f>
        <v>0</v>
      </c>
      <c r="AW95" s="131">
        <f>'SO01 - Rekonštrukcia Balkóna'!J34</f>
        <v>0</v>
      </c>
      <c r="AX95" s="131">
        <f>'SO01 - Rekonštrukcia Balkóna'!J35</f>
        <v>0</v>
      </c>
      <c r="AY95" s="131">
        <f>'SO01 - Rekonštrukcia Balkóna'!J36</f>
        <v>0</v>
      </c>
      <c r="AZ95" s="131">
        <f>'SO01 - Rekonštrukcia Balkóna'!F33</f>
        <v>0</v>
      </c>
      <c r="BA95" s="131">
        <f>'SO01 - Rekonštrukcia Balkóna'!F34</f>
        <v>0</v>
      </c>
      <c r="BB95" s="131">
        <f>'SO01 - Rekonštrukcia Balkóna'!F35</f>
        <v>0</v>
      </c>
      <c r="BC95" s="131">
        <f>'SO01 - Rekonštrukcia Balkóna'!F36</f>
        <v>0</v>
      </c>
      <c r="BD95" s="133">
        <f>'SO01 - Rekonštrukcia Balkóna'!F37</f>
        <v>0</v>
      </c>
      <c r="BE95" s="7"/>
      <c r="BT95" s="134" t="s">
        <v>83</v>
      </c>
      <c r="BV95" s="134" t="s">
        <v>77</v>
      </c>
      <c r="BW95" s="134" t="s">
        <v>84</v>
      </c>
      <c r="BX95" s="134" t="s">
        <v>5</v>
      </c>
      <c r="CL95" s="134" t="s">
        <v>1</v>
      </c>
      <c r="CM95" s="134" t="s">
        <v>75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9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I2jhlbISVCNT4ik6SWniehWMkETkacQXiQZN1G23Yd6qmZ26/Kr7goQhSR51yAsrhFcBbA+6dKCXMWSFF52QgQ==" hashValue="gbhl0852wMd32Xj8E1EXxcnGVT8UZ5XJsfIny6ltxDJ5x65orUhgYYqt3RLGinaXzgS1XVczqZNzwhw6JFqsVQ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SO01 - Rekonštrukcia Balkón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84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7"/>
      <c r="AT3" s="14" t="s">
        <v>75</v>
      </c>
    </row>
    <row r="4" s="1" customFormat="1" ht="24.96" customHeight="1">
      <c r="B4" s="17"/>
      <c r="D4" s="137" t="s">
        <v>85</v>
      </c>
      <c r="L4" s="17"/>
      <c r="M4" s="138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9" t="s">
        <v>14</v>
      </c>
      <c r="L6" s="17"/>
    </row>
    <row r="7" s="1" customFormat="1" ht="16.5" customHeight="1">
      <c r="B7" s="17"/>
      <c r="E7" s="140" t="str">
        <f>'Rekapitulácia stavby'!K6</f>
        <v>Rekonštrukcia balkóna Femina DSS - Veľký Blh</v>
      </c>
      <c r="F7" s="139"/>
      <c r="G7" s="139"/>
      <c r="H7" s="139"/>
      <c r="L7" s="17"/>
    </row>
    <row r="8" s="2" customFormat="1" ht="12" customHeight="1">
      <c r="A8" s="35"/>
      <c r="B8" s="41"/>
      <c r="C8" s="35"/>
      <c r="D8" s="139" t="s">
        <v>86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1" t="s">
        <v>87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9" t="s">
        <v>16</v>
      </c>
      <c r="E11" s="35"/>
      <c r="F11" s="142" t="s">
        <v>1</v>
      </c>
      <c r="G11" s="35"/>
      <c r="H11" s="35"/>
      <c r="I11" s="139" t="s">
        <v>17</v>
      </c>
      <c r="J11" s="142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18</v>
      </c>
      <c r="E12" s="35"/>
      <c r="F12" s="142" t="s">
        <v>19</v>
      </c>
      <c r="G12" s="35"/>
      <c r="H12" s="35"/>
      <c r="I12" s="139" t="s">
        <v>20</v>
      </c>
      <c r="J12" s="143" t="str">
        <f>'Rekapitulácia stavby'!AN8</f>
        <v>13. 3. 2022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9" t="s">
        <v>22</v>
      </c>
      <c r="E14" s="35"/>
      <c r="F14" s="35"/>
      <c r="G14" s="35"/>
      <c r="H14" s="35"/>
      <c r="I14" s="139" t="s">
        <v>23</v>
      </c>
      <c r="J14" s="142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2" t="s">
        <v>24</v>
      </c>
      <c r="F15" s="35"/>
      <c r="G15" s="35"/>
      <c r="H15" s="35"/>
      <c r="I15" s="139" t="s">
        <v>25</v>
      </c>
      <c r="J15" s="142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9" t="s">
        <v>26</v>
      </c>
      <c r="E17" s="35"/>
      <c r="F17" s="35"/>
      <c r="G17" s="35"/>
      <c r="H17" s="35"/>
      <c r="I17" s="139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2"/>
      <c r="G18" s="142"/>
      <c r="H18" s="142"/>
      <c r="I18" s="139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9" t="s">
        <v>28</v>
      </c>
      <c r="E20" s="35"/>
      <c r="F20" s="35"/>
      <c r="G20" s="35"/>
      <c r="H20" s="35"/>
      <c r="I20" s="139" t="s">
        <v>23</v>
      </c>
      <c r="J20" s="142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2" t="s">
        <v>29</v>
      </c>
      <c r="F21" s="35"/>
      <c r="G21" s="35"/>
      <c r="H21" s="35"/>
      <c r="I21" s="139" t="s">
        <v>25</v>
      </c>
      <c r="J21" s="142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9" t="s">
        <v>32</v>
      </c>
      <c r="E23" s="35"/>
      <c r="F23" s="35"/>
      <c r="G23" s="35"/>
      <c r="H23" s="35"/>
      <c r="I23" s="139" t="s">
        <v>23</v>
      </c>
      <c r="J23" s="142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2" t="s">
        <v>33</v>
      </c>
      <c r="F24" s="35"/>
      <c r="G24" s="35"/>
      <c r="H24" s="35"/>
      <c r="I24" s="139" t="s">
        <v>25</v>
      </c>
      <c r="J24" s="142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9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8"/>
      <c r="E29" s="148"/>
      <c r="F29" s="148"/>
      <c r="G29" s="148"/>
      <c r="H29" s="148"/>
      <c r="I29" s="148"/>
      <c r="J29" s="148"/>
      <c r="K29" s="148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9" t="s">
        <v>35</v>
      </c>
      <c r="E30" s="35"/>
      <c r="F30" s="35"/>
      <c r="G30" s="35"/>
      <c r="H30" s="35"/>
      <c r="I30" s="35"/>
      <c r="J30" s="150">
        <f>ROUND(J129,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8"/>
      <c r="E31" s="148"/>
      <c r="F31" s="148"/>
      <c r="G31" s="148"/>
      <c r="H31" s="148"/>
      <c r="I31" s="148"/>
      <c r="J31" s="148"/>
      <c r="K31" s="148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1" t="s">
        <v>37</v>
      </c>
      <c r="G32" s="35"/>
      <c r="H32" s="35"/>
      <c r="I32" s="151" t="s">
        <v>36</v>
      </c>
      <c r="J32" s="151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2" t="s">
        <v>39</v>
      </c>
      <c r="E33" s="153" t="s">
        <v>40</v>
      </c>
      <c r="F33" s="154">
        <f>ROUND((SUM(BE129:BE199)),  2)</f>
        <v>0</v>
      </c>
      <c r="G33" s="155"/>
      <c r="H33" s="155"/>
      <c r="I33" s="156">
        <v>0.20000000000000001</v>
      </c>
      <c r="J33" s="154">
        <f>ROUND(((SUM(BE129:BE199))*I33),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3" t="s">
        <v>41</v>
      </c>
      <c r="F34" s="154">
        <f>ROUND((SUM(BF129:BF199)),  2)</f>
        <v>0</v>
      </c>
      <c r="G34" s="155"/>
      <c r="H34" s="155"/>
      <c r="I34" s="156">
        <v>0.20000000000000001</v>
      </c>
      <c r="J34" s="154">
        <f>ROUND(((SUM(BF129:BF199))*I34),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9" t="s">
        <v>42</v>
      </c>
      <c r="F35" s="157">
        <f>ROUND((SUM(BG129:BG199)),  2)</f>
        <v>0</v>
      </c>
      <c r="G35" s="35"/>
      <c r="H35" s="35"/>
      <c r="I35" s="158">
        <v>0.20000000000000001</v>
      </c>
      <c r="J35" s="157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9" t="s">
        <v>43</v>
      </c>
      <c r="F36" s="157">
        <f>ROUND((SUM(BH129:BH199)),  2)</f>
        <v>0</v>
      </c>
      <c r="G36" s="35"/>
      <c r="H36" s="35"/>
      <c r="I36" s="158">
        <v>0.20000000000000001</v>
      </c>
      <c r="J36" s="157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44</v>
      </c>
      <c r="F37" s="154">
        <f>ROUND((SUM(BI129:BI199)),  2)</f>
        <v>0</v>
      </c>
      <c r="G37" s="155"/>
      <c r="H37" s="155"/>
      <c r="I37" s="156">
        <v>0</v>
      </c>
      <c r="J37" s="154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9"/>
      <c r="D39" s="160" t="s">
        <v>45</v>
      </c>
      <c r="E39" s="161"/>
      <c r="F39" s="161"/>
      <c r="G39" s="162" t="s">
        <v>46</v>
      </c>
      <c r="H39" s="163" t="s">
        <v>47</v>
      </c>
      <c r="I39" s="161"/>
      <c r="J39" s="164">
        <f>SUM(J30:J37)</f>
        <v>0</v>
      </c>
      <c r="K39" s="16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66" t="s">
        <v>48</v>
      </c>
      <c r="E50" s="167"/>
      <c r="F50" s="167"/>
      <c r="G50" s="166" t="s">
        <v>49</v>
      </c>
      <c r="H50" s="167"/>
      <c r="I50" s="167"/>
      <c r="J50" s="167"/>
      <c r="K50" s="167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8" t="s">
        <v>50</v>
      </c>
      <c r="E61" s="169"/>
      <c r="F61" s="170" t="s">
        <v>51</v>
      </c>
      <c r="G61" s="168" t="s">
        <v>50</v>
      </c>
      <c r="H61" s="169"/>
      <c r="I61" s="169"/>
      <c r="J61" s="171" t="s">
        <v>51</v>
      </c>
      <c r="K61" s="169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6" t="s">
        <v>52</v>
      </c>
      <c r="E65" s="172"/>
      <c r="F65" s="172"/>
      <c r="G65" s="166" t="s">
        <v>53</v>
      </c>
      <c r="H65" s="172"/>
      <c r="I65" s="172"/>
      <c r="J65" s="172"/>
      <c r="K65" s="172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8" t="s">
        <v>50</v>
      </c>
      <c r="E76" s="169"/>
      <c r="F76" s="170" t="s">
        <v>51</v>
      </c>
      <c r="G76" s="168" t="s">
        <v>50</v>
      </c>
      <c r="H76" s="169"/>
      <c r="I76" s="169"/>
      <c r="J76" s="171" t="s">
        <v>51</v>
      </c>
      <c r="K76" s="169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88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7" t="str">
        <f>E7</f>
        <v>Rekonštrukcia balkóna Femina DSS - Veľký Blh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86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SO01 - Rekonštrukcia Balkóna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Veľký Blh</v>
      </c>
      <c r="G89" s="37"/>
      <c r="H89" s="37"/>
      <c r="I89" s="29" t="s">
        <v>20</v>
      </c>
      <c r="J89" s="82" t="str">
        <f>IF(J12="","",J12)</f>
        <v>13. 3. 2022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>Femina DSS SNP 419, Veľký Blh</v>
      </c>
      <c r="G91" s="37"/>
      <c r="H91" s="37"/>
      <c r="I91" s="29" t="s">
        <v>28</v>
      </c>
      <c r="J91" s="33" t="str">
        <f>E21</f>
        <v>Ing. Anna Longaiová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>Roman Oros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8" t="s">
        <v>89</v>
      </c>
      <c r="D94" s="179"/>
      <c r="E94" s="179"/>
      <c r="F94" s="179"/>
      <c r="G94" s="179"/>
      <c r="H94" s="179"/>
      <c r="I94" s="179"/>
      <c r="J94" s="180" t="s">
        <v>90</v>
      </c>
      <c r="K94" s="179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1" t="s">
        <v>91</v>
      </c>
      <c r="D96" s="37"/>
      <c r="E96" s="37"/>
      <c r="F96" s="37"/>
      <c r="G96" s="37"/>
      <c r="H96" s="37"/>
      <c r="I96" s="37"/>
      <c r="J96" s="113">
        <f>J129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92</v>
      </c>
    </row>
    <row r="97" s="9" customFormat="1" ht="24.96" customHeight="1">
      <c r="A97" s="9"/>
      <c r="B97" s="182"/>
      <c r="C97" s="183"/>
      <c r="D97" s="184" t="s">
        <v>93</v>
      </c>
      <c r="E97" s="185"/>
      <c r="F97" s="185"/>
      <c r="G97" s="185"/>
      <c r="H97" s="185"/>
      <c r="I97" s="185"/>
      <c r="J97" s="186">
        <f>J130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94</v>
      </c>
      <c r="E98" s="191"/>
      <c r="F98" s="191"/>
      <c r="G98" s="191"/>
      <c r="H98" s="191"/>
      <c r="I98" s="191"/>
      <c r="J98" s="192">
        <f>J131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95</v>
      </c>
      <c r="E99" s="191"/>
      <c r="F99" s="191"/>
      <c r="G99" s="191"/>
      <c r="H99" s="191"/>
      <c r="I99" s="191"/>
      <c r="J99" s="192">
        <f>J143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96</v>
      </c>
      <c r="E100" s="191"/>
      <c r="F100" s="191"/>
      <c r="G100" s="191"/>
      <c r="H100" s="191"/>
      <c r="I100" s="191"/>
      <c r="J100" s="192">
        <f>J160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2"/>
      <c r="C101" s="183"/>
      <c r="D101" s="184" t="s">
        <v>97</v>
      </c>
      <c r="E101" s="185"/>
      <c r="F101" s="185"/>
      <c r="G101" s="185"/>
      <c r="H101" s="185"/>
      <c r="I101" s="185"/>
      <c r="J101" s="186">
        <f>J162</f>
        <v>0</v>
      </c>
      <c r="K101" s="183"/>
      <c r="L101" s="18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88"/>
      <c r="C102" s="189"/>
      <c r="D102" s="190" t="s">
        <v>98</v>
      </c>
      <c r="E102" s="191"/>
      <c r="F102" s="191"/>
      <c r="G102" s="191"/>
      <c r="H102" s="191"/>
      <c r="I102" s="191"/>
      <c r="J102" s="192">
        <f>J163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8"/>
      <c r="C103" s="189"/>
      <c r="D103" s="190" t="s">
        <v>99</v>
      </c>
      <c r="E103" s="191"/>
      <c r="F103" s="191"/>
      <c r="G103" s="191"/>
      <c r="H103" s="191"/>
      <c r="I103" s="191"/>
      <c r="J103" s="192">
        <f>J172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8"/>
      <c r="C104" s="189"/>
      <c r="D104" s="190" t="s">
        <v>100</v>
      </c>
      <c r="E104" s="191"/>
      <c r="F104" s="191"/>
      <c r="G104" s="191"/>
      <c r="H104" s="191"/>
      <c r="I104" s="191"/>
      <c r="J104" s="192">
        <f>J178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8"/>
      <c r="C105" s="189"/>
      <c r="D105" s="190" t="s">
        <v>101</v>
      </c>
      <c r="E105" s="191"/>
      <c r="F105" s="191"/>
      <c r="G105" s="191"/>
      <c r="H105" s="191"/>
      <c r="I105" s="191"/>
      <c r="J105" s="192">
        <f>J182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8"/>
      <c r="C106" s="189"/>
      <c r="D106" s="190" t="s">
        <v>102</v>
      </c>
      <c r="E106" s="191"/>
      <c r="F106" s="191"/>
      <c r="G106" s="191"/>
      <c r="H106" s="191"/>
      <c r="I106" s="191"/>
      <c r="J106" s="192">
        <f>J188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8"/>
      <c r="C107" s="189"/>
      <c r="D107" s="190" t="s">
        <v>103</v>
      </c>
      <c r="E107" s="191"/>
      <c r="F107" s="191"/>
      <c r="G107" s="191"/>
      <c r="H107" s="191"/>
      <c r="I107" s="191"/>
      <c r="J107" s="192">
        <f>J190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8"/>
      <c r="C108" s="189"/>
      <c r="D108" s="190" t="s">
        <v>104</v>
      </c>
      <c r="E108" s="191"/>
      <c r="F108" s="191"/>
      <c r="G108" s="191"/>
      <c r="H108" s="191"/>
      <c r="I108" s="191"/>
      <c r="J108" s="192">
        <f>J196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8"/>
      <c r="C109" s="189"/>
      <c r="D109" s="190" t="s">
        <v>105</v>
      </c>
      <c r="E109" s="191"/>
      <c r="F109" s="191"/>
      <c r="G109" s="191"/>
      <c r="H109" s="191"/>
      <c r="I109" s="191"/>
      <c r="J109" s="192">
        <f>J198</f>
        <v>0</v>
      </c>
      <c r="K109" s="189"/>
      <c r="L109" s="19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106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14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177" t="str">
        <f>E7</f>
        <v>Rekonštrukcia balkóna Femina DSS - Veľký Blh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86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E9</f>
        <v>SO01 - Rekonštrukcia Balkóna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F12</f>
        <v>Veľký Blh</v>
      </c>
      <c r="G123" s="37"/>
      <c r="H123" s="37"/>
      <c r="I123" s="29" t="s">
        <v>20</v>
      </c>
      <c r="J123" s="82" t="str">
        <f>IF(J12="","",J12)</f>
        <v>13. 3. 2022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22</v>
      </c>
      <c r="D125" s="37"/>
      <c r="E125" s="37"/>
      <c r="F125" s="24" t="str">
        <f>E15</f>
        <v>Femina DSS SNP 419, Veľký Blh</v>
      </c>
      <c r="G125" s="37"/>
      <c r="H125" s="37"/>
      <c r="I125" s="29" t="s">
        <v>28</v>
      </c>
      <c r="J125" s="33" t="str">
        <f>E21</f>
        <v>Ing. Anna Longaiová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26</v>
      </c>
      <c r="D126" s="37"/>
      <c r="E126" s="37"/>
      <c r="F126" s="24" t="str">
        <f>IF(E18="","",E18)</f>
        <v>Vyplň údaj</v>
      </c>
      <c r="G126" s="37"/>
      <c r="H126" s="37"/>
      <c r="I126" s="29" t="s">
        <v>32</v>
      </c>
      <c r="J126" s="33" t="str">
        <f>E24</f>
        <v>Roman Oros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194"/>
      <c r="B128" s="195"/>
      <c r="C128" s="196" t="s">
        <v>107</v>
      </c>
      <c r="D128" s="197" t="s">
        <v>60</v>
      </c>
      <c r="E128" s="197" t="s">
        <v>56</v>
      </c>
      <c r="F128" s="197" t="s">
        <v>57</v>
      </c>
      <c r="G128" s="197" t="s">
        <v>108</v>
      </c>
      <c r="H128" s="197" t="s">
        <v>109</v>
      </c>
      <c r="I128" s="197" t="s">
        <v>110</v>
      </c>
      <c r="J128" s="198" t="s">
        <v>90</v>
      </c>
      <c r="K128" s="199" t="s">
        <v>111</v>
      </c>
      <c r="L128" s="200"/>
      <c r="M128" s="103" t="s">
        <v>1</v>
      </c>
      <c r="N128" s="104" t="s">
        <v>39</v>
      </c>
      <c r="O128" s="104" t="s">
        <v>112</v>
      </c>
      <c r="P128" s="104" t="s">
        <v>113</v>
      </c>
      <c r="Q128" s="104" t="s">
        <v>114</v>
      </c>
      <c r="R128" s="104" t="s">
        <v>115</v>
      </c>
      <c r="S128" s="104" t="s">
        <v>116</v>
      </c>
      <c r="T128" s="105" t="s">
        <v>117</v>
      </c>
      <c r="U128" s="194"/>
      <c r="V128" s="194"/>
      <c r="W128" s="194"/>
      <c r="X128" s="194"/>
      <c r="Y128" s="194"/>
      <c r="Z128" s="194"/>
      <c r="AA128" s="194"/>
      <c r="AB128" s="194"/>
      <c r="AC128" s="194"/>
      <c r="AD128" s="194"/>
      <c r="AE128" s="194"/>
    </row>
    <row r="129" s="2" customFormat="1" ht="22.8" customHeight="1">
      <c r="A129" s="35"/>
      <c r="B129" s="36"/>
      <c r="C129" s="110" t="s">
        <v>91</v>
      </c>
      <c r="D129" s="37"/>
      <c r="E129" s="37"/>
      <c r="F129" s="37"/>
      <c r="G129" s="37"/>
      <c r="H129" s="37"/>
      <c r="I129" s="37"/>
      <c r="J129" s="201">
        <f>BK129</f>
        <v>0</v>
      </c>
      <c r="K129" s="37"/>
      <c r="L129" s="41"/>
      <c r="M129" s="106"/>
      <c r="N129" s="202"/>
      <c r="O129" s="107"/>
      <c r="P129" s="203">
        <f>P130+P162</f>
        <v>0</v>
      </c>
      <c r="Q129" s="107"/>
      <c r="R129" s="203">
        <f>R130+R162</f>
        <v>44.523828749999993</v>
      </c>
      <c r="S129" s="107"/>
      <c r="T129" s="204">
        <f>T130+T162</f>
        <v>99.241716999999994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74</v>
      </c>
      <c r="AU129" s="14" t="s">
        <v>92</v>
      </c>
      <c r="BK129" s="205">
        <f>BK130+BK162</f>
        <v>0</v>
      </c>
    </row>
    <row r="130" s="12" customFormat="1" ht="25.92" customHeight="1">
      <c r="A130" s="12"/>
      <c r="B130" s="206"/>
      <c r="C130" s="207"/>
      <c r="D130" s="208" t="s">
        <v>74</v>
      </c>
      <c r="E130" s="209" t="s">
        <v>118</v>
      </c>
      <c r="F130" s="209" t="s">
        <v>119</v>
      </c>
      <c r="G130" s="207"/>
      <c r="H130" s="207"/>
      <c r="I130" s="210"/>
      <c r="J130" s="211">
        <f>BK130</f>
        <v>0</v>
      </c>
      <c r="K130" s="207"/>
      <c r="L130" s="212"/>
      <c r="M130" s="213"/>
      <c r="N130" s="214"/>
      <c r="O130" s="214"/>
      <c r="P130" s="215">
        <f>P131+P143+P160</f>
        <v>0</v>
      </c>
      <c r="Q130" s="214"/>
      <c r="R130" s="215">
        <f>R131+R143+R160</f>
        <v>40.067355299999996</v>
      </c>
      <c r="S130" s="214"/>
      <c r="T130" s="216">
        <f>T131+T143+T160</f>
        <v>99.094309999999993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7" t="s">
        <v>83</v>
      </c>
      <c r="AT130" s="218" t="s">
        <v>74</v>
      </c>
      <c r="AU130" s="218" t="s">
        <v>75</v>
      </c>
      <c r="AY130" s="217" t="s">
        <v>120</v>
      </c>
      <c r="BK130" s="219">
        <f>BK131+BK143+BK160</f>
        <v>0</v>
      </c>
    </row>
    <row r="131" s="12" customFormat="1" ht="22.8" customHeight="1">
      <c r="A131" s="12"/>
      <c r="B131" s="206"/>
      <c r="C131" s="207"/>
      <c r="D131" s="208" t="s">
        <v>74</v>
      </c>
      <c r="E131" s="220" t="s">
        <v>121</v>
      </c>
      <c r="F131" s="220" t="s">
        <v>122</v>
      </c>
      <c r="G131" s="207"/>
      <c r="H131" s="207"/>
      <c r="I131" s="210"/>
      <c r="J131" s="221">
        <f>BK131</f>
        <v>0</v>
      </c>
      <c r="K131" s="207"/>
      <c r="L131" s="212"/>
      <c r="M131" s="213"/>
      <c r="N131" s="214"/>
      <c r="O131" s="214"/>
      <c r="P131" s="215">
        <f>SUM(P132:P142)</f>
        <v>0</v>
      </c>
      <c r="Q131" s="214"/>
      <c r="R131" s="215">
        <f>SUM(R132:R142)</f>
        <v>34.201073299999997</v>
      </c>
      <c r="S131" s="214"/>
      <c r="T131" s="216">
        <f>SUM(T132:T142)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7" t="s">
        <v>83</v>
      </c>
      <c r="AT131" s="218" t="s">
        <v>74</v>
      </c>
      <c r="AU131" s="218" t="s">
        <v>83</v>
      </c>
      <c r="AY131" s="217" t="s">
        <v>120</v>
      </c>
      <c r="BK131" s="219">
        <f>SUM(BK132:BK142)</f>
        <v>0</v>
      </c>
    </row>
    <row r="132" s="2" customFormat="1" ht="24.15" customHeight="1">
      <c r="A132" s="35"/>
      <c r="B132" s="36"/>
      <c r="C132" s="222" t="s">
        <v>123</v>
      </c>
      <c r="D132" s="222" t="s">
        <v>124</v>
      </c>
      <c r="E132" s="223" t="s">
        <v>125</v>
      </c>
      <c r="F132" s="224" t="s">
        <v>126</v>
      </c>
      <c r="G132" s="225" t="s">
        <v>127</v>
      </c>
      <c r="H132" s="226">
        <v>26.079999999999998</v>
      </c>
      <c r="I132" s="227"/>
      <c r="J132" s="226">
        <f>ROUND(I132*H132,3)</f>
        <v>0</v>
      </c>
      <c r="K132" s="228"/>
      <c r="L132" s="41"/>
      <c r="M132" s="229" t="s">
        <v>1</v>
      </c>
      <c r="N132" s="230" t="s">
        <v>41</v>
      </c>
      <c r="O132" s="94"/>
      <c r="P132" s="231">
        <f>O132*H132</f>
        <v>0</v>
      </c>
      <c r="Q132" s="231">
        <v>0.0052500000000000003</v>
      </c>
      <c r="R132" s="231">
        <f>Q132*H132</f>
        <v>0.13691999999999999</v>
      </c>
      <c r="S132" s="231">
        <v>0</v>
      </c>
      <c r="T132" s="23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3" t="s">
        <v>128</v>
      </c>
      <c r="AT132" s="233" t="s">
        <v>124</v>
      </c>
      <c r="AU132" s="233" t="s">
        <v>129</v>
      </c>
      <c r="AY132" s="14" t="s">
        <v>120</v>
      </c>
      <c r="BE132" s="234">
        <f>IF(N132="základná",J132,0)</f>
        <v>0</v>
      </c>
      <c r="BF132" s="234">
        <f>IF(N132="znížená",J132,0)</f>
        <v>0</v>
      </c>
      <c r="BG132" s="234">
        <f>IF(N132="zákl. prenesená",J132,0)</f>
        <v>0</v>
      </c>
      <c r="BH132" s="234">
        <f>IF(N132="zníž. prenesená",J132,0)</f>
        <v>0</v>
      </c>
      <c r="BI132" s="234">
        <f>IF(N132="nulová",J132,0)</f>
        <v>0</v>
      </c>
      <c r="BJ132" s="14" t="s">
        <v>129</v>
      </c>
      <c r="BK132" s="235">
        <f>ROUND(I132*H132,3)</f>
        <v>0</v>
      </c>
      <c r="BL132" s="14" t="s">
        <v>128</v>
      </c>
      <c r="BM132" s="233" t="s">
        <v>130</v>
      </c>
    </row>
    <row r="133" s="2" customFormat="1" ht="24.15" customHeight="1">
      <c r="A133" s="35"/>
      <c r="B133" s="36"/>
      <c r="C133" s="222" t="s">
        <v>131</v>
      </c>
      <c r="D133" s="222" t="s">
        <v>124</v>
      </c>
      <c r="E133" s="223" t="s">
        <v>132</v>
      </c>
      <c r="F133" s="224" t="s">
        <v>133</v>
      </c>
      <c r="G133" s="225" t="s">
        <v>127</v>
      </c>
      <c r="H133" s="226">
        <v>163.16999999999999</v>
      </c>
      <c r="I133" s="227"/>
      <c r="J133" s="226">
        <f>ROUND(I133*H133,3)</f>
        <v>0</v>
      </c>
      <c r="K133" s="228"/>
      <c r="L133" s="41"/>
      <c r="M133" s="229" t="s">
        <v>1</v>
      </c>
      <c r="N133" s="230" t="s">
        <v>41</v>
      </c>
      <c r="O133" s="94"/>
      <c r="P133" s="231">
        <f>O133*H133</f>
        <v>0</v>
      </c>
      <c r="Q133" s="231">
        <v>0.0063</v>
      </c>
      <c r="R133" s="231">
        <f>Q133*H133</f>
        <v>1.027971</v>
      </c>
      <c r="S133" s="231">
        <v>0</v>
      </c>
      <c r="T133" s="23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3" t="s">
        <v>128</v>
      </c>
      <c r="AT133" s="233" t="s">
        <v>124</v>
      </c>
      <c r="AU133" s="233" t="s">
        <v>129</v>
      </c>
      <c r="AY133" s="14" t="s">
        <v>120</v>
      </c>
      <c r="BE133" s="234">
        <f>IF(N133="základná",J133,0)</f>
        <v>0</v>
      </c>
      <c r="BF133" s="234">
        <f>IF(N133="znížená",J133,0)</f>
        <v>0</v>
      </c>
      <c r="BG133" s="234">
        <f>IF(N133="zákl. prenesená",J133,0)</f>
        <v>0</v>
      </c>
      <c r="BH133" s="234">
        <f>IF(N133="zníž. prenesená",J133,0)</f>
        <v>0</v>
      </c>
      <c r="BI133" s="234">
        <f>IF(N133="nulová",J133,0)</f>
        <v>0</v>
      </c>
      <c r="BJ133" s="14" t="s">
        <v>129</v>
      </c>
      <c r="BK133" s="235">
        <f>ROUND(I133*H133,3)</f>
        <v>0</v>
      </c>
      <c r="BL133" s="14" t="s">
        <v>128</v>
      </c>
      <c r="BM133" s="233" t="s">
        <v>134</v>
      </c>
    </row>
    <row r="134" s="2" customFormat="1" ht="24.15" customHeight="1">
      <c r="A134" s="35"/>
      <c r="B134" s="36"/>
      <c r="C134" s="222" t="s">
        <v>135</v>
      </c>
      <c r="D134" s="222" t="s">
        <v>124</v>
      </c>
      <c r="E134" s="223" t="s">
        <v>136</v>
      </c>
      <c r="F134" s="224" t="s">
        <v>137</v>
      </c>
      <c r="G134" s="225" t="s">
        <v>127</v>
      </c>
      <c r="H134" s="226">
        <v>163.16999999999999</v>
      </c>
      <c r="I134" s="227"/>
      <c r="J134" s="226">
        <f>ROUND(I134*H134,3)</f>
        <v>0</v>
      </c>
      <c r="K134" s="228"/>
      <c r="L134" s="41"/>
      <c r="M134" s="229" t="s">
        <v>1</v>
      </c>
      <c r="N134" s="230" t="s">
        <v>41</v>
      </c>
      <c r="O134" s="94"/>
      <c r="P134" s="231">
        <f>O134*H134</f>
        <v>0</v>
      </c>
      <c r="Q134" s="231">
        <v>0.032550000000000003</v>
      </c>
      <c r="R134" s="231">
        <f>Q134*H134</f>
        <v>5.3111835000000003</v>
      </c>
      <c r="S134" s="231">
        <v>0</v>
      </c>
      <c r="T134" s="23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3" t="s">
        <v>128</v>
      </c>
      <c r="AT134" s="233" t="s">
        <v>124</v>
      </c>
      <c r="AU134" s="233" t="s">
        <v>129</v>
      </c>
      <c r="AY134" s="14" t="s">
        <v>120</v>
      </c>
      <c r="BE134" s="234">
        <f>IF(N134="základná",J134,0)</f>
        <v>0</v>
      </c>
      <c r="BF134" s="234">
        <f>IF(N134="znížená",J134,0)</f>
        <v>0</v>
      </c>
      <c r="BG134" s="234">
        <f>IF(N134="zákl. prenesená",J134,0)</f>
        <v>0</v>
      </c>
      <c r="BH134" s="234">
        <f>IF(N134="zníž. prenesená",J134,0)</f>
        <v>0</v>
      </c>
      <c r="BI134" s="234">
        <f>IF(N134="nulová",J134,0)</f>
        <v>0</v>
      </c>
      <c r="BJ134" s="14" t="s">
        <v>129</v>
      </c>
      <c r="BK134" s="235">
        <f>ROUND(I134*H134,3)</f>
        <v>0</v>
      </c>
      <c r="BL134" s="14" t="s">
        <v>128</v>
      </c>
      <c r="BM134" s="233" t="s">
        <v>138</v>
      </c>
    </row>
    <row r="135" s="2" customFormat="1" ht="24.15" customHeight="1">
      <c r="A135" s="35"/>
      <c r="B135" s="36"/>
      <c r="C135" s="222" t="s">
        <v>139</v>
      </c>
      <c r="D135" s="222" t="s">
        <v>124</v>
      </c>
      <c r="E135" s="223" t="s">
        <v>140</v>
      </c>
      <c r="F135" s="224" t="s">
        <v>141</v>
      </c>
      <c r="G135" s="225" t="s">
        <v>127</v>
      </c>
      <c r="H135" s="226">
        <v>163.16999999999999</v>
      </c>
      <c r="I135" s="227"/>
      <c r="J135" s="226">
        <f>ROUND(I135*H135,3)</f>
        <v>0</v>
      </c>
      <c r="K135" s="228"/>
      <c r="L135" s="41"/>
      <c r="M135" s="229" t="s">
        <v>1</v>
      </c>
      <c r="N135" s="230" t="s">
        <v>41</v>
      </c>
      <c r="O135" s="94"/>
      <c r="P135" s="231">
        <f>O135*H135</f>
        <v>0</v>
      </c>
      <c r="Q135" s="231">
        <v>0.0025200000000000001</v>
      </c>
      <c r="R135" s="231">
        <f>Q135*H135</f>
        <v>0.41118840000000001</v>
      </c>
      <c r="S135" s="231">
        <v>0</v>
      </c>
      <c r="T135" s="23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3" t="s">
        <v>128</v>
      </c>
      <c r="AT135" s="233" t="s">
        <v>124</v>
      </c>
      <c r="AU135" s="233" t="s">
        <v>129</v>
      </c>
      <c r="AY135" s="14" t="s">
        <v>120</v>
      </c>
      <c r="BE135" s="234">
        <f>IF(N135="základná",J135,0)</f>
        <v>0</v>
      </c>
      <c r="BF135" s="234">
        <f>IF(N135="znížená",J135,0)</f>
        <v>0</v>
      </c>
      <c r="BG135" s="234">
        <f>IF(N135="zákl. prenesená",J135,0)</f>
        <v>0</v>
      </c>
      <c r="BH135" s="234">
        <f>IF(N135="zníž. prenesená",J135,0)</f>
        <v>0</v>
      </c>
      <c r="BI135" s="234">
        <f>IF(N135="nulová",J135,0)</f>
        <v>0</v>
      </c>
      <c r="BJ135" s="14" t="s">
        <v>129</v>
      </c>
      <c r="BK135" s="235">
        <f>ROUND(I135*H135,3)</f>
        <v>0</v>
      </c>
      <c r="BL135" s="14" t="s">
        <v>128</v>
      </c>
      <c r="BM135" s="233" t="s">
        <v>142</v>
      </c>
    </row>
    <row r="136" s="2" customFormat="1" ht="24.15" customHeight="1">
      <c r="A136" s="35"/>
      <c r="B136" s="36"/>
      <c r="C136" s="222" t="s">
        <v>143</v>
      </c>
      <c r="D136" s="222" t="s">
        <v>124</v>
      </c>
      <c r="E136" s="223" t="s">
        <v>144</v>
      </c>
      <c r="F136" s="224" t="s">
        <v>145</v>
      </c>
      <c r="G136" s="225" t="s">
        <v>127</v>
      </c>
      <c r="H136" s="226">
        <v>31.920000000000002</v>
      </c>
      <c r="I136" s="227"/>
      <c r="J136" s="226">
        <f>ROUND(I136*H136,3)</f>
        <v>0</v>
      </c>
      <c r="K136" s="228"/>
      <c r="L136" s="41"/>
      <c r="M136" s="229" t="s">
        <v>1</v>
      </c>
      <c r="N136" s="230" t="s">
        <v>41</v>
      </c>
      <c r="O136" s="94"/>
      <c r="P136" s="231">
        <f>O136*H136</f>
        <v>0</v>
      </c>
      <c r="Q136" s="231">
        <v>0.00032000000000000003</v>
      </c>
      <c r="R136" s="231">
        <f>Q136*H136</f>
        <v>0.010214400000000002</v>
      </c>
      <c r="S136" s="231">
        <v>0</v>
      </c>
      <c r="T136" s="23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3" t="s">
        <v>128</v>
      </c>
      <c r="AT136" s="233" t="s">
        <v>124</v>
      </c>
      <c r="AU136" s="233" t="s">
        <v>129</v>
      </c>
      <c r="AY136" s="14" t="s">
        <v>120</v>
      </c>
      <c r="BE136" s="234">
        <f>IF(N136="základná",J136,0)</f>
        <v>0</v>
      </c>
      <c r="BF136" s="234">
        <f>IF(N136="znížená",J136,0)</f>
        <v>0</v>
      </c>
      <c r="BG136" s="234">
        <f>IF(N136="zákl. prenesená",J136,0)</f>
        <v>0</v>
      </c>
      <c r="BH136" s="234">
        <f>IF(N136="zníž. prenesená",J136,0)</f>
        <v>0</v>
      </c>
      <c r="BI136" s="234">
        <f>IF(N136="nulová",J136,0)</f>
        <v>0</v>
      </c>
      <c r="BJ136" s="14" t="s">
        <v>129</v>
      </c>
      <c r="BK136" s="235">
        <f>ROUND(I136*H136,3)</f>
        <v>0</v>
      </c>
      <c r="BL136" s="14" t="s">
        <v>128</v>
      </c>
      <c r="BM136" s="233" t="s">
        <v>146</v>
      </c>
    </row>
    <row r="137" s="2" customFormat="1" ht="24.15" customHeight="1">
      <c r="A137" s="35"/>
      <c r="B137" s="36"/>
      <c r="C137" s="222" t="s">
        <v>147</v>
      </c>
      <c r="D137" s="222" t="s">
        <v>124</v>
      </c>
      <c r="E137" s="223" t="s">
        <v>148</v>
      </c>
      <c r="F137" s="224" t="s">
        <v>149</v>
      </c>
      <c r="G137" s="225" t="s">
        <v>150</v>
      </c>
      <c r="H137" s="226">
        <v>8.6850000000000005</v>
      </c>
      <c r="I137" s="227"/>
      <c r="J137" s="226">
        <f>ROUND(I137*H137,3)</f>
        <v>0</v>
      </c>
      <c r="K137" s="228"/>
      <c r="L137" s="41"/>
      <c r="M137" s="229" t="s">
        <v>1</v>
      </c>
      <c r="N137" s="230" t="s">
        <v>41</v>
      </c>
      <c r="O137" s="94"/>
      <c r="P137" s="231">
        <f>O137*H137</f>
        <v>0</v>
      </c>
      <c r="Q137" s="231">
        <v>2.19407</v>
      </c>
      <c r="R137" s="231">
        <f>Q137*H137</f>
        <v>19.055497949999999</v>
      </c>
      <c r="S137" s="231">
        <v>0</v>
      </c>
      <c r="T137" s="23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3" t="s">
        <v>128</v>
      </c>
      <c r="AT137" s="233" t="s">
        <v>124</v>
      </c>
      <c r="AU137" s="233" t="s">
        <v>129</v>
      </c>
      <c r="AY137" s="14" t="s">
        <v>120</v>
      </c>
      <c r="BE137" s="234">
        <f>IF(N137="základná",J137,0)</f>
        <v>0</v>
      </c>
      <c r="BF137" s="234">
        <f>IF(N137="znížená",J137,0)</f>
        <v>0</v>
      </c>
      <c r="BG137" s="234">
        <f>IF(N137="zákl. prenesená",J137,0)</f>
        <v>0</v>
      </c>
      <c r="BH137" s="234">
        <f>IF(N137="zníž. prenesená",J137,0)</f>
        <v>0</v>
      </c>
      <c r="BI137" s="234">
        <f>IF(N137="nulová",J137,0)</f>
        <v>0</v>
      </c>
      <c r="BJ137" s="14" t="s">
        <v>129</v>
      </c>
      <c r="BK137" s="235">
        <f>ROUND(I137*H137,3)</f>
        <v>0</v>
      </c>
      <c r="BL137" s="14" t="s">
        <v>128</v>
      </c>
      <c r="BM137" s="233" t="s">
        <v>151</v>
      </c>
    </row>
    <row r="138" s="2" customFormat="1" ht="37.8" customHeight="1">
      <c r="A138" s="35"/>
      <c r="B138" s="36"/>
      <c r="C138" s="222" t="s">
        <v>7</v>
      </c>
      <c r="D138" s="222" t="s">
        <v>124</v>
      </c>
      <c r="E138" s="223" t="s">
        <v>152</v>
      </c>
      <c r="F138" s="224" t="s">
        <v>153</v>
      </c>
      <c r="G138" s="225" t="s">
        <v>127</v>
      </c>
      <c r="H138" s="226">
        <v>127.38</v>
      </c>
      <c r="I138" s="227"/>
      <c r="J138" s="226">
        <f>ROUND(I138*H138,3)</f>
        <v>0</v>
      </c>
      <c r="K138" s="228"/>
      <c r="L138" s="41"/>
      <c r="M138" s="229" t="s">
        <v>1</v>
      </c>
      <c r="N138" s="230" t="s">
        <v>41</v>
      </c>
      <c r="O138" s="94"/>
      <c r="P138" s="231">
        <f>O138*H138</f>
        <v>0</v>
      </c>
      <c r="Q138" s="231">
        <v>0.0024499999999999999</v>
      </c>
      <c r="R138" s="231">
        <f>Q138*H138</f>
        <v>0.312081</v>
      </c>
      <c r="S138" s="231">
        <v>0</v>
      </c>
      <c r="T138" s="23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3" t="s">
        <v>128</v>
      </c>
      <c r="AT138" s="233" t="s">
        <v>124</v>
      </c>
      <c r="AU138" s="233" t="s">
        <v>129</v>
      </c>
      <c r="AY138" s="14" t="s">
        <v>120</v>
      </c>
      <c r="BE138" s="234">
        <f>IF(N138="základná",J138,0)</f>
        <v>0</v>
      </c>
      <c r="BF138" s="234">
        <f>IF(N138="znížená",J138,0)</f>
        <v>0</v>
      </c>
      <c r="BG138" s="234">
        <f>IF(N138="zákl. prenesená",J138,0)</f>
        <v>0</v>
      </c>
      <c r="BH138" s="234">
        <f>IF(N138="zníž. prenesená",J138,0)</f>
        <v>0</v>
      </c>
      <c r="BI138" s="234">
        <f>IF(N138="nulová",J138,0)</f>
        <v>0</v>
      </c>
      <c r="BJ138" s="14" t="s">
        <v>129</v>
      </c>
      <c r="BK138" s="235">
        <f>ROUND(I138*H138,3)</f>
        <v>0</v>
      </c>
      <c r="BL138" s="14" t="s">
        <v>128</v>
      </c>
      <c r="BM138" s="233" t="s">
        <v>154</v>
      </c>
    </row>
    <row r="139" s="2" customFormat="1" ht="24.15" customHeight="1">
      <c r="A139" s="35"/>
      <c r="B139" s="36"/>
      <c r="C139" s="222" t="s">
        <v>155</v>
      </c>
      <c r="D139" s="222" t="s">
        <v>124</v>
      </c>
      <c r="E139" s="223" t="s">
        <v>156</v>
      </c>
      <c r="F139" s="224" t="s">
        <v>157</v>
      </c>
      <c r="G139" s="225" t="s">
        <v>150</v>
      </c>
      <c r="H139" s="226">
        <v>4.6319999999999997</v>
      </c>
      <c r="I139" s="227"/>
      <c r="J139" s="226">
        <f>ROUND(I139*H139,3)</f>
        <v>0</v>
      </c>
      <c r="K139" s="228"/>
      <c r="L139" s="41"/>
      <c r="M139" s="229" t="s">
        <v>1</v>
      </c>
      <c r="N139" s="230" t="s">
        <v>41</v>
      </c>
      <c r="O139" s="94"/>
      <c r="P139" s="231">
        <f>O139*H139</f>
        <v>0</v>
      </c>
      <c r="Q139" s="231">
        <v>1.7126999999999999</v>
      </c>
      <c r="R139" s="231">
        <f>Q139*H139</f>
        <v>7.9332263999999988</v>
      </c>
      <c r="S139" s="231">
        <v>0</v>
      </c>
      <c r="T139" s="23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3" t="s">
        <v>128</v>
      </c>
      <c r="AT139" s="233" t="s">
        <v>124</v>
      </c>
      <c r="AU139" s="233" t="s">
        <v>129</v>
      </c>
      <c r="AY139" s="14" t="s">
        <v>120</v>
      </c>
      <c r="BE139" s="234">
        <f>IF(N139="základná",J139,0)</f>
        <v>0</v>
      </c>
      <c r="BF139" s="234">
        <f>IF(N139="znížená",J139,0)</f>
        <v>0</v>
      </c>
      <c r="BG139" s="234">
        <f>IF(N139="zákl. prenesená",J139,0)</f>
        <v>0</v>
      </c>
      <c r="BH139" s="234">
        <f>IF(N139="zníž. prenesená",J139,0)</f>
        <v>0</v>
      </c>
      <c r="BI139" s="234">
        <f>IF(N139="nulová",J139,0)</f>
        <v>0</v>
      </c>
      <c r="BJ139" s="14" t="s">
        <v>129</v>
      </c>
      <c r="BK139" s="235">
        <f>ROUND(I139*H139,3)</f>
        <v>0</v>
      </c>
      <c r="BL139" s="14" t="s">
        <v>128</v>
      </c>
      <c r="BM139" s="233" t="s">
        <v>158</v>
      </c>
    </row>
    <row r="140" s="2" customFormat="1" ht="16.5" customHeight="1">
      <c r="A140" s="35"/>
      <c r="B140" s="36"/>
      <c r="C140" s="222" t="s">
        <v>159</v>
      </c>
      <c r="D140" s="222" t="s">
        <v>124</v>
      </c>
      <c r="E140" s="223" t="s">
        <v>160</v>
      </c>
      <c r="F140" s="224" t="s">
        <v>161</v>
      </c>
      <c r="G140" s="225" t="s">
        <v>162</v>
      </c>
      <c r="H140" s="226">
        <v>17.100000000000001</v>
      </c>
      <c r="I140" s="227"/>
      <c r="J140" s="226">
        <f>ROUND(I140*H140,3)</f>
        <v>0</v>
      </c>
      <c r="K140" s="228"/>
      <c r="L140" s="41"/>
      <c r="M140" s="229" t="s">
        <v>1</v>
      </c>
      <c r="N140" s="230" t="s">
        <v>41</v>
      </c>
      <c r="O140" s="94"/>
      <c r="P140" s="231">
        <f>O140*H140</f>
        <v>0</v>
      </c>
      <c r="Q140" s="231">
        <v>0</v>
      </c>
      <c r="R140" s="231">
        <f>Q140*H140</f>
        <v>0</v>
      </c>
      <c r="S140" s="231">
        <v>0</v>
      </c>
      <c r="T140" s="23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3" t="s">
        <v>128</v>
      </c>
      <c r="AT140" s="233" t="s">
        <v>124</v>
      </c>
      <c r="AU140" s="233" t="s">
        <v>129</v>
      </c>
      <c r="AY140" s="14" t="s">
        <v>120</v>
      </c>
      <c r="BE140" s="234">
        <f>IF(N140="základná",J140,0)</f>
        <v>0</v>
      </c>
      <c r="BF140" s="234">
        <f>IF(N140="znížená",J140,0)</f>
        <v>0</v>
      </c>
      <c r="BG140" s="234">
        <f>IF(N140="zákl. prenesená",J140,0)</f>
        <v>0</v>
      </c>
      <c r="BH140" s="234">
        <f>IF(N140="zníž. prenesená",J140,0)</f>
        <v>0</v>
      </c>
      <c r="BI140" s="234">
        <f>IF(N140="nulová",J140,0)</f>
        <v>0</v>
      </c>
      <c r="BJ140" s="14" t="s">
        <v>129</v>
      </c>
      <c r="BK140" s="235">
        <f>ROUND(I140*H140,3)</f>
        <v>0</v>
      </c>
      <c r="BL140" s="14" t="s">
        <v>128</v>
      </c>
      <c r="BM140" s="233" t="s">
        <v>163</v>
      </c>
    </row>
    <row r="141" s="2" customFormat="1" ht="33" customHeight="1">
      <c r="A141" s="35"/>
      <c r="B141" s="36"/>
      <c r="C141" s="236" t="s">
        <v>164</v>
      </c>
      <c r="D141" s="236" t="s">
        <v>165</v>
      </c>
      <c r="E141" s="237" t="s">
        <v>166</v>
      </c>
      <c r="F141" s="238" t="s">
        <v>167</v>
      </c>
      <c r="G141" s="239" t="s">
        <v>162</v>
      </c>
      <c r="H141" s="240">
        <v>17.271000000000001</v>
      </c>
      <c r="I141" s="241"/>
      <c r="J141" s="240">
        <f>ROUND(I141*H141,3)</f>
        <v>0</v>
      </c>
      <c r="K141" s="242"/>
      <c r="L141" s="243"/>
      <c r="M141" s="244" t="s">
        <v>1</v>
      </c>
      <c r="N141" s="245" t="s">
        <v>41</v>
      </c>
      <c r="O141" s="94"/>
      <c r="P141" s="231">
        <f>O141*H141</f>
        <v>0</v>
      </c>
      <c r="Q141" s="231">
        <v>0.00014999999999999999</v>
      </c>
      <c r="R141" s="231">
        <f>Q141*H141</f>
        <v>0.0025906499999999999</v>
      </c>
      <c r="S141" s="231">
        <v>0</v>
      </c>
      <c r="T141" s="23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3" t="s">
        <v>168</v>
      </c>
      <c r="AT141" s="233" t="s">
        <v>165</v>
      </c>
      <c r="AU141" s="233" t="s">
        <v>129</v>
      </c>
      <c r="AY141" s="14" t="s">
        <v>120</v>
      </c>
      <c r="BE141" s="234">
        <f>IF(N141="základná",J141,0)</f>
        <v>0</v>
      </c>
      <c r="BF141" s="234">
        <f>IF(N141="znížená",J141,0)</f>
        <v>0</v>
      </c>
      <c r="BG141" s="234">
        <f>IF(N141="zákl. prenesená",J141,0)</f>
        <v>0</v>
      </c>
      <c r="BH141" s="234">
        <f>IF(N141="zníž. prenesená",J141,0)</f>
        <v>0</v>
      </c>
      <c r="BI141" s="234">
        <f>IF(N141="nulová",J141,0)</f>
        <v>0</v>
      </c>
      <c r="BJ141" s="14" t="s">
        <v>129</v>
      </c>
      <c r="BK141" s="235">
        <f>ROUND(I141*H141,3)</f>
        <v>0</v>
      </c>
      <c r="BL141" s="14" t="s">
        <v>128</v>
      </c>
      <c r="BM141" s="233" t="s">
        <v>169</v>
      </c>
    </row>
    <row r="142" s="2" customFormat="1" ht="37.8" customHeight="1">
      <c r="A142" s="35"/>
      <c r="B142" s="36"/>
      <c r="C142" s="222" t="s">
        <v>170</v>
      </c>
      <c r="D142" s="222" t="s">
        <v>124</v>
      </c>
      <c r="E142" s="223" t="s">
        <v>171</v>
      </c>
      <c r="F142" s="224" t="s">
        <v>172</v>
      </c>
      <c r="G142" s="225" t="s">
        <v>162</v>
      </c>
      <c r="H142" s="226">
        <v>20</v>
      </c>
      <c r="I142" s="227"/>
      <c r="J142" s="226">
        <f>ROUND(I142*H142,3)</f>
        <v>0</v>
      </c>
      <c r="K142" s="228"/>
      <c r="L142" s="41"/>
      <c r="M142" s="229" t="s">
        <v>1</v>
      </c>
      <c r="N142" s="230" t="s">
        <v>41</v>
      </c>
      <c r="O142" s="94"/>
      <c r="P142" s="231">
        <f>O142*H142</f>
        <v>0</v>
      </c>
      <c r="Q142" s="231">
        <v>1.0000000000000001E-05</v>
      </c>
      <c r="R142" s="231">
        <f>Q142*H142</f>
        <v>0.00020000000000000001</v>
      </c>
      <c r="S142" s="231">
        <v>0</v>
      </c>
      <c r="T142" s="23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3" t="s">
        <v>128</v>
      </c>
      <c r="AT142" s="233" t="s">
        <v>124</v>
      </c>
      <c r="AU142" s="233" t="s">
        <v>129</v>
      </c>
      <c r="AY142" s="14" t="s">
        <v>120</v>
      </c>
      <c r="BE142" s="234">
        <f>IF(N142="základná",J142,0)</f>
        <v>0</v>
      </c>
      <c r="BF142" s="234">
        <f>IF(N142="znížená",J142,0)</f>
        <v>0</v>
      </c>
      <c r="BG142" s="234">
        <f>IF(N142="zákl. prenesená",J142,0)</f>
        <v>0</v>
      </c>
      <c r="BH142" s="234">
        <f>IF(N142="zníž. prenesená",J142,0)</f>
        <v>0</v>
      </c>
      <c r="BI142" s="234">
        <f>IF(N142="nulová",J142,0)</f>
        <v>0</v>
      </c>
      <c r="BJ142" s="14" t="s">
        <v>129</v>
      </c>
      <c r="BK142" s="235">
        <f>ROUND(I142*H142,3)</f>
        <v>0</v>
      </c>
      <c r="BL142" s="14" t="s">
        <v>128</v>
      </c>
      <c r="BM142" s="233" t="s">
        <v>173</v>
      </c>
    </row>
    <row r="143" s="12" customFormat="1" ht="22.8" customHeight="1">
      <c r="A143" s="12"/>
      <c r="B143" s="206"/>
      <c r="C143" s="207"/>
      <c r="D143" s="208" t="s">
        <v>74</v>
      </c>
      <c r="E143" s="220" t="s">
        <v>174</v>
      </c>
      <c r="F143" s="220" t="s">
        <v>175</v>
      </c>
      <c r="G143" s="207"/>
      <c r="H143" s="207"/>
      <c r="I143" s="210"/>
      <c r="J143" s="221">
        <f>BK143</f>
        <v>0</v>
      </c>
      <c r="K143" s="207"/>
      <c r="L143" s="212"/>
      <c r="M143" s="213"/>
      <c r="N143" s="214"/>
      <c r="O143" s="214"/>
      <c r="P143" s="215">
        <f>SUM(P144:P159)</f>
        <v>0</v>
      </c>
      <c r="Q143" s="214"/>
      <c r="R143" s="215">
        <f>SUM(R144:R159)</f>
        <v>5.866282</v>
      </c>
      <c r="S143" s="214"/>
      <c r="T143" s="216">
        <f>SUM(T144:T159)</f>
        <v>99.094309999999993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7" t="s">
        <v>83</v>
      </c>
      <c r="AT143" s="218" t="s">
        <v>74</v>
      </c>
      <c r="AU143" s="218" t="s">
        <v>83</v>
      </c>
      <c r="AY143" s="217" t="s">
        <v>120</v>
      </c>
      <c r="BK143" s="219">
        <f>SUM(BK144:BK159)</f>
        <v>0</v>
      </c>
    </row>
    <row r="144" s="2" customFormat="1" ht="33" customHeight="1">
      <c r="A144" s="35"/>
      <c r="B144" s="36"/>
      <c r="C144" s="222" t="s">
        <v>176</v>
      </c>
      <c r="D144" s="222" t="s">
        <v>124</v>
      </c>
      <c r="E144" s="223" t="s">
        <v>177</v>
      </c>
      <c r="F144" s="224" t="s">
        <v>178</v>
      </c>
      <c r="G144" s="225" t="s">
        <v>127</v>
      </c>
      <c r="H144" s="226">
        <v>112</v>
      </c>
      <c r="I144" s="227"/>
      <c r="J144" s="226">
        <f>ROUND(I144*H144,3)</f>
        <v>0</v>
      </c>
      <c r="K144" s="228"/>
      <c r="L144" s="41"/>
      <c r="M144" s="229" t="s">
        <v>1</v>
      </c>
      <c r="N144" s="230" t="s">
        <v>41</v>
      </c>
      <c r="O144" s="94"/>
      <c r="P144" s="231">
        <f>O144*H144</f>
        <v>0</v>
      </c>
      <c r="Q144" s="231">
        <v>0.02572</v>
      </c>
      <c r="R144" s="231">
        <f>Q144*H144</f>
        <v>2.8806400000000001</v>
      </c>
      <c r="S144" s="231">
        <v>0</v>
      </c>
      <c r="T144" s="23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3" t="s">
        <v>128</v>
      </c>
      <c r="AT144" s="233" t="s">
        <v>124</v>
      </c>
      <c r="AU144" s="233" t="s">
        <v>129</v>
      </c>
      <c r="AY144" s="14" t="s">
        <v>120</v>
      </c>
      <c r="BE144" s="234">
        <f>IF(N144="základná",J144,0)</f>
        <v>0</v>
      </c>
      <c r="BF144" s="234">
        <f>IF(N144="znížená",J144,0)</f>
        <v>0</v>
      </c>
      <c r="BG144" s="234">
        <f>IF(N144="zákl. prenesená",J144,0)</f>
        <v>0</v>
      </c>
      <c r="BH144" s="234">
        <f>IF(N144="zníž. prenesená",J144,0)</f>
        <v>0</v>
      </c>
      <c r="BI144" s="234">
        <f>IF(N144="nulová",J144,0)</f>
        <v>0</v>
      </c>
      <c r="BJ144" s="14" t="s">
        <v>129</v>
      </c>
      <c r="BK144" s="235">
        <f>ROUND(I144*H144,3)</f>
        <v>0</v>
      </c>
      <c r="BL144" s="14" t="s">
        <v>128</v>
      </c>
      <c r="BM144" s="233" t="s">
        <v>179</v>
      </c>
    </row>
    <row r="145" s="2" customFormat="1" ht="44.25" customHeight="1">
      <c r="A145" s="35"/>
      <c r="B145" s="36"/>
      <c r="C145" s="222" t="s">
        <v>180</v>
      </c>
      <c r="D145" s="222" t="s">
        <v>124</v>
      </c>
      <c r="E145" s="223" t="s">
        <v>181</v>
      </c>
      <c r="F145" s="224" t="s">
        <v>182</v>
      </c>
      <c r="G145" s="225" t="s">
        <v>127</v>
      </c>
      <c r="H145" s="226">
        <v>224</v>
      </c>
      <c r="I145" s="227"/>
      <c r="J145" s="226">
        <f>ROUND(I145*H145,3)</f>
        <v>0</v>
      </c>
      <c r="K145" s="228"/>
      <c r="L145" s="41"/>
      <c r="M145" s="229" t="s">
        <v>1</v>
      </c>
      <c r="N145" s="230" t="s">
        <v>41</v>
      </c>
      <c r="O145" s="94"/>
      <c r="P145" s="231">
        <f>O145*H145</f>
        <v>0</v>
      </c>
      <c r="Q145" s="231">
        <v>0</v>
      </c>
      <c r="R145" s="231">
        <f>Q145*H145</f>
        <v>0</v>
      </c>
      <c r="S145" s="231">
        <v>0</v>
      </c>
      <c r="T145" s="23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3" t="s">
        <v>128</v>
      </c>
      <c r="AT145" s="233" t="s">
        <v>124</v>
      </c>
      <c r="AU145" s="233" t="s">
        <v>129</v>
      </c>
      <c r="AY145" s="14" t="s">
        <v>120</v>
      </c>
      <c r="BE145" s="234">
        <f>IF(N145="základná",J145,0)</f>
        <v>0</v>
      </c>
      <c r="BF145" s="234">
        <f>IF(N145="znížená",J145,0)</f>
        <v>0</v>
      </c>
      <c r="BG145" s="234">
        <f>IF(N145="zákl. prenesená",J145,0)</f>
        <v>0</v>
      </c>
      <c r="BH145" s="234">
        <f>IF(N145="zníž. prenesená",J145,0)</f>
        <v>0</v>
      </c>
      <c r="BI145" s="234">
        <f>IF(N145="nulová",J145,0)</f>
        <v>0</v>
      </c>
      <c r="BJ145" s="14" t="s">
        <v>129</v>
      </c>
      <c r="BK145" s="235">
        <f>ROUND(I145*H145,3)</f>
        <v>0</v>
      </c>
      <c r="BL145" s="14" t="s">
        <v>128</v>
      </c>
      <c r="BM145" s="233" t="s">
        <v>183</v>
      </c>
    </row>
    <row r="146" s="2" customFormat="1" ht="33" customHeight="1">
      <c r="A146" s="35"/>
      <c r="B146" s="36"/>
      <c r="C146" s="222" t="s">
        <v>184</v>
      </c>
      <c r="D146" s="222" t="s">
        <v>124</v>
      </c>
      <c r="E146" s="223" t="s">
        <v>185</v>
      </c>
      <c r="F146" s="224" t="s">
        <v>186</v>
      </c>
      <c r="G146" s="225" t="s">
        <v>127</v>
      </c>
      <c r="H146" s="226">
        <v>112</v>
      </c>
      <c r="I146" s="227"/>
      <c r="J146" s="226">
        <f>ROUND(I146*H146,3)</f>
        <v>0</v>
      </c>
      <c r="K146" s="228"/>
      <c r="L146" s="41"/>
      <c r="M146" s="229" t="s">
        <v>1</v>
      </c>
      <c r="N146" s="230" t="s">
        <v>41</v>
      </c>
      <c r="O146" s="94"/>
      <c r="P146" s="231">
        <f>O146*H146</f>
        <v>0</v>
      </c>
      <c r="Q146" s="231">
        <v>0.02572</v>
      </c>
      <c r="R146" s="231">
        <f>Q146*H146</f>
        <v>2.8806400000000001</v>
      </c>
      <c r="S146" s="231">
        <v>0</v>
      </c>
      <c r="T146" s="23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3" t="s">
        <v>128</v>
      </c>
      <c r="AT146" s="233" t="s">
        <v>124</v>
      </c>
      <c r="AU146" s="233" t="s">
        <v>129</v>
      </c>
      <c r="AY146" s="14" t="s">
        <v>120</v>
      </c>
      <c r="BE146" s="234">
        <f>IF(N146="základná",J146,0)</f>
        <v>0</v>
      </c>
      <c r="BF146" s="234">
        <f>IF(N146="znížená",J146,0)</f>
        <v>0</v>
      </c>
      <c r="BG146" s="234">
        <f>IF(N146="zákl. prenesená",J146,0)</f>
        <v>0</v>
      </c>
      <c r="BH146" s="234">
        <f>IF(N146="zníž. prenesená",J146,0)</f>
        <v>0</v>
      </c>
      <c r="BI146" s="234">
        <f>IF(N146="nulová",J146,0)</f>
        <v>0</v>
      </c>
      <c r="BJ146" s="14" t="s">
        <v>129</v>
      </c>
      <c r="BK146" s="235">
        <f>ROUND(I146*H146,3)</f>
        <v>0</v>
      </c>
      <c r="BL146" s="14" t="s">
        <v>128</v>
      </c>
      <c r="BM146" s="233" t="s">
        <v>187</v>
      </c>
    </row>
    <row r="147" s="2" customFormat="1" ht="16.5" customHeight="1">
      <c r="A147" s="35"/>
      <c r="B147" s="36"/>
      <c r="C147" s="222" t="s">
        <v>188</v>
      </c>
      <c r="D147" s="222" t="s">
        <v>124</v>
      </c>
      <c r="E147" s="223" t="s">
        <v>189</v>
      </c>
      <c r="F147" s="224" t="s">
        <v>190</v>
      </c>
      <c r="G147" s="225" t="s">
        <v>127</v>
      </c>
      <c r="H147" s="226">
        <v>112</v>
      </c>
      <c r="I147" s="227"/>
      <c r="J147" s="226">
        <f>ROUND(I147*H147,3)</f>
        <v>0</v>
      </c>
      <c r="K147" s="228"/>
      <c r="L147" s="41"/>
      <c r="M147" s="229" t="s">
        <v>1</v>
      </c>
      <c r="N147" s="230" t="s">
        <v>41</v>
      </c>
      <c r="O147" s="94"/>
      <c r="P147" s="231">
        <f>O147*H147</f>
        <v>0</v>
      </c>
      <c r="Q147" s="231">
        <v>5.0000000000000002E-05</v>
      </c>
      <c r="R147" s="231">
        <f>Q147*H147</f>
        <v>0.0055999999999999999</v>
      </c>
      <c r="S147" s="231">
        <v>0</v>
      </c>
      <c r="T147" s="23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3" t="s">
        <v>128</v>
      </c>
      <c r="AT147" s="233" t="s">
        <v>124</v>
      </c>
      <c r="AU147" s="233" t="s">
        <v>129</v>
      </c>
      <c r="AY147" s="14" t="s">
        <v>120</v>
      </c>
      <c r="BE147" s="234">
        <f>IF(N147="základná",J147,0)</f>
        <v>0</v>
      </c>
      <c r="BF147" s="234">
        <f>IF(N147="znížená",J147,0)</f>
        <v>0</v>
      </c>
      <c r="BG147" s="234">
        <f>IF(N147="zákl. prenesená",J147,0)</f>
        <v>0</v>
      </c>
      <c r="BH147" s="234">
        <f>IF(N147="zníž. prenesená",J147,0)</f>
        <v>0</v>
      </c>
      <c r="BI147" s="234">
        <f>IF(N147="nulová",J147,0)</f>
        <v>0</v>
      </c>
      <c r="BJ147" s="14" t="s">
        <v>129</v>
      </c>
      <c r="BK147" s="235">
        <f>ROUND(I147*H147,3)</f>
        <v>0</v>
      </c>
      <c r="BL147" s="14" t="s">
        <v>128</v>
      </c>
      <c r="BM147" s="233" t="s">
        <v>191</v>
      </c>
    </row>
    <row r="148" s="2" customFormat="1" ht="16.5" customHeight="1">
      <c r="A148" s="35"/>
      <c r="B148" s="36"/>
      <c r="C148" s="222" t="s">
        <v>192</v>
      </c>
      <c r="D148" s="222" t="s">
        <v>124</v>
      </c>
      <c r="E148" s="223" t="s">
        <v>193</v>
      </c>
      <c r="F148" s="224" t="s">
        <v>194</v>
      </c>
      <c r="G148" s="225" t="s">
        <v>127</v>
      </c>
      <c r="H148" s="226">
        <v>112</v>
      </c>
      <c r="I148" s="227"/>
      <c r="J148" s="226">
        <f>ROUND(I148*H148,3)</f>
        <v>0</v>
      </c>
      <c r="K148" s="228"/>
      <c r="L148" s="41"/>
      <c r="M148" s="229" t="s">
        <v>1</v>
      </c>
      <c r="N148" s="230" t="s">
        <v>41</v>
      </c>
      <c r="O148" s="94"/>
      <c r="P148" s="231">
        <f>O148*H148</f>
        <v>0</v>
      </c>
      <c r="Q148" s="231">
        <v>0</v>
      </c>
      <c r="R148" s="231">
        <f>Q148*H148</f>
        <v>0</v>
      </c>
      <c r="S148" s="231">
        <v>0</v>
      </c>
      <c r="T148" s="23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3" t="s">
        <v>128</v>
      </c>
      <c r="AT148" s="233" t="s">
        <v>124</v>
      </c>
      <c r="AU148" s="233" t="s">
        <v>129</v>
      </c>
      <c r="AY148" s="14" t="s">
        <v>120</v>
      </c>
      <c r="BE148" s="234">
        <f>IF(N148="základná",J148,0)</f>
        <v>0</v>
      </c>
      <c r="BF148" s="234">
        <f>IF(N148="znížená",J148,0)</f>
        <v>0</v>
      </c>
      <c r="BG148" s="234">
        <f>IF(N148="zákl. prenesená",J148,0)</f>
        <v>0</v>
      </c>
      <c r="BH148" s="234">
        <f>IF(N148="zníž. prenesená",J148,0)</f>
        <v>0</v>
      </c>
      <c r="BI148" s="234">
        <f>IF(N148="nulová",J148,0)</f>
        <v>0</v>
      </c>
      <c r="BJ148" s="14" t="s">
        <v>129</v>
      </c>
      <c r="BK148" s="235">
        <f>ROUND(I148*H148,3)</f>
        <v>0</v>
      </c>
      <c r="BL148" s="14" t="s">
        <v>128</v>
      </c>
      <c r="BM148" s="233" t="s">
        <v>195</v>
      </c>
    </row>
    <row r="149" s="2" customFormat="1" ht="16.5" customHeight="1">
      <c r="A149" s="35"/>
      <c r="B149" s="36"/>
      <c r="C149" s="222" t="s">
        <v>196</v>
      </c>
      <c r="D149" s="222" t="s">
        <v>124</v>
      </c>
      <c r="E149" s="223" t="s">
        <v>197</v>
      </c>
      <c r="F149" s="224" t="s">
        <v>198</v>
      </c>
      <c r="G149" s="225" t="s">
        <v>162</v>
      </c>
      <c r="H149" s="226">
        <v>22.100000000000001</v>
      </c>
      <c r="I149" s="227"/>
      <c r="J149" s="226">
        <f>ROUND(I149*H149,3)</f>
        <v>0</v>
      </c>
      <c r="K149" s="228"/>
      <c r="L149" s="41"/>
      <c r="M149" s="229" t="s">
        <v>1</v>
      </c>
      <c r="N149" s="230" t="s">
        <v>41</v>
      </c>
      <c r="O149" s="94"/>
      <c r="P149" s="231">
        <f>O149*H149</f>
        <v>0</v>
      </c>
      <c r="Q149" s="231">
        <v>0.0044200000000000003</v>
      </c>
      <c r="R149" s="231">
        <f>Q149*H149</f>
        <v>0.097682000000000019</v>
      </c>
      <c r="S149" s="231">
        <v>0</v>
      </c>
      <c r="T149" s="23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3" t="s">
        <v>199</v>
      </c>
      <c r="AT149" s="233" t="s">
        <v>124</v>
      </c>
      <c r="AU149" s="233" t="s">
        <v>129</v>
      </c>
      <c r="AY149" s="14" t="s">
        <v>120</v>
      </c>
      <c r="BE149" s="234">
        <f>IF(N149="základná",J149,0)</f>
        <v>0</v>
      </c>
      <c r="BF149" s="234">
        <f>IF(N149="znížená",J149,0)</f>
        <v>0</v>
      </c>
      <c r="BG149" s="234">
        <f>IF(N149="zákl. prenesená",J149,0)</f>
        <v>0</v>
      </c>
      <c r="BH149" s="234">
        <f>IF(N149="zníž. prenesená",J149,0)</f>
        <v>0</v>
      </c>
      <c r="BI149" s="234">
        <f>IF(N149="nulová",J149,0)</f>
        <v>0</v>
      </c>
      <c r="BJ149" s="14" t="s">
        <v>129</v>
      </c>
      <c r="BK149" s="235">
        <f>ROUND(I149*H149,3)</f>
        <v>0</v>
      </c>
      <c r="BL149" s="14" t="s">
        <v>199</v>
      </c>
      <c r="BM149" s="233" t="s">
        <v>200</v>
      </c>
    </row>
    <row r="150" s="2" customFormat="1" ht="21.75" customHeight="1">
      <c r="A150" s="35"/>
      <c r="B150" s="36"/>
      <c r="C150" s="222" t="s">
        <v>201</v>
      </c>
      <c r="D150" s="222" t="s">
        <v>124</v>
      </c>
      <c r="E150" s="223" t="s">
        <v>202</v>
      </c>
      <c r="F150" s="224" t="s">
        <v>203</v>
      </c>
      <c r="G150" s="225" t="s">
        <v>204</v>
      </c>
      <c r="H150" s="226">
        <v>2</v>
      </c>
      <c r="I150" s="227"/>
      <c r="J150" s="226">
        <f>ROUND(I150*H150,3)</f>
        <v>0</v>
      </c>
      <c r="K150" s="228"/>
      <c r="L150" s="41"/>
      <c r="M150" s="229" t="s">
        <v>1</v>
      </c>
      <c r="N150" s="230" t="s">
        <v>41</v>
      </c>
      <c r="O150" s="94"/>
      <c r="P150" s="231">
        <f>O150*H150</f>
        <v>0</v>
      </c>
      <c r="Q150" s="231">
        <v>0.00072999999999999996</v>
      </c>
      <c r="R150" s="231">
        <f>Q150*H150</f>
        <v>0.0014599999999999999</v>
      </c>
      <c r="S150" s="231">
        <v>0</v>
      </c>
      <c r="T150" s="23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3" t="s">
        <v>128</v>
      </c>
      <c r="AT150" s="233" t="s">
        <v>124</v>
      </c>
      <c r="AU150" s="233" t="s">
        <v>129</v>
      </c>
      <c r="AY150" s="14" t="s">
        <v>120</v>
      </c>
      <c r="BE150" s="234">
        <f>IF(N150="základná",J150,0)</f>
        <v>0</v>
      </c>
      <c r="BF150" s="234">
        <f>IF(N150="znížená",J150,0)</f>
        <v>0</v>
      </c>
      <c r="BG150" s="234">
        <f>IF(N150="zákl. prenesená",J150,0)</f>
        <v>0</v>
      </c>
      <c r="BH150" s="234">
        <f>IF(N150="zníž. prenesená",J150,0)</f>
        <v>0</v>
      </c>
      <c r="BI150" s="234">
        <f>IF(N150="nulová",J150,0)</f>
        <v>0</v>
      </c>
      <c r="BJ150" s="14" t="s">
        <v>129</v>
      </c>
      <c r="BK150" s="235">
        <f>ROUND(I150*H150,3)</f>
        <v>0</v>
      </c>
      <c r="BL150" s="14" t="s">
        <v>128</v>
      </c>
      <c r="BM150" s="233" t="s">
        <v>205</v>
      </c>
    </row>
    <row r="151" s="2" customFormat="1" ht="21.75" customHeight="1">
      <c r="A151" s="35"/>
      <c r="B151" s="36"/>
      <c r="C151" s="222" t="s">
        <v>206</v>
      </c>
      <c r="D151" s="222" t="s">
        <v>124</v>
      </c>
      <c r="E151" s="223" t="s">
        <v>207</v>
      </c>
      <c r="F151" s="224" t="s">
        <v>208</v>
      </c>
      <c r="G151" s="225" t="s">
        <v>204</v>
      </c>
      <c r="H151" s="226">
        <v>26</v>
      </c>
      <c r="I151" s="227"/>
      <c r="J151" s="226">
        <f>ROUND(I151*H151,3)</f>
        <v>0</v>
      </c>
      <c r="K151" s="228"/>
      <c r="L151" s="41"/>
      <c r="M151" s="229" t="s">
        <v>1</v>
      </c>
      <c r="N151" s="230" t="s">
        <v>41</v>
      </c>
      <c r="O151" s="94"/>
      <c r="P151" s="231">
        <f>O151*H151</f>
        <v>0</v>
      </c>
      <c r="Q151" s="231">
        <v>1.0000000000000001E-05</v>
      </c>
      <c r="R151" s="231">
        <f>Q151*H151</f>
        <v>0.00026000000000000003</v>
      </c>
      <c r="S151" s="231">
        <v>0</v>
      </c>
      <c r="T151" s="23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3" t="s">
        <v>128</v>
      </c>
      <c r="AT151" s="233" t="s">
        <v>124</v>
      </c>
      <c r="AU151" s="233" t="s">
        <v>129</v>
      </c>
      <c r="AY151" s="14" t="s">
        <v>120</v>
      </c>
      <c r="BE151" s="234">
        <f>IF(N151="základná",J151,0)</f>
        <v>0</v>
      </c>
      <c r="BF151" s="234">
        <f>IF(N151="znížená",J151,0)</f>
        <v>0</v>
      </c>
      <c r="BG151" s="234">
        <f>IF(N151="zákl. prenesená",J151,0)</f>
        <v>0</v>
      </c>
      <c r="BH151" s="234">
        <f>IF(N151="zníž. prenesená",J151,0)</f>
        <v>0</v>
      </c>
      <c r="BI151" s="234">
        <f>IF(N151="nulová",J151,0)</f>
        <v>0</v>
      </c>
      <c r="BJ151" s="14" t="s">
        <v>129</v>
      </c>
      <c r="BK151" s="235">
        <f>ROUND(I151*H151,3)</f>
        <v>0</v>
      </c>
      <c r="BL151" s="14" t="s">
        <v>128</v>
      </c>
      <c r="BM151" s="233" t="s">
        <v>209</v>
      </c>
    </row>
    <row r="152" s="2" customFormat="1" ht="24.15" customHeight="1">
      <c r="A152" s="35"/>
      <c r="B152" s="36"/>
      <c r="C152" s="222" t="s">
        <v>168</v>
      </c>
      <c r="D152" s="222" t="s">
        <v>124</v>
      </c>
      <c r="E152" s="223" t="s">
        <v>210</v>
      </c>
      <c r="F152" s="224" t="s">
        <v>211</v>
      </c>
      <c r="G152" s="225" t="s">
        <v>162</v>
      </c>
      <c r="H152" s="226">
        <v>22.100000000000001</v>
      </c>
      <c r="I152" s="227"/>
      <c r="J152" s="226">
        <f>ROUND(I152*H152,3)</f>
        <v>0</v>
      </c>
      <c r="K152" s="228"/>
      <c r="L152" s="41"/>
      <c r="M152" s="229" t="s">
        <v>1</v>
      </c>
      <c r="N152" s="230" t="s">
        <v>41</v>
      </c>
      <c r="O152" s="94"/>
      <c r="P152" s="231">
        <f>O152*H152</f>
        <v>0</v>
      </c>
      <c r="Q152" s="231">
        <v>0</v>
      </c>
      <c r="R152" s="231">
        <f>Q152*H152</f>
        <v>0</v>
      </c>
      <c r="S152" s="231">
        <v>2.4209999999999998</v>
      </c>
      <c r="T152" s="232">
        <f>S152*H152</f>
        <v>53.504100000000001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3" t="s">
        <v>128</v>
      </c>
      <c r="AT152" s="233" t="s">
        <v>124</v>
      </c>
      <c r="AU152" s="233" t="s">
        <v>129</v>
      </c>
      <c r="AY152" s="14" t="s">
        <v>120</v>
      </c>
      <c r="BE152" s="234">
        <f>IF(N152="základná",J152,0)</f>
        <v>0</v>
      </c>
      <c r="BF152" s="234">
        <f>IF(N152="znížená",J152,0)</f>
        <v>0</v>
      </c>
      <c r="BG152" s="234">
        <f>IF(N152="zákl. prenesená",J152,0)</f>
        <v>0</v>
      </c>
      <c r="BH152" s="234">
        <f>IF(N152="zníž. prenesená",J152,0)</f>
        <v>0</v>
      </c>
      <c r="BI152" s="234">
        <f>IF(N152="nulová",J152,0)</f>
        <v>0</v>
      </c>
      <c r="BJ152" s="14" t="s">
        <v>129</v>
      </c>
      <c r="BK152" s="235">
        <f>ROUND(I152*H152,3)</f>
        <v>0</v>
      </c>
      <c r="BL152" s="14" t="s">
        <v>128</v>
      </c>
      <c r="BM152" s="233" t="s">
        <v>212</v>
      </c>
    </row>
    <row r="153" s="2" customFormat="1" ht="37.8" customHeight="1">
      <c r="A153" s="35"/>
      <c r="B153" s="36"/>
      <c r="C153" s="222" t="s">
        <v>213</v>
      </c>
      <c r="D153" s="222" t="s">
        <v>124</v>
      </c>
      <c r="E153" s="223" t="s">
        <v>214</v>
      </c>
      <c r="F153" s="224" t="s">
        <v>215</v>
      </c>
      <c r="G153" s="225" t="s">
        <v>150</v>
      </c>
      <c r="H153" s="226">
        <v>8.6850000000000005</v>
      </c>
      <c r="I153" s="227"/>
      <c r="J153" s="226">
        <f>ROUND(I153*H153,3)</f>
        <v>0</v>
      </c>
      <c r="K153" s="228"/>
      <c r="L153" s="41"/>
      <c r="M153" s="229" t="s">
        <v>1</v>
      </c>
      <c r="N153" s="230" t="s">
        <v>41</v>
      </c>
      <c r="O153" s="94"/>
      <c r="P153" s="231">
        <f>O153*H153</f>
        <v>0</v>
      </c>
      <c r="Q153" s="231">
        <v>0</v>
      </c>
      <c r="R153" s="231">
        <f>Q153*H153</f>
        <v>0</v>
      </c>
      <c r="S153" s="231">
        <v>2.2000000000000002</v>
      </c>
      <c r="T153" s="232">
        <f>S153*H153</f>
        <v>19.107000000000003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3" t="s">
        <v>128</v>
      </c>
      <c r="AT153" s="233" t="s">
        <v>124</v>
      </c>
      <c r="AU153" s="233" t="s">
        <v>129</v>
      </c>
      <c r="AY153" s="14" t="s">
        <v>120</v>
      </c>
      <c r="BE153" s="234">
        <f>IF(N153="základná",J153,0)</f>
        <v>0</v>
      </c>
      <c r="BF153" s="234">
        <f>IF(N153="znížená",J153,0)</f>
        <v>0</v>
      </c>
      <c r="BG153" s="234">
        <f>IF(N153="zákl. prenesená",J153,0)</f>
        <v>0</v>
      </c>
      <c r="BH153" s="234">
        <f>IF(N153="zníž. prenesená",J153,0)</f>
        <v>0</v>
      </c>
      <c r="BI153" s="234">
        <f>IF(N153="nulová",J153,0)</f>
        <v>0</v>
      </c>
      <c r="BJ153" s="14" t="s">
        <v>129</v>
      </c>
      <c r="BK153" s="235">
        <f>ROUND(I153*H153,3)</f>
        <v>0</v>
      </c>
      <c r="BL153" s="14" t="s">
        <v>128</v>
      </c>
      <c r="BM153" s="233" t="s">
        <v>216</v>
      </c>
    </row>
    <row r="154" s="2" customFormat="1" ht="37.8" customHeight="1">
      <c r="A154" s="35"/>
      <c r="B154" s="36"/>
      <c r="C154" s="222" t="s">
        <v>217</v>
      </c>
      <c r="D154" s="222" t="s">
        <v>124</v>
      </c>
      <c r="E154" s="223" t="s">
        <v>218</v>
      </c>
      <c r="F154" s="224" t="s">
        <v>219</v>
      </c>
      <c r="G154" s="225" t="s">
        <v>127</v>
      </c>
      <c r="H154" s="226">
        <v>57.899999999999999</v>
      </c>
      <c r="I154" s="227"/>
      <c r="J154" s="226">
        <f>ROUND(I154*H154,3)</f>
        <v>0</v>
      </c>
      <c r="K154" s="228"/>
      <c r="L154" s="41"/>
      <c r="M154" s="229" t="s">
        <v>1</v>
      </c>
      <c r="N154" s="230" t="s">
        <v>41</v>
      </c>
      <c r="O154" s="94"/>
      <c r="P154" s="231">
        <f>O154*H154</f>
        <v>0</v>
      </c>
      <c r="Q154" s="231">
        <v>0</v>
      </c>
      <c r="R154" s="231">
        <f>Q154*H154</f>
        <v>0</v>
      </c>
      <c r="S154" s="231">
        <v>0.065000000000000002</v>
      </c>
      <c r="T154" s="232">
        <f>S154*H154</f>
        <v>3.7635000000000001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3" t="s">
        <v>128</v>
      </c>
      <c r="AT154" s="233" t="s">
        <v>124</v>
      </c>
      <c r="AU154" s="233" t="s">
        <v>129</v>
      </c>
      <c r="AY154" s="14" t="s">
        <v>120</v>
      </c>
      <c r="BE154" s="234">
        <f>IF(N154="základná",J154,0)</f>
        <v>0</v>
      </c>
      <c r="BF154" s="234">
        <f>IF(N154="znížená",J154,0)</f>
        <v>0</v>
      </c>
      <c r="BG154" s="234">
        <f>IF(N154="zákl. prenesená",J154,0)</f>
        <v>0</v>
      </c>
      <c r="BH154" s="234">
        <f>IF(N154="zníž. prenesená",J154,0)</f>
        <v>0</v>
      </c>
      <c r="BI154" s="234">
        <f>IF(N154="nulová",J154,0)</f>
        <v>0</v>
      </c>
      <c r="BJ154" s="14" t="s">
        <v>129</v>
      </c>
      <c r="BK154" s="235">
        <f>ROUND(I154*H154,3)</f>
        <v>0</v>
      </c>
      <c r="BL154" s="14" t="s">
        <v>128</v>
      </c>
      <c r="BM154" s="233" t="s">
        <v>220</v>
      </c>
    </row>
    <row r="155" s="2" customFormat="1" ht="24.15" customHeight="1">
      <c r="A155" s="35"/>
      <c r="B155" s="36"/>
      <c r="C155" s="222" t="s">
        <v>128</v>
      </c>
      <c r="D155" s="222" t="s">
        <v>124</v>
      </c>
      <c r="E155" s="223" t="s">
        <v>221</v>
      </c>
      <c r="F155" s="224" t="s">
        <v>222</v>
      </c>
      <c r="G155" s="225" t="s">
        <v>150</v>
      </c>
      <c r="H155" s="226">
        <v>5.79</v>
      </c>
      <c r="I155" s="227"/>
      <c r="J155" s="226">
        <f>ROUND(I155*H155,3)</f>
        <v>0</v>
      </c>
      <c r="K155" s="228"/>
      <c r="L155" s="41"/>
      <c r="M155" s="229" t="s">
        <v>1</v>
      </c>
      <c r="N155" s="230" t="s">
        <v>41</v>
      </c>
      <c r="O155" s="94"/>
      <c r="P155" s="231">
        <f>O155*H155</f>
        <v>0</v>
      </c>
      <c r="Q155" s="231">
        <v>0</v>
      </c>
      <c r="R155" s="231">
        <f>Q155*H155</f>
        <v>0</v>
      </c>
      <c r="S155" s="231">
        <v>1.3999999999999999</v>
      </c>
      <c r="T155" s="232">
        <f>S155*H155</f>
        <v>8.1059999999999999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3" t="s">
        <v>128</v>
      </c>
      <c r="AT155" s="233" t="s">
        <v>124</v>
      </c>
      <c r="AU155" s="233" t="s">
        <v>129</v>
      </c>
      <c r="AY155" s="14" t="s">
        <v>120</v>
      </c>
      <c r="BE155" s="234">
        <f>IF(N155="základná",J155,0)</f>
        <v>0</v>
      </c>
      <c r="BF155" s="234">
        <f>IF(N155="znížená",J155,0)</f>
        <v>0</v>
      </c>
      <c r="BG155" s="234">
        <f>IF(N155="zákl. prenesená",J155,0)</f>
        <v>0</v>
      </c>
      <c r="BH155" s="234">
        <f>IF(N155="zníž. prenesená",J155,0)</f>
        <v>0</v>
      </c>
      <c r="BI155" s="234">
        <f>IF(N155="nulová",J155,0)</f>
        <v>0</v>
      </c>
      <c r="BJ155" s="14" t="s">
        <v>129</v>
      </c>
      <c r="BK155" s="235">
        <f>ROUND(I155*H155,3)</f>
        <v>0</v>
      </c>
      <c r="BL155" s="14" t="s">
        <v>128</v>
      </c>
      <c r="BM155" s="233" t="s">
        <v>223</v>
      </c>
    </row>
    <row r="156" s="2" customFormat="1" ht="37.8" customHeight="1">
      <c r="A156" s="35"/>
      <c r="B156" s="36"/>
      <c r="C156" s="222" t="s">
        <v>83</v>
      </c>
      <c r="D156" s="222" t="s">
        <v>124</v>
      </c>
      <c r="E156" s="223" t="s">
        <v>224</v>
      </c>
      <c r="F156" s="224" t="s">
        <v>225</v>
      </c>
      <c r="G156" s="225" t="s">
        <v>127</v>
      </c>
      <c r="H156" s="226">
        <v>74.329999999999998</v>
      </c>
      <c r="I156" s="227"/>
      <c r="J156" s="226">
        <f>ROUND(I156*H156,3)</f>
        <v>0</v>
      </c>
      <c r="K156" s="228"/>
      <c r="L156" s="41"/>
      <c r="M156" s="229" t="s">
        <v>1</v>
      </c>
      <c r="N156" s="230" t="s">
        <v>41</v>
      </c>
      <c r="O156" s="94"/>
      <c r="P156" s="231">
        <f>O156*H156</f>
        <v>0</v>
      </c>
      <c r="Q156" s="231">
        <v>0</v>
      </c>
      <c r="R156" s="231">
        <f>Q156*H156</f>
        <v>0</v>
      </c>
      <c r="S156" s="231">
        <v>0.058999999999999997</v>
      </c>
      <c r="T156" s="232">
        <f>S156*H156</f>
        <v>4.3854699999999998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3" t="s">
        <v>128</v>
      </c>
      <c r="AT156" s="233" t="s">
        <v>124</v>
      </c>
      <c r="AU156" s="233" t="s">
        <v>129</v>
      </c>
      <c r="AY156" s="14" t="s">
        <v>120</v>
      </c>
      <c r="BE156" s="234">
        <f>IF(N156="základná",J156,0)</f>
        <v>0</v>
      </c>
      <c r="BF156" s="234">
        <f>IF(N156="znížená",J156,0)</f>
        <v>0</v>
      </c>
      <c r="BG156" s="234">
        <f>IF(N156="zákl. prenesená",J156,0)</f>
        <v>0</v>
      </c>
      <c r="BH156" s="234">
        <f>IF(N156="zníž. prenesená",J156,0)</f>
        <v>0</v>
      </c>
      <c r="BI156" s="234">
        <f>IF(N156="nulová",J156,0)</f>
        <v>0</v>
      </c>
      <c r="BJ156" s="14" t="s">
        <v>129</v>
      </c>
      <c r="BK156" s="235">
        <f>ROUND(I156*H156,3)</f>
        <v>0</v>
      </c>
      <c r="BL156" s="14" t="s">
        <v>128</v>
      </c>
      <c r="BM156" s="233" t="s">
        <v>226</v>
      </c>
    </row>
    <row r="157" s="2" customFormat="1" ht="37.8" customHeight="1">
      <c r="A157" s="35"/>
      <c r="B157" s="36"/>
      <c r="C157" s="222" t="s">
        <v>129</v>
      </c>
      <c r="D157" s="222" t="s">
        <v>124</v>
      </c>
      <c r="E157" s="223" t="s">
        <v>227</v>
      </c>
      <c r="F157" s="224" t="s">
        <v>228</v>
      </c>
      <c r="G157" s="225" t="s">
        <v>127</v>
      </c>
      <c r="H157" s="226">
        <v>173.36000000000001</v>
      </c>
      <c r="I157" s="227"/>
      <c r="J157" s="226">
        <f>ROUND(I157*H157,3)</f>
        <v>0</v>
      </c>
      <c r="K157" s="228"/>
      <c r="L157" s="41"/>
      <c r="M157" s="229" t="s">
        <v>1</v>
      </c>
      <c r="N157" s="230" t="s">
        <v>41</v>
      </c>
      <c r="O157" s="94"/>
      <c r="P157" s="231">
        <f>O157*H157</f>
        <v>0</v>
      </c>
      <c r="Q157" s="231">
        <v>0</v>
      </c>
      <c r="R157" s="231">
        <f>Q157*H157</f>
        <v>0</v>
      </c>
      <c r="S157" s="231">
        <v>0.058999999999999997</v>
      </c>
      <c r="T157" s="232">
        <f>S157*H157</f>
        <v>10.22824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3" t="s">
        <v>128</v>
      </c>
      <c r="AT157" s="233" t="s">
        <v>124</v>
      </c>
      <c r="AU157" s="233" t="s">
        <v>129</v>
      </c>
      <c r="AY157" s="14" t="s">
        <v>120</v>
      </c>
      <c r="BE157" s="234">
        <f>IF(N157="základná",J157,0)</f>
        <v>0</v>
      </c>
      <c r="BF157" s="234">
        <f>IF(N157="znížená",J157,0)</f>
        <v>0</v>
      </c>
      <c r="BG157" s="234">
        <f>IF(N157="zákl. prenesená",J157,0)</f>
        <v>0</v>
      </c>
      <c r="BH157" s="234">
        <f>IF(N157="zníž. prenesená",J157,0)</f>
        <v>0</v>
      </c>
      <c r="BI157" s="234">
        <f>IF(N157="nulová",J157,0)</f>
        <v>0</v>
      </c>
      <c r="BJ157" s="14" t="s">
        <v>129</v>
      </c>
      <c r="BK157" s="235">
        <f>ROUND(I157*H157,3)</f>
        <v>0</v>
      </c>
      <c r="BL157" s="14" t="s">
        <v>128</v>
      </c>
      <c r="BM157" s="233" t="s">
        <v>229</v>
      </c>
    </row>
    <row r="158" s="2" customFormat="1" ht="24.15" customHeight="1">
      <c r="A158" s="35"/>
      <c r="B158" s="36"/>
      <c r="C158" s="222" t="s">
        <v>230</v>
      </c>
      <c r="D158" s="222" t="s">
        <v>124</v>
      </c>
      <c r="E158" s="223" t="s">
        <v>231</v>
      </c>
      <c r="F158" s="224" t="s">
        <v>232</v>
      </c>
      <c r="G158" s="225" t="s">
        <v>233</v>
      </c>
      <c r="H158" s="226">
        <v>99.242000000000004</v>
      </c>
      <c r="I158" s="227"/>
      <c r="J158" s="226">
        <f>ROUND(I158*H158,3)</f>
        <v>0</v>
      </c>
      <c r="K158" s="228"/>
      <c r="L158" s="41"/>
      <c r="M158" s="229" t="s">
        <v>1</v>
      </c>
      <c r="N158" s="230" t="s">
        <v>41</v>
      </c>
      <c r="O158" s="94"/>
      <c r="P158" s="231">
        <f>O158*H158</f>
        <v>0</v>
      </c>
      <c r="Q158" s="231">
        <v>0</v>
      </c>
      <c r="R158" s="231">
        <f>Q158*H158</f>
        <v>0</v>
      </c>
      <c r="S158" s="231">
        <v>0</v>
      </c>
      <c r="T158" s="23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3" t="s">
        <v>128</v>
      </c>
      <c r="AT158" s="233" t="s">
        <v>124</v>
      </c>
      <c r="AU158" s="233" t="s">
        <v>129</v>
      </c>
      <c r="AY158" s="14" t="s">
        <v>120</v>
      </c>
      <c r="BE158" s="234">
        <f>IF(N158="základná",J158,0)</f>
        <v>0</v>
      </c>
      <c r="BF158" s="234">
        <f>IF(N158="znížená",J158,0)</f>
        <v>0</v>
      </c>
      <c r="BG158" s="234">
        <f>IF(N158="zákl. prenesená",J158,0)</f>
        <v>0</v>
      </c>
      <c r="BH158" s="234">
        <f>IF(N158="zníž. prenesená",J158,0)</f>
        <v>0</v>
      </c>
      <c r="BI158" s="234">
        <f>IF(N158="nulová",J158,0)</f>
        <v>0</v>
      </c>
      <c r="BJ158" s="14" t="s">
        <v>129</v>
      </c>
      <c r="BK158" s="235">
        <f>ROUND(I158*H158,3)</f>
        <v>0</v>
      </c>
      <c r="BL158" s="14" t="s">
        <v>128</v>
      </c>
      <c r="BM158" s="233" t="s">
        <v>234</v>
      </c>
    </row>
    <row r="159" s="2" customFormat="1" ht="21.75" customHeight="1">
      <c r="A159" s="35"/>
      <c r="B159" s="36"/>
      <c r="C159" s="222" t="s">
        <v>235</v>
      </c>
      <c r="D159" s="222" t="s">
        <v>124</v>
      </c>
      <c r="E159" s="223" t="s">
        <v>236</v>
      </c>
      <c r="F159" s="224" t="s">
        <v>237</v>
      </c>
      <c r="G159" s="225" t="s">
        <v>233</v>
      </c>
      <c r="H159" s="226">
        <v>99.242000000000004</v>
      </c>
      <c r="I159" s="227"/>
      <c r="J159" s="226">
        <f>ROUND(I159*H159,3)</f>
        <v>0</v>
      </c>
      <c r="K159" s="228"/>
      <c r="L159" s="41"/>
      <c r="M159" s="229" t="s">
        <v>1</v>
      </c>
      <c r="N159" s="230" t="s">
        <v>41</v>
      </c>
      <c r="O159" s="94"/>
      <c r="P159" s="231">
        <f>O159*H159</f>
        <v>0</v>
      </c>
      <c r="Q159" s="231">
        <v>0</v>
      </c>
      <c r="R159" s="231">
        <f>Q159*H159</f>
        <v>0</v>
      </c>
      <c r="S159" s="231">
        <v>0</v>
      </c>
      <c r="T159" s="23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3" t="s">
        <v>128</v>
      </c>
      <c r="AT159" s="233" t="s">
        <v>124</v>
      </c>
      <c r="AU159" s="233" t="s">
        <v>129</v>
      </c>
      <c r="AY159" s="14" t="s">
        <v>120</v>
      </c>
      <c r="BE159" s="234">
        <f>IF(N159="základná",J159,0)</f>
        <v>0</v>
      </c>
      <c r="BF159" s="234">
        <f>IF(N159="znížená",J159,0)</f>
        <v>0</v>
      </c>
      <c r="BG159" s="234">
        <f>IF(N159="zákl. prenesená",J159,0)</f>
        <v>0</v>
      </c>
      <c r="BH159" s="234">
        <f>IF(N159="zníž. prenesená",J159,0)</f>
        <v>0</v>
      </c>
      <c r="BI159" s="234">
        <f>IF(N159="nulová",J159,0)</f>
        <v>0</v>
      </c>
      <c r="BJ159" s="14" t="s">
        <v>129</v>
      </c>
      <c r="BK159" s="235">
        <f>ROUND(I159*H159,3)</f>
        <v>0</v>
      </c>
      <c r="BL159" s="14" t="s">
        <v>128</v>
      </c>
      <c r="BM159" s="233" t="s">
        <v>238</v>
      </c>
    </row>
    <row r="160" s="12" customFormat="1" ht="22.8" customHeight="1">
      <c r="A160" s="12"/>
      <c r="B160" s="206"/>
      <c r="C160" s="207"/>
      <c r="D160" s="208" t="s">
        <v>74</v>
      </c>
      <c r="E160" s="220" t="s">
        <v>239</v>
      </c>
      <c r="F160" s="220" t="s">
        <v>240</v>
      </c>
      <c r="G160" s="207"/>
      <c r="H160" s="207"/>
      <c r="I160" s="210"/>
      <c r="J160" s="221">
        <f>BK160</f>
        <v>0</v>
      </c>
      <c r="K160" s="207"/>
      <c r="L160" s="212"/>
      <c r="M160" s="213"/>
      <c r="N160" s="214"/>
      <c r="O160" s="214"/>
      <c r="P160" s="215">
        <f>P161</f>
        <v>0</v>
      </c>
      <c r="Q160" s="214"/>
      <c r="R160" s="215">
        <f>R161</f>
        <v>0</v>
      </c>
      <c r="S160" s="214"/>
      <c r="T160" s="216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7" t="s">
        <v>83</v>
      </c>
      <c r="AT160" s="218" t="s">
        <v>74</v>
      </c>
      <c r="AU160" s="218" t="s">
        <v>83</v>
      </c>
      <c r="AY160" s="217" t="s">
        <v>120</v>
      </c>
      <c r="BK160" s="219">
        <f>BK161</f>
        <v>0</v>
      </c>
    </row>
    <row r="161" s="2" customFormat="1" ht="24.15" customHeight="1">
      <c r="A161" s="35"/>
      <c r="B161" s="36"/>
      <c r="C161" s="222" t="s">
        <v>241</v>
      </c>
      <c r="D161" s="222" t="s">
        <v>124</v>
      </c>
      <c r="E161" s="223" t="s">
        <v>242</v>
      </c>
      <c r="F161" s="224" t="s">
        <v>243</v>
      </c>
      <c r="G161" s="225" t="s">
        <v>233</v>
      </c>
      <c r="H161" s="226">
        <v>39.969999999999999</v>
      </c>
      <c r="I161" s="227"/>
      <c r="J161" s="226">
        <f>ROUND(I161*H161,3)</f>
        <v>0</v>
      </c>
      <c r="K161" s="228"/>
      <c r="L161" s="41"/>
      <c r="M161" s="229" t="s">
        <v>1</v>
      </c>
      <c r="N161" s="230" t="s">
        <v>41</v>
      </c>
      <c r="O161" s="94"/>
      <c r="P161" s="231">
        <f>O161*H161</f>
        <v>0</v>
      </c>
      <c r="Q161" s="231">
        <v>0</v>
      </c>
      <c r="R161" s="231">
        <f>Q161*H161</f>
        <v>0</v>
      </c>
      <c r="S161" s="231">
        <v>0</v>
      </c>
      <c r="T161" s="23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3" t="s">
        <v>128</v>
      </c>
      <c r="AT161" s="233" t="s">
        <v>124</v>
      </c>
      <c r="AU161" s="233" t="s">
        <v>129</v>
      </c>
      <c r="AY161" s="14" t="s">
        <v>120</v>
      </c>
      <c r="BE161" s="234">
        <f>IF(N161="základná",J161,0)</f>
        <v>0</v>
      </c>
      <c r="BF161" s="234">
        <f>IF(N161="znížená",J161,0)</f>
        <v>0</v>
      </c>
      <c r="BG161" s="234">
        <f>IF(N161="zákl. prenesená",J161,0)</f>
        <v>0</v>
      </c>
      <c r="BH161" s="234">
        <f>IF(N161="zníž. prenesená",J161,0)</f>
        <v>0</v>
      </c>
      <c r="BI161" s="234">
        <f>IF(N161="nulová",J161,0)</f>
        <v>0</v>
      </c>
      <c r="BJ161" s="14" t="s">
        <v>129</v>
      </c>
      <c r="BK161" s="235">
        <f>ROUND(I161*H161,3)</f>
        <v>0</v>
      </c>
      <c r="BL161" s="14" t="s">
        <v>128</v>
      </c>
      <c r="BM161" s="233" t="s">
        <v>244</v>
      </c>
    </row>
    <row r="162" s="12" customFormat="1" ht="25.92" customHeight="1">
      <c r="A162" s="12"/>
      <c r="B162" s="206"/>
      <c r="C162" s="207"/>
      <c r="D162" s="208" t="s">
        <v>74</v>
      </c>
      <c r="E162" s="209" t="s">
        <v>245</v>
      </c>
      <c r="F162" s="209" t="s">
        <v>246</v>
      </c>
      <c r="G162" s="207"/>
      <c r="H162" s="207"/>
      <c r="I162" s="210"/>
      <c r="J162" s="211">
        <f>BK162</f>
        <v>0</v>
      </c>
      <c r="K162" s="207"/>
      <c r="L162" s="212"/>
      <c r="M162" s="213"/>
      <c r="N162" s="214"/>
      <c r="O162" s="214"/>
      <c r="P162" s="215">
        <f>P163+P172+P178+P182+P188+P190+P196+P198</f>
        <v>0</v>
      </c>
      <c r="Q162" s="214"/>
      <c r="R162" s="215">
        <f>R163+R172+R178+R182+R188+R190+R196+R198</f>
        <v>4.4564734499999989</v>
      </c>
      <c r="S162" s="214"/>
      <c r="T162" s="216">
        <f>T163+T172+T178+T182+T188+T190+T196+T198</f>
        <v>0.14740700000000001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7" t="s">
        <v>129</v>
      </c>
      <c r="AT162" s="218" t="s">
        <v>74</v>
      </c>
      <c r="AU162" s="218" t="s">
        <v>75</v>
      </c>
      <c r="AY162" s="217" t="s">
        <v>120</v>
      </c>
      <c r="BK162" s="219">
        <f>BK163+BK172+BK178+BK182+BK188+BK190+BK196+BK198</f>
        <v>0</v>
      </c>
    </row>
    <row r="163" s="12" customFormat="1" ht="22.8" customHeight="1">
      <c r="A163" s="12"/>
      <c r="B163" s="206"/>
      <c r="C163" s="207"/>
      <c r="D163" s="208" t="s">
        <v>74</v>
      </c>
      <c r="E163" s="220" t="s">
        <v>247</v>
      </c>
      <c r="F163" s="220" t="s">
        <v>248</v>
      </c>
      <c r="G163" s="207"/>
      <c r="H163" s="207"/>
      <c r="I163" s="210"/>
      <c r="J163" s="221">
        <f>BK163</f>
        <v>0</v>
      </c>
      <c r="K163" s="207"/>
      <c r="L163" s="212"/>
      <c r="M163" s="213"/>
      <c r="N163" s="214"/>
      <c r="O163" s="214"/>
      <c r="P163" s="215">
        <f>SUM(P164:P171)</f>
        <v>0</v>
      </c>
      <c r="Q163" s="214"/>
      <c r="R163" s="215">
        <f>SUM(R164:R171)</f>
        <v>0.43494389999999999</v>
      </c>
      <c r="S163" s="214"/>
      <c r="T163" s="216">
        <f>SUM(T164:T171)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7" t="s">
        <v>129</v>
      </c>
      <c r="AT163" s="218" t="s">
        <v>74</v>
      </c>
      <c r="AU163" s="218" t="s">
        <v>83</v>
      </c>
      <c r="AY163" s="217" t="s">
        <v>120</v>
      </c>
      <c r="BK163" s="219">
        <f>SUM(BK164:BK171)</f>
        <v>0</v>
      </c>
    </row>
    <row r="164" s="2" customFormat="1" ht="24.15" customHeight="1">
      <c r="A164" s="35"/>
      <c r="B164" s="36"/>
      <c r="C164" s="222" t="s">
        <v>249</v>
      </c>
      <c r="D164" s="222" t="s">
        <v>124</v>
      </c>
      <c r="E164" s="223" t="s">
        <v>250</v>
      </c>
      <c r="F164" s="224" t="s">
        <v>251</v>
      </c>
      <c r="G164" s="225" t="s">
        <v>127</v>
      </c>
      <c r="H164" s="226">
        <v>57.899999999999999</v>
      </c>
      <c r="I164" s="227"/>
      <c r="J164" s="226">
        <f>ROUND(I164*H164,3)</f>
        <v>0</v>
      </c>
      <c r="K164" s="228"/>
      <c r="L164" s="41"/>
      <c r="M164" s="229" t="s">
        <v>1</v>
      </c>
      <c r="N164" s="230" t="s">
        <v>41</v>
      </c>
      <c r="O164" s="94"/>
      <c r="P164" s="231">
        <f>O164*H164</f>
        <v>0</v>
      </c>
      <c r="Q164" s="231">
        <v>0</v>
      </c>
      <c r="R164" s="231">
        <f>Q164*H164</f>
        <v>0</v>
      </c>
      <c r="S164" s="231">
        <v>0</v>
      </c>
      <c r="T164" s="23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3" t="s">
        <v>199</v>
      </c>
      <c r="AT164" s="233" t="s">
        <v>124</v>
      </c>
      <c r="AU164" s="233" t="s">
        <v>129</v>
      </c>
      <c r="AY164" s="14" t="s">
        <v>120</v>
      </c>
      <c r="BE164" s="234">
        <f>IF(N164="základná",J164,0)</f>
        <v>0</v>
      </c>
      <c r="BF164" s="234">
        <f>IF(N164="znížená",J164,0)</f>
        <v>0</v>
      </c>
      <c r="BG164" s="234">
        <f>IF(N164="zákl. prenesená",J164,0)</f>
        <v>0</v>
      </c>
      <c r="BH164" s="234">
        <f>IF(N164="zníž. prenesená",J164,0)</f>
        <v>0</v>
      </c>
      <c r="BI164" s="234">
        <f>IF(N164="nulová",J164,0)</f>
        <v>0</v>
      </c>
      <c r="BJ164" s="14" t="s">
        <v>129</v>
      </c>
      <c r="BK164" s="235">
        <f>ROUND(I164*H164,3)</f>
        <v>0</v>
      </c>
      <c r="BL164" s="14" t="s">
        <v>199</v>
      </c>
      <c r="BM164" s="233" t="s">
        <v>252</v>
      </c>
    </row>
    <row r="165" s="2" customFormat="1" ht="24.15" customHeight="1">
      <c r="A165" s="35"/>
      <c r="B165" s="36"/>
      <c r="C165" s="236" t="s">
        <v>253</v>
      </c>
      <c r="D165" s="236" t="s">
        <v>165</v>
      </c>
      <c r="E165" s="237" t="s">
        <v>254</v>
      </c>
      <c r="F165" s="238" t="s">
        <v>255</v>
      </c>
      <c r="G165" s="239" t="s">
        <v>127</v>
      </c>
      <c r="H165" s="240">
        <v>66.584999999999994</v>
      </c>
      <c r="I165" s="241"/>
      <c r="J165" s="240">
        <f>ROUND(I165*H165,3)</f>
        <v>0</v>
      </c>
      <c r="K165" s="242"/>
      <c r="L165" s="243"/>
      <c r="M165" s="244" t="s">
        <v>1</v>
      </c>
      <c r="N165" s="245" t="s">
        <v>41</v>
      </c>
      <c r="O165" s="94"/>
      <c r="P165" s="231">
        <f>O165*H165</f>
        <v>0</v>
      </c>
      <c r="Q165" s="231">
        <v>0.0011999999999999999</v>
      </c>
      <c r="R165" s="231">
        <f>Q165*H165</f>
        <v>0.079901999999999987</v>
      </c>
      <c r="S165" s="231">
        <v>0</v>
      </c>
      <c r="T165" s="23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3" t="s">
        <v>256</v>
      </c>
      <c r="AT165" s="233" t="s">
        <v>165</v>
      </c>
      <c r="AU165" s="233" t="s">
        <v>129</v>
      </c>
      <c r="AY165" s="14" t="s">
        <v>120</v>
      </c>
      <c r="BE165" s="234">
        <f>IF(N165="základná",J165,0)</f>
        <v>0</v>
      </c>
      <c r="BF165" s="234">
        <f>IF(N165="znížená",J165,0)</f>
        <v>0</v>
      </c>
      <c r="BG165" s="234">
        <f>IF(N165="zákl. prenesená",J165,0)</f>
        <v>0</v>
      </c>
      <c r="BH165" s="234">
        <f>IF(N165="zníž. prenesená",J165,0)</f>
        <v>0</v>
      </c>
      <c r="BI165" s="234">
        <f>IF(N165="nulová",J165,0)</f>
        <v>0</v>
      </c>
      <c r="BJ165" s="14" t="s">
        <v>129</v>
      </c>
      <c r="BK165" s="235">
        <f>ROUND(I165*H165,3)</f>
        <v>0</v>
      </c>
      <c r="BL165" s="14" t="s">
        <v>199</v>
      </c>
      <c r="BM165" s="233" t="s">
        <v>257</v>
      </c>
    </row>
    <row r="166" s="2" customFormat="1" ht="24.15" customHeight="1">
      <c r="A166" s="35"/>
      <c r="B166" s="36"/>
      <c r="C166" s="222" t="s">
        <v>258</v>
      </c>
      <c r="D166" s="222" t="s">
        <v>124</v>
      </c>
      <c r="E166" s="223" t="s">
        <v>259</v>
      </c>
      <c r="F166" s="224" t="s">
        <v>251</v>
      </c>
      <c r="G166" s="225" t="s">
        <v>127</v>
      </c>
      <c r="H166" s="226">
        <v>57.899999999999999</v>
      </c>
      <c r="I166" s="227"/>
      <c r="J166" s="226">
        <f>ROUND(I166*H166,3)</f>
        <v>0</v>
      </c>
      <c r="K166" s="228"/>
      <c r="L166" s="41"/>
      <c r="M166" s="229" t="s">
        <v>1</v>
      </c>
      <c r="N166" s="230" t="s">
        <v>41</v>
      </c>
      <c r="O166" s="94"/>
      <c r="P166" s="231">
        <f>O166*H166</f>
        <v>0</v>
      </c>
      <c r="Q166" s="231">
        <v>0</v>
      </c>
      <c r="R166" s="231">
        <f>Q166*H166</f>
        <v>0</v>
      </c>
      <c r="S166" s="231">
        <v>0</v>
      </c>
      <c r="T166" s="23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3" t="s">
        <v>199</v>
      </c>
      <c r="AT166" s="233" t="s">
        <v>124</v>
      </c>
      <c r="AU166" s="233" t="s">
        <v>129</v>
      </c>
      <c r="AY166" s="14" t="s">
        <v>120</v>
      </c>
      <c r="BE166" s="234">
        <f>IF(N166="základná",J166,0)</f>
        <v>0</v>
      </c>
      <c r="BF166" s="234">
        <f>IF(N166="znížená",J166,0)</f>
        <v>0</v>
      </c>
      <c r="BG166" s="234">
        <f>IF(N166="zákl. prenesená",J166,0)</f>
        <v>0</v>
      </c>
      <c r="BH166" s="234">
        <f>IF(N166="zníž. prenesená",J166,0)</f>
        <v>0</v>
      </c>
      <c r="BI166" s="234">
        <f>IF(N166="nulová",J166,0)</f>
        <v>0</v>
      </c>
      <c r="BJ166" s="14" t="s">
        <v>129</v>
      </c>
      <c r="BK166" s="235">
        <f>ROUND(I166*H166,3)</f>
        <v>0</v>
      </c>
      <c r="BL166" s="14" t="s">
        <v>199</v>
      </c>
      <c r="BM166" s="233" t="s">
        <v>260</v>
      </c>
    </row>
    <row r="167" s="2" customFormat="1" ht="16.5" customHeight="1">
      <c r="A167" s="35"/>
      <c r="B167" s="36"/>
      <c r="C167" s="236" t="s">
        <v>261</v>
      </c>
      <c r="D167" s="236" t="s">
        <v>165</v>
      </c>
      <c r="E167" s="237" t="s">
        <v>262</v>
      </c>
      <c r="F167" s="238" t="s">
        <v>263</v>
      </c>
      <c r="G167" s="239" t="s">
        <v>127</v>
      </c>
      <c r="H167" s="240">
        <v>66.584999999999994</v>
      </c>
      <c r="I167" s="241"/>
      <c r="J167" s="240">
        <f>ROUND(I167*H167,3)</f>
        <v>0</v>
      </c>
      <c r="K167" s="242"/>
      <c r="L167" s="243"/>
      <c r="M167" s="244" t="s">
        <v>1</v>
      </c>
      <c r="N167" s="245" t="s">
        <v>41</v>
      </c>
      <c r="O167" s="94"/>
      <c r="P167" s="231">
        <f>O167*H167</f>
        <v>0</v>
      </c>
      <c r="Q167" s="231">
        <v>0.00029999999999999997</v>
      </c>
      <c r="R167" s="231">
        <f>Q167*H167</f>
        <v>0.019975499999999997</v>
      </c>
      <c r="S167" s="231">
        <v>0</v>
      </c>
      <c r="T167" s="23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3" t="s">
        <v>256</v>
      </c>
      <c r="AT167" s="233" t="s">
        <v>165</v>
      </c>
      <c r="AU167" s="233" t="s">
        <v>129</v>
      </c>
      <c r="AY167" s="14" t="s">
        <v>120</v>
      </c>
      <c r="BE167" s="234">
        <f>IF(N167="základná",J167,0)</f>
        <v>0</v>
      </c>
      <c r="BF167" s="234">
        <f>IF(N167="znížená",J167,0)</f>
        <v>0</v>
      </c>
      <c r="BG167" s="234">
        <f>IF(N167="zákl. prenesená",J167,0)</f>
        <v>0</v>
      </c>
      <c r="BH167" s="234">
        <f>IF(N167="zníž. prenesená",J167,0)</f>
        <v>0</v>
      </c>
      <c r="BI167" s="234">
        <f>IF(N167="nulová",J167,0)</f>
        <v>0</v>
      </c>
      <c r="BJ167" s="14" t="s">
        <v>129</v>
      </c>
      <c r="BK167" s="235">
        <f>ROUND(I167*H167,3)</f>
        <v>0</v>
      </c>
      <c r="BL167" s="14" t="s">
        <v>199</v>
      </c>
      <c r="BM167" s="233" t="s">
        <v>264</v>
      </c>
    </row>
    <row r="168" s="2" customFormat="1" ht="44.25" customHeight="1">
      <c r="A168" s="35"/>
      <c r="B168" s="36"/>
      <c r="C168" s="222" t="s">
        <v>265</v>
      </c>
      <c r="D168" s="222" t="s">
        <v>124</v>
      </c>
      <c r="E168" s="223" t="s">
        <v>266</v>
      </c>
      <c r="F168" s="224" t="s">
        <v>267</v>
      </c>
      <c r="G168" s="225" t="s">
        <v>127</v>
      </c>
      <c r="H168" s="226">
        <v>57.899999999999999</v>
      </c>
      <c r="I168" s="227"/>
      <c r="J168" s="226">
        <f>ROUND(I168*H168,3)</f>
        <v>0</v>
      </c>
      <c r="K168" s="228"/>
      <c r="L168" s="41"/>
      <c r="M168" s="229" t="s">
        <v>1</v>
      </c>
      <c r="N168" s="230" t="s">
        <v>41</v>
      </c>
      <c r="O168" s="94"/>
      <c r="P168" s="231">
        <f>O168*H168</f>
        <v>0</v>
      </c>
      <c r="Q168" s="231">
        <v>0.0045199999999999997</v>
      </c>
      <c r="R168" s="231">
        <f>Q168*H168</f>
        <v>0.261708</v>
      </c>
      <c r="S168" s="231">
        <v>0</v>
      </c>
      <c r="T168" s="23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3" t="s">
        <v>199</v>
      </c>
      <c r="AT168" s="233" t="s">
        <v>124</v>
      </c>
      <c r="AU168" s="233" t="s">
        <v>129</v>
      </c>
      <c r="AY168" s="14" t="s">
        <v>120</v>
      </c>
      <c r="BE168" s="234">
        <f>IF(N168="základná",J168,0)</f>
        <v>0</v>
      </c>
      <c r="BF168" s="234">
        <f>IF(N168="znížená",J168,0)</f>
        <v>0</v>
      </c>
      <c r="BG168" s="234">
        <f>IF(N168="zákl. prenesená",J168,0)</f>
        <v>0</v>
      </c>
      <c r="BH168" s="234">
        <f>IF(N168="zníž. prenesená",J168,0)</f>
        <v>0</v>
      </c>
      <c r="BI168" s="234">
        <f>IF(N168="nulová",J168,0)</f>
        <v>0</v>
      </c>
      <c r="BJ168" s="14" t="s">
        <v>129</v>
      </c>
      <c r="BK168" s="235">
        <f>ROUND(I168*H168,3)</f>
        <v>0</v>
      </c>
      <c r="BL168" s="14" t="s">
        <v>199</v>
      </c>
      <c r="BM168" s="233" t="s">
        <v>268</v>
      </c>
    </row>
    <row r="169" s="2" customFormat="1" ht="16.5" customHeight="1">
      <c r="A169" s="35"/>
      <c r="B169" s="36"/>
      <c r="C169" s="236" t="s">
        <v>269</v>
      </c>
      <c r="D169" s="236" t="s">
        <v>165</v>
      </c>
      <c r="E169" s="237" t="s">
        <v>270</v>
      </c>
      <c r="F169" s="238" t="s">
        <v>271</v>
      </c>
      <c r="G169" s="239" t="s">
        <v>272</v>
      </c>
      <c r="H169" s="240">
        <v>57.899999999999999</v>
      </c>
      <c r="I169" s="241"/>
      <c r="J169" s="240">
        <f>ROUND(I169*H169,3)</f>
        <v>0</v>
      </c>
      <c r="K169" s="242"/>
      <c r="L169" s="243"/>
      <c r="M169" s="244" t="s">
        <v>1</v>
      </c>
      <c r="N169" s="245" t="s">
        <v>41</v>
      </c>
      <c r="O169" s="94"/>
      <c r="P169" s="231">
        <f>O169*H169</f>
        <v>0</v>
      </c>
      <c r="Q169" s="231">
        <v>0.001</v>
      </c>
      <c r="R169" s="231">
        <f>Q169*H169</f>
        <v>0.0579</v>
      </c>
      <c r="S169" s="231">
        <v>0</v>
      </c>
      <c r="T169" s="23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3" t="s">
        <v>256</v>
      </c>
      <c r="AT169" s="233" t="s">
        <v>165</v>
      </c>
      <c r="AU169" s="233" t="s">
        <v>129</v>
      </c>
      <c r="AY169" s="14" t="s">
        <v>120</v>
      </c>
      <c r="BE169" s="234">
        <f>IF(N169="základná",J169,0)</f>
        <v>0</v>
      </c>
      <c r="BF169" s="234">
        <f>IF(N169="znížená",J169,0)</f>
        <v>0</v>
      </c>
      <c r="BG169" s="234">
        <f>IF(N169="zákl. prenesená",J169,0)</f>
        <v>0</v>
      </c>
      <c r="BH169" s="234">
        <f>IF(N169="zníž. prenesená",J169,0)</f>
        <v>0</v>
      </c>
      <c r="BI169" s="234">
        <f>IF(N169="nulová",J169,0)</f>
        <v>0</v>
      </c>
      <c r="BJ169" s="14" t="s">
        <v>129</v>
      </c>
      <c r="BK169" s="235">
        <f>ROUND(I169*H169,3)</f>
        <v>0</v>
      </c>
      <c r="BL169" s="14" t="s">
        <v>199</v>
      </c>
      <c r="BM169" s="233" t="s">
        <v>273</v>
      </c>
    </row>
    <row r="170" s="2" customFormat="1" ht="44.25" customHeight="1">
      <c r="A170" s="35"/>
      <c r="B170" s="36"/>
      <c r="C170" s="222" t="s">
        <v>274</v>
      </c>
      <c r="D170" s="222" t="s">
        <v>124</v>
      </c>
      <c r="E170" s="223" t="s">
        <v>275</v>
      </c>
      <c r="F170" s="224" t="s">
        <v>276</v>
      </c>
      <c r="G170" s="225" t="s">
        <v>127</v>
      </c>
      <c r="H170" s="226">
        <v>3.4199999999999999</v>
      </c>
      <c r="I170" s="227"/>
      <c r="J170" s="226">
        <f>ROUND(I170*H170,3)</f>
        <v>0</v>
      </c>
      <c r="K170" s="228"/>
      <c r="L170" s="41"/>
      <c r="M170" s="229" t="s">
        <v>1</v>
      </c>
      <c r="N170" s="230" t="s">
        <v>41</v>
      </c>
      <c r="O170" s="94"/>
      <c r="P170" s="231">
        <f>O170*H170</f>
        <v>0</v>
      </c>
      <c r="Q170" s="231">
        <v>0.0045199999999999997</v>
      </c>
      <c r="R170" s="231">
        <f>Q170*H170</f>
        <v>0.015458399999999999</v>
      </c>
      <c r="S170" s="231">
        <v>0</v>
      </c>
      <c r="T170" s="23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3" t="s">
        <v>199</v>
      </c>
      <c r="AT170" s="233" t="s">
        <v>124</v>
      </c>
      <c r="AU170" s="233" t="s">
        <v>129</v>
      </c>
      <c r="AY170" s="14" t="s">
        <v>120</v>
      </c>
      <c r="BE170" s="234">
        <f>IF(N170="základná",J170,0)</f>
        <v>0</v>
      </c>
      <c r="BF170" s="234">
        <f>IF(N170="znížená",J170,0)</f>
        <v>0</v>
      </c>
      <c r="BG170" s="234">
        <f>IF(N170="zákl. prenesená",J170,0)</f>
        <v>0</v>
      </c>
      <c r="BH170" s="234">
        <f>IF(N170="zníž. prenesená",J170,0)</f>
        <v>0</v>
      </c>
      <c r="BI170" s="234">
        <f>IF(N170="nulová",J170,0)</f>
        <v>0</v>
      </c>
      <c r="BJ170" s="14" t="s">
        <v>129</v>
      </c>
      <c r="BK170" s="235">
        <f>ROUND(I170*H170,3)</f>
        <v>0</v>
      </c>
      <c r="BL170" s="14" t="s">
        <v>199</v>
      </c>
      <c r="BM170" s="233" t="s">
        <v>277</v>
      </c>
    </row>
    <row r="171" s="2" customFormat="1" ht="24.15" customHeight="1">
      <c r="A171" s="35"/>
      <c r="B171" s="36"/>
      <c r="C171" s="222" t="s">
        <v>278</v>
      </c>
      <c r="D171" s="222" t="s">
        <v>124</v>
      </c>
      <c r="E171" s="223" t="s">
        <v>279</v>
      </c>
      <c r="F171" s="224" t="s">
        <v>280</v>
      </c>
      <c r="G171" s="225" t="s">
        <v>233</v>
      </c>
      <c r="H171" s="226">
        <v>0.435</v>
      </c>
      <c r="I171" s="227"/>
      <c r="J171" s="226">
        <f>ROUND(I171*H171,3)</f>
        <v>0</v>
      </c>
      <c r="K171" s="228"/>
      <c r="L171" s="41"/>
      <c r="M171" s="229" t="s">
        <v>1</v>
      </c>
      <c r="N171" s="230" t="s">
        <v>41</v>
      </c>
      <c r="O171" s="94"/>
      <c r="P171" s="231">
        <f>O171*H171</f>
        <v>0</v>
      </c>
      <c r="Q171" s="231">
        <v>0</v>
      </c>
      <c r="R171" s="231">
        <f>Q171*H171</f>
        <v>0</v>
      </c>
      <c r="S171" s="231">
        <v>0</v>
      </c>
      <c r="T171" s="23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3" t="s">
        <v>199</v>
      </c>
      <c r="AT171" s="233" t="s">
        <v>124</v>
      </c>
      <c r="AU171" s="233" t="s">
        <v>129</v>
      </c>
      <c r="AY171" s="14" t="s">
        <v>120</v>
      </c>
      <c r="BE171" s="234">
        <f>IF(N171="základná",J171,0)</f>
        <v>0</v>
      </c>
      <c r="BF171" s="234">
        <f>IF(N171="znížená",J171,0)</f>
        <v>0</v>
      </c>
      <c r="BG171" s="234">
        <f>IF(N171="zákl. prenesená",J171,0)</f>
        <v>0</v>
      </c>
      <c r="BH171" s="234">
        <f>IF(N171="zníž. prenesená",J171,0)</f>
        <v>0</v>
      </c>
      <c r="BI171" s="234">
        <f>IF(N171="nulová",J171,0)</f>
        <v>0</v>
      </c>
      <c r="BJ171" s="14" t="s">
        <v>129</v>
      </c>
      <c r="BK171" s="235">
        <f>ROUND(I171*H171,3)</f>
        <v>0</v>
      </c>
      <c r="BL171" s="14" t="s">
        <v>199</v>
      </c>
      <c r="BM171" s="233" t="s">
        <v>281</v>
      </c>
    </row>
    <row r="172" s="12" customFormat="1" ht="22.8" customHeight="1">
      <c r="A172" s="12"/>
      <c r="B172" s="206"/>
      <c r="C172" s="207"/>
      <c r="D172" s="208" t="s">
        <v>74</v>
      </c>
      <c r="E172" s="220" t="s">
        <v>282</v>
      </c>
      <c r="F172" s="220" t="s">
        <v>283</v>
      </c>
      <c r="G172" s="207"/>
      <c r="H172" s="207"/>
      <c r="I172" s="210"/>
      <c r="J172" s="221">
        <f>BK172</f>
        <v>0</v>
      </c>
      <c r="K172" s="207"/>
      <c r="L172" s="212"/>
      <c r="M172" s="213"/>
      <c r="N172" s="214"/>
      <c r="O172" s="214"/>
      <c r="P172" s="215">
        <f>SUM(P173:P177)</f>
        <v>0</v>
      </c>
      <c r="Q172" s="214"/>
      <c r="R172" s="215">
        <f>SUM(R173:R177)</f>
        <v>0.13530374999999997</v>
      </c>
      <c r="S172" s="214"/>
      <c r="T172" s="216">
        <f>SUM(T173:T177)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7" t="s">
        <v>129</v>
      </c>
      <c r="AT172" s="218" t="s">
        <v>74</v>
      </c>
      <c r="AU172" s="218" t="s">
        <v>83</v>
      </c>
      <c r="AY172" s="217" t="s">
        <v>120</v>
      </c>
      <c r="BK172" s="219">
        <f>SUM(BK173:BK177)</f>
        <v>0</v>
      </c>
    </row>
    <row r="173" s="2" customFormat="1" ht="33" customHeight="1">
      <c r="A173" s="35"/>
      <c r="B173" s="36"/>
      <c r="C173" s="222" t="s">
        <v>284</v>
      </c>
      <c r="D173" s="222" t="s">
        <v>124</v>
      </c>
      <c r="E173" s="223" t="s">
        <v>285</v>
      </c>
      <c r="F173" s="224" t="s">
        <v>286</v>
      </c>
      <c r="G173" s="225" t="s">
        <v>127</v>
      </c>
      <c r="H173" s="226">
        <v>57.899999999999999</v>
      </c>
      <c r="I173" s="227"/>
      <c r="J173" s="226">
        <f>ROUND(I173*H173,3)</f>
        <v>0</v>
      </c>
      <c r="K173" s="228"/>
      <c r="L173" s="41"/>
      <c r="M173" s="229" t="s">
        <v>1</v>
      </c>
      <c r="N173" s="230" t="s">
        <v>41</v>
      </c>
      <c r="O173" s="94"/>
      <c r="P173" s="231">
        <f>O173*H173</f>
        <v>0</v>
      </c>
      <c r="Q173" s="231">
        <v>0</v>
      </c>
      <c r="R173" s="231">
        <f>Q173*H173</f>
        <v>0</v>
      </c>
      <c r="S173" s="231">
        <v>0</v>
      </c>
      <c r="T173" s="23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3" t="s">
        <v>199</v>
      </c>
      <c r="AT173" s="233" t="s">
        <v>124</v>
      </c>
      <c r="AU173" s="233" t="s">
        <v>129</v>
      </c>
      <c r="AY173" s="14" t="s">
        <v>120</v>
      </c>
      <c r="BE173" s="234">
        <f>IF(N173="základná",J173,0)</f>
        <v>0</v>
      </c>
      <c r="BF173" s="234">
        <f>IF(N173="znížená",J173,0)</f>
        <v>0</v>
      </c>
      <c r="BG173" s="234">
        <f>IF(N173="zákl. prenesená",J173,0)</f>
        <v>0</v>
      </c>
      <c r="BH173" s="234">
        <f>IF(N173="zníž. prenesená",J173,0)</f>
        <v>0</v>
      </c>
      <c r="BI173" s="234">
        <f>IF(N173="nulová",J173,0)</f>
        <v>0</v>
      </c>
      <c r="BJ173" s="14" t="s">
        <v>129</v>
      </c>
      <c r="BK173" s="235">
        <f>ROUND(I173*H173,3)</f>
        <v>0</v>
      </c>
      <c r="BL173" s="14" t="s">
        <v>199</v>
      </c>
      <c r="BM173" s="233" t="s">
        <v>287</v>
      </c>
    </row>
    <row r="174" s="2" customFormat="1" ht="24.15" customHeight="1">
      <c r="A174" s="35"/>
      <c r="B174" s="36"/>
      <c r="C174" s="236" t="s">
        <v>256</v>
      </c>
      <c r="D174" s="236" t="s">
        <v>165</v>
      </c>
      <c r="E174" s="237" t="s">
        <v>288</v>
      </c>
      <c r="F174" s="238" t="s">
        <v>289</v>
      </c>
      <c r="G174" s="239" t="s">
        <v>127</v>
      </c>
      <c r="H174" s="240">
        <v>66.584999999999994</v>
      </c>
      <c r="I174" s="241"/>
      <c r="J174" s="240">
        <f>ROUND(I174*H174,3)</f>
        <v>0</v>
      </c>
      <c r="K174" s="242"/>
      <c r="L174" s="243"/>
      <c r="M174" s="244" t="s">
        <v>1</v>
      </c>
      <c r="N174" s="245" t="s">
        <v>41</v>
      </c>
      <c r="O174" s="94"/>
      <c r="P174" s="231">
        <f>O174*H174</f>
        <v>0</v>
      </c>
      <c r="Q174" s="231">
        <v>0.0019499999999999999</v>
      </c>
      <c r="R174" s="231">
        <f>Q174*H174</f>
        <v>0.12984074999999998</v>
      </c>
      <c r="S174" s="231">
        <v>0</v>
      </c>
      <c r="T174" s="23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3" t="s">
        <v>256</v>
      </c>
      <c r="AT174" s="233" t="s">
        <v>165</v>
      </c>
      <c r="AU174" s="233" t="s">
        <v>129</v>
      </c>
      <c r="AY174" s="14" t="s">
        <v>120</v>
      </c>
      <c r="BE174" s="234">
        <f>IF(N174="základná",J174,0)</f>
        <v>0</v>
      </c>
      <c r="BF174" s="234">
        <f>IF(N174="znížená",J174,0)</f>
        <v>0</v>
      </c>
      <c r="BG174" s="234">
        <f>IF(N174="zákl. prenesená",J174,0)</f>
        <v>0</v>
      </c>
      <c r="BH174" s="234">
        <f>IF(N174="zníž. prenesená",J174,0)</f>
        <v>0</v>
      </c>
      <c r="BI174" s="234">
        <f>IF(N174="nulová",J174,0)</f>
        <v>0</v>
      </c>
      <c r="BJ174" s="14" t="s">
        <v>129</v>
      </c>
      <c r="BK174" s="235">
        <f>ROUND(I174*H174,3)</f>
        <v>0</v>
      </c>
      <c r="BL174" s="14" t="s">
        <v>199</v>
      </c>
      <c r="BM174" s="233" t="s">
        <v>290</v>
      </c>
    </row>
    <row r="175" s="2" customFormat="1" ht="16.5" customHeight="1">
      <c r="A175" s="35"/>
      <c r="B175" s="36"/>
      <c r="C175" s="236" t="s">
        <v>291</v>
      </c>
      <c r="D175" s="236" t="s">
        <v>165</v>
      </c>
      <c r="E175" s="237" t="s">
        <v>292</v>
      </c>
      <c r="F175" s="238" t="s">
        <v>293</v>
      </c>
      <c r="G175" s="239" t="s">
        <v>233</v>
      </c>
      <c r="H175" s="240">
        <v>0.0050000000000000001</v>
      </c>
      <c r="I175" s="241"/>
      <c r="J175" s="240">
        <f>ROUND(I175*H175,3)</f>
        <v>0</v>
      </c>
      <c r="K175" s="242"/>
      <c r="L175" s="243"/>
      <c r="M175" s="244" t="s">
        <v>1</v>
      </c>
      <c r="N175" s="245" t="s">
        <v>41</v>
      </c>
      <c r="O175" s="94"/>
      <c r="P175" s="231">
        <f>O175*H175</f>
        <v>0</v>
      </c>
      <c r="Q175" s="231">
        <v>1</v>
      </c>
      <c r="R175" s="231">
        <f>Q175*H175</f>
        <v>0.0050000000000000001</v>
      </c>
      <c r="S175" s="231">
        <v>0</v>
      </c>
      <c r="T175" s="23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3" t="s">
        <v>256</v>
      </c>
      <c r="AT175" s="233" t="s">
        <v>165</v>
      </c>
      <c r="AU175" s="233" t="s">
        <v>129</v>
      </c>
      <c r="AY175" s="14" t="s">
        <v>120</v>
      </c>
      <c r="BE175" s="234">
        <f>IF(N175="základná",J175,0)</f>
        <v>0</v>
      </c>
      <c r="BF175" s="234">
        <f>IF(N175="znížená",J175,0)</f>
        <v>0</v>
      </c>
      <c r="BG175" s="234">
        <f>IF(N175="zákl. prenesená",J175,0)</f>
        <v>0</v>
      </c>
      <c r="BH175" s="234">
        <f>IF(N175="zníž. prenesená",J175,0)</f>
        <v>0</v>
      </c>
      <c r="BI175" s="234">
        <f>IF(N175="nulová",J175,0)</f>
        <v>0</v>
      </c>
      <c r="BJ175" s="14" t="s">
        <v>129</v>
      </c>
      <c r="BK175" s="235">
        <f>ROUND(I175*H175,3)</f>
        <v>0</v>
      </c>
      <c r="BL175" s="14" t="s">
        <v>199</v>
      </c>
      <c r="BM175" s="233" t="s">
        <v>294</v>
      </c>
    </row>
    <row r="176" s="2" customFormat="1" ht="24.15" customHeight="1">
      <c r="A176" s="35"/>
      <c r="B176" s="36"/>
      <c r="C176" s="236" t="s">
        <v>295</v>
      </c>
      <c r="D176" s="236" t="s">
        <v>165</v>
      </c>
      <c r="E176" s="237" t="s">
        <v>296</v>
      </c>
      <c r="F176" s="238" t="s">
        <v>297</v>
      </c>
      <c r="G176" s="239" t="s">
        <v>272</v>
      </c>
      <c r="H176" s="240">
        <v>0.46300000000000002</v>
      </c>
      <c r="I176" s="241"/>
      <c r="J176" s="240">
        <f>ROUND(I176*H176,3)</f>
        <v>0</v>
      </c>
      <c r="K176" s="242"/>
      <c r="L176" s="243"/>
      <c r="M176" s="244" t="s">
        <v>1</v>
      </c>
      <c r="N176" s="245" t="s">
        <v>41</v>
      </c>
      <c r="O176" s="94"/>
      <c r="P176" s="231">
        <f>O176*H176</f>
        <v>0</v>
      </c>
      <c r="Q176" s="231">
        <v>0.001</v>
      </c>
      <c r="R176" s="231">
        <f>Q176*H176</f>
        <v>0.00046300000000000003</v>
      </c>
      <c r="S176" s="231">
        <v>0</v>
      </c>
      <c r="T176" s="23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3" t="s">
        <v>256</v>
      </c>
      <c r="AT176" s="233" t="s">
        <v>165</v>
      </c>
      <c r="AU176" s="233" t="s">
        <v>129</v>
      </c>
      <c r="AY176" s="14" t="s">
        <v>120</v>
      </c>
      <c r="BE176" s="234">
        <f>IF(N176="základná",J176,0)</f>
        <v>0</v>
      </c>
      <c r="BF176" s="234">
        <f>IF(N176="znížená",J176,0)</f>
        <v>0</v>
      </c>
      <c r="BG176" s="234">
        <f>IF(N176="zákl. prenesená",J176,0)</f>
        <v>0</v>
      </c>
      <c r="BH176" s="234">
        <f>IF(N176="zníž. prenesená",J176,0)</f>
        <v>0</v>
      </c>
      <c r="BI176" s="234">
        <f>IF(N176="nulová",J176,0)</f>
        <v>0</v>
      </c>
      <c r="BJ176" s="14" t="s">
        <v>129</v>
      </c>
      <c r="BK176" s="235">
        <f>ROUND(I176*H176,3)</f>
        <v>0</v>
      </c>
      <c r="BL176" s="14" t="s">
        <v>199</v>
      </c>
      <c r="BM176" s="233" t="s">
        <v>298</v>
      </c>
    </row>
    <row r="177" s="2" customFormat="1" ht="24.15" customHeight="1">
      <c r="A177" s="35"/>
      <c r="B177" s="36"/>
      <c r="C177" s="222" t="s">
        <v>299</v>
      </c>
      <c r="D177" s="222" t="s">
        <v>124</v>
      </c>
      <c r="E177" s="223" t="s">
        <v>300</v>
      </c>
      <c r="F177" s="224" t="s">
        <v>301</v>
      </c>
      <c r="G177" s="225" t="s">
        <v>233</v>
      </c>
      <c r="H177" s="226">
        <v>0.13500000000000001</v>
      </c>
      <c r="I177" s="227"/>
      <c r="J177" s="226">
        <f>ROUND(I177*H177,3)</f>
        <v>0</v>
      </c>
      <c r="K177" s="228"/>
      <c r="L177" s="41"/>
      <c r="M177" s="229" t="s">
        <v>1</v>
      </c>
      <c r="N177" s="230" t="s">
        <v>41</v>
      </c>
      <c r="O177" s="94"/>
      <c r="P177" s="231">
        <f>O177*H177</f>
        <v>0</v>
      </c>
      <c r="Q177" s="231">
        <v>0</v>
      </c>
      <c r="R177" s="231">
        <f>Q177*H177</f>
        <v>0</v>
      </c>
      <c r="S177" s="231">
        <v>0</v>
      </c>
      <c r="T177" s="23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3" t="s">
        <v>199</v>
      </c>
      <c r="AT177" s="233" t="s">
        <v>124</v>
      </c>
      <c r="AU177" s="233" t="s">
        <v>129</v>
      </c>
      <c r="AY177" s="14" t="s">
        <v>120</v>
      </c>
      <c r="BE177" s="234">
        <f>IF(N177="základná",J177,0)</f>
        <v>0</v>
      </c>
      <c r="BF177" s="234">
        <f>IF(N177="znížená",J177,0)</f>
        <v>0</v>
      </c>
      <c r="BG177" s="234">
        <f>IF(N177="zákl. prenesená",J177,0)</f>
        <v>0</v>
      </c>
      <c r="BH177" s="234">
        <f>IF(N177="zníž. prenesená",J177,0)</f>
        <v>0</v>
      </c>
      <c r="BI177" s="234">
        <f>IF(N177="nulová",J177,0)</f>
        <v>0</v>
      </c>
      <c r="BJ177" s="14" t="s">
        <v>129</v>
      </c>
      <c r="BK177" s="235">
        <f>ROUND(I177*H177,3)</f>
        <v>0</v>
      </c>
      <c r="BL177" s="14" t="s">
        <v>199</v>
      </c>
      <c r="BM177" s="233" t="s">
        <v>302</v>
      </c>
    </row>
    <row r="178" s="12" customFormat="1" ht="22.8" customHeight="1">
      <c r="A178" s="12"/>
      <c r="B178" s="206"/>
      <c r="C178" s="207"/>
      <c r="D178" s="208" t="s">
        <v>74</v>
      </c>
      <c r="E178" s="220" t="s">
        <v>303</v>
      </c>
      <c r="F178" s="220" t="s">
        <v>304</v>
      </c>
      <c r="G178" s="207"/>
      <c r="H178" s="207"/>
      <c r="I178" s="210"/>
      <c r="J178" s="221">
        <f>BK178</f>
        <v>0</v>
      </c>
      <c r="K178" s="207"/>
      <c r="L178" s="212"/>
      <c r="M178" s="213"/>
      <c r="N178" s="214"/>
      <c r="O178" s="214"/>
      <c r="P178" s="215">
        <f>SUM(P179:P181)</f>
        <v>0</v>
      </c>
      <c r="Q178" s="214"/>
      <c r="R178" s="215">
        <f>SUM(R179:R181)</f>
        <v>0.088586999999999999</v>
      </c>
      <c r="S178" s="214"/>
      <c r="T178" s="216">
        <f>SUM(T179:T181)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7" t="s">
        <v>129</v>
      </c>
      <c r="AT178" s="218" t="s">
        <v>74</v>
      </c>
      <c r="AU178" s="218" t="s">
        <v>83</v>
      </c>
      <c r="AY178" s="217" t="s">
        <v>120</v>
      </c>
      <c r="BK178" s="219">
        <f>SUM(BK179:BK181)</f>
        <v>0</v>
      </c>
    </row>
    <row r="179" s="2" customFormat="1" ht="24.15" customHeight="1">
      <c r="A179" s="35"/>
      <c r="B179" s="36"/>
      <c r="C179" s="222" t="s">
        <v>305</v>
      </c>
      <c r="D179" s="222" t="s">
        <v>124</v>
      </c>
      <c r="E179" s="223" t="s">
        <v>306</v>
      </c>
      <c r="F179" s="224" t="s">
        <v>307</v>
      </c>
      <c r="G179" s="225" t="s">
        <v>127</v>
      </c>
      <c r="H179" s="226">
        <v>57.899999999999999</v>
      </c>
      <c r="I179" s="227"/>
      <c r="J179" s="226">
        <f>ROUND(I179*H179,3)</f>
        <v>0</v>
      </c>
      <c r="K179" s="228"/>
      <c r="L179" s="41"/>
      <c r="M179" s="229" t="s">
        <v>1</v>
      </c>
      <c r="N179" s="230" t="s">
        <v>41</v>
      </c>
      <c r="O179" s="94"/>
      <c r="P179" s="231">
        <f>O179*H179</f>
        <v>0</v>
      </c>
      <c r="Q179" s="231">
        <v>0</v>
      </c>
      <c r="R179" s="231">
        <f>Q179*H179</f>
        <v>0</v>
      </c>
      <c r="S179" s="231">
        <v>0</v>
      </c>
      <c r="T179" s="23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3" t="s">
        <v>199</v>
      </c>
      <c r="AT179" s="233" t="s">
        <v>124</v>
      </c>
      <c r="AU179" s="233" t="s">
        <v>129</v>
      </c>
      <c r="AY179" s="14" t="s">
        <v>120</v>
      </c>
      <c r="BE179" s="234">
        <f>IF(N179="základná",J179,0)</f>
        <v>0</v>
      </c>
      <c r="BF179" s="234">
        <f>IF(N179="znížená",J179,0)</f>
        <v>0</v>
      </c>
      <c r="BG179" s="234">
        <f>IF(N179="zákl. prenesená",J179,0)</f>
        <v>0</v>
      </c>
      <c r="BH179" s="234">
        <f>IF(N179="zníž. prenesená",J179,0)</f>
        <v>0</v>
      </c>
      <c r="BI179" s="234">
        <f>IF(N179="nulová",J179,0)</f>
        <v>0</v>
      </c>
      <c r="BJ179" s="14" t="s">
        <v>129</v>
      </c>
      <c r="BK179" s="235">
        <f>ROUND(I179*H179,3)</f>
        <v>0</v>
      </c>
      <c r="BL179" s="14" t="s">
        <v>199</v>
      </c>
      <c r="BM179" s="233" t="s">
        <v>308</v>
      </c>
    </row>
    <row r="180" s="2" customFormat="1" ht="24.15" customHeight="1">
      <c r="A180" s="35"/>
      <c r="B180" s="36"/>
      <c r="C180" s="236" t="s">
        <v>309</v>
      </c>
      <c r="D180" s="236" t="s">
        <v>165</v>
      </c>
      <c r="E180" s="237" t="s">
        <v>310</v>
      </c>
      <c r="F180" s="238" t="s">
        <v>311</v>
      </c>
      <c r="G180" s="239" t="s">
        <v>127</v>
      </c>
      <c r="H180" s="240">
        <v>59.058</v>
      </c>
      <c r="I180" s="241"/>
      <c r="J180" s="240">
        <f>ROUND(I180*H180,3)</f>
        <v>0</v>
      </c>
      <c r="K180" s="242"/>
      <c r="L180" s="243"/>
      <c r="M180" s="244" t="s">
        <v>1</v>
      </c>
      <c r="N180" s="245" t="s">
        <v>41</v>
      </c>
      <c r="O180" s="94"/>
      <c r="P180" s="231">
        <f>O180*H180</f>
        <v>0</v>
      </c>
      <c r="Q180" s="231">
        <v>0.0015</v>
      </c>
      <c r="R180" s="231">
        <f>Q180*H180</f>
        <v>0.088586999999999999</v>
      </c>
      <c r="S180" s="231">
        <v>0</v>
      </c>
      <c r="T180" s="23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3" t="s">
        <v>256</v>
      </c>
      <c r="AT180" s="233" t="s">
        <v>165</v>
      </c>
      <c r="AU180" s="233" t="s">
        <v>129</v>
      </c>
      <c r="AY180" s="14" t="s">
        <v>120</v>
      </c>
      <c r="BE180" s="234">
        <f>IF(N180="základná",J180,0)</f>
        <v>0</v>
      </c>
      <c r="BF180" s="234">
        <f>IF(N180="znížená",J180,0)</f>
        <v>0</v>
      </c>
      <c r="BG180" s="234">
        <f>IF(N180="zákl. prenesená",J180,0)</f>
        <v>0</v>
      </c>
      <c r="BH180" s="234">
        <f>IF(N180="zníž. prenesená",J180,0)</f>
        <v>0</v>
      </c>
      <c r="BI180" s="234">
        <f>IF(N180="nulová",J180,0)</f>
        <v>0</v>
      </c>
      <c r="BJ180" s="14" t="s">
        <v>129</v>
      </c>
      <c r="BK180" s="235">
        <f>ROUND(I180*H180,3)</f>
        <v>0</v>
      </c>
      <c r="BL180" s="14" t="s">
        <v>199</v>
      </c>
      <c r="BM180" s="233" t="s">
        <v>312</v>
      </c>
    </row>
    <row r="181" s="2" customFormat="1" ht="24.15" customHeight="1">
      <c r="A181" s="35"/>
      <c r="B181" s="36"/>
      <c r="C181" s="222" t="s">
        <v>313</v>
      </c>
      <c r="D181" s="222" t="s">
        <v>124</v>
      </c>
      <c r="E181" s="223" t="s">
        <v>314</v>
      </c>
      <c r="F181" s="224" t="s">
        <v>315</v>
      </c>
      <c r="G181" s="225" t="s">
        <v>233</v>
      </c>
      <c r="H181" s="226">
        <v>0.088999999999999996</v>
      </c>
      <c r="I181" s="227"/>
      <c r="J181" s="226">
        <f>ROUND(I181*H181,3)</f>
        <v>0</v>
      </c>
      <c r="K181" s="228"/>
      <c r="L181" s="41"/>
      <c r="M181" s="229" t="s">
        <v>1</v>
      </c>
      <c r="N181" s="230" t="s">
        <v>41</v>
      </c>
      <c r="O181" s="94"/>
      <c r="P181" s="231">
        <f>O181*H181</f>
        <v>0</v>
      </c>
      <c r="Q181" s="231">
        <v>0</v>
      </c>
      <c r="R181" s="231">
        <f>Q181*H181</f>
        <v>0</v>
      </c>
      <c r="S181" s="231">
        <v>0</v>
      </c>
      <c r="T181" s="23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3" t="s">
        <v>199</v>
      </c>
      <c r="AT181" s="233" t="s">
        <v>124</v>
      </c>
      <c r="AU181" s="233" t="s">
        <v>129</v>
      </c>
      <c r="AY181" s="14" t="s">
        <v>120</v>
      </c>
      <c r="BE181" s="234">
        <f>IF(N181="základná",J181,0)</f>
        <v>0</v>
      </c>
      <c r="BF181" s="234">
        <f>IF(N181="znížená",J181,0)</f>
        <v>0</v>
      </c>
      <c r="BG181" s="234">
        <f>IF(N181="zákl. prenesená",J181,0)</f>
        <v>0</v>
      </c>
      <c r="BH181" s="234">
        <f>IF(N181="zníž. prenesená",J181,0)</f>
        <v>0</v>
      </c>
      <c r="BI181" s="234">
        <f>IF(N181="nulová",J181,0)</f>
        <v>0</v>
      </c>
      <c r="BJ181" s="14" t="s">
        <v>129</v>
      </c>
      <c r="BK181" s="235">
        <f>ROUND(I181*H181,3)</f>
        <v>0</v>
      </c>
      <c r="BL181" s="14" t="s">
        <v>199</v>
      </c>
      <c r="BM181" s="233" t="s">
        <v>316</v>
      </c>
    </row>
    <row r="182" s="12" customFormat="1" ht="22.8" customHeight="1">
      <c r="A182" s="12"/>
      <c r="B182" s="206"/>
      <c r="C182" s="207"/>
      <c r="D182" s="208" t="s">
        <v>74</v>
      </c>
      <c r="E182" s="220" t="s">
        <v>317</v>
      </c>
      <c r="F182" s="220" t="s">
        <v>318</v>
      </c>
      <c r="G182" s="207"/>
      <c r="H182" s="207"/>
      <c r="I182" s="210"/>
      <c r="J182" s="221">
        <f>BK182</f>
        <v>0</v>
      </c>
      <c r="K182" s="207"/>
      <c r="L182" s="212"/>
      <c r="M182" s="213"/>
      <c r="N182" s="214"/>
      <c r="O182" s="214"/>
      <c r="P182" s="215">
        <f>SUM(P183:P187)</f>
        <v>0</v>
      </c>
      <c r="Q182" s="214"/>
      <c r="R182" s="215">
        <f>SUM(R183:R187)</f>
        <v>0.043198</v>
      </c>
      <c r="S182" s="214"/>
      <c r="T182" s="216">
        <f>SUM(T183:T187)</f>
        <v>0.14740700000000001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7" t="s">
        <v>129</v>
      </c>
      <c r="AT182" s="218" t="s">
        <v>74</v>
      </c>
      <c r="AU182" s="218" t="s">
        <v>83</v>
      </c>
      <c r="AY182" s="217" t="s">
        <v>120</v>
      </c>
      <c r="BK182" s="219">
        <f>SUM(BK183:BK187)</f>
        <v>0</v>
      </c>
    </row>
    <row r="183" s="2" customFormat="1" ht="33" customHeight="1">
      <c r="A183" s="35"/>
      <c r="B183" s="36"/>
      <c r="C183" s="222" t="s">
        <v>319</v>
      </c>
      <c r="D183" s="222" t="s">
        <v>124</v>
      </c>
      <c r="E183" s="223" t="s">
        <v>320</v>
      </c>
      <c r="F183" s="224" t="s">
        <v>321</v>
      </c>
      <c r="G183" s="225" t="s">
        <v>162</v>
      </c>
      <c r="H183" s="226">
        <v>22.100000000000001</v>
      </c>
      <c r="I183" s="227"/>
      <c r="J183" s="226">
        <f>ROUND(I183*H183,3)</f>
        <v>0</v>
      </c>
      <c r="K183" s="228"/>
      <c r="L183" s="41"/>
      <c r="M183" s="229" t="s">
        <v>1</v>
      </c>
      <c r="N183" s="230" t="s">
        <v>41</v>
      </c>
      <c r="O183" s="94"/>
      <c r="P183" s="231">
        <f>O183*H183</f>
        <v>0</v>
      </c>
      <c r="Q183" s="231">
        <v>0</v>
      </c>
      <c r="R183" s="231">
        <f>Q183*H183</f>
        <v>0</v>
      </c>
      <c r="S183" s="231">
        <v>0.0032000000000000002</v>
      </c>
      <c r="T183" s="232">
        <f>S183*H183</f>
        <v>0.070720000000000005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3" t="s">
        <v>199</v>
      </c>
      <c r="AT183" s="233" t="s">
        <v>124</v>
      </c>
      <c r="AU183" s="233" t="s">
        <v>129</v>
      </c>
      <c r="AY183" s="14" t="s">
        <v>120</v>
      </c>
      <c r="BE183" s="234">
        <f>IF(N183="základná",J183,0)</f>
        <v>0</v>
      </c>
      <c r="BF183" s="234">
        <f>IF(N183="znížená",J183,0)</f>
        <v>0</v>
      </c>
      <c r="BG183" s="234">
        <f>IF(N183="zákl. prenesená",J183,0)</f>
        <v>0</v>
      </c>
      <c r="BH183" s="234">
        <f>IF(N183="zníž. prenesená",J183,0)</f>
        <v>0</v>
      </c>
      <c r="BI183" s="234">
        <f>IF(N183="nulová",J183,0)</f>
        <v>0</v>
      </c>
      <c r="BJ183" s="14" t="s">
        <v>129</v>
      </c>
      <c r="BK183" s="235">
        <f>ROUND(I183*H183,3)</f>
        <v>0</v>
      </c>
      <c r="BL183" s="14" t="s">
        <v>199</v>
      </c>
      <c r="BM183" s="233" t="s">
        <v>322</v>
      </c>
    </row>
    <row r="184" s="2" customFormat="1" ht="33" customHeight="1">
      <c r="A184" s="35"/>
      <c r="B184" s="36"/>
      <c r="C184" s="222" t="s">
        <v>121</v>
      </c>
      <c r="D184" s="222" t="s">
        <v>124</v>
      </c>
      <c r="E184" s="223" t="s">
        <v>323</v>
      </c>
      <c r="F184" s="224" t="s">
        <v>324</v>
      </c>
      <c r="G184" s="225" t="s">
        <v>162</v>
      </c>
      <c r="H184" s="226">
        <v>22.100000000000001</v>
      </c>
      <c r="I184" s="227"/>
      <c r="J184" s="226">
        <f>ROUND(I184*H184,3)</f>
        <v>0</v>
      </c>
      <c r="K184" s="228"/>
      <c r="L184" s="41"/>
      <c r="M184" s="229" t="s">
        <v>1</v>
      </c>
      <c r="N184" s="230" t="s">
        <v>41</v>
      </c>
      <c r="O184" s="94"/>
      <c r="P184" s="231">
        <f>O184*H184</f>
        <v>0</v>
      </c>
      <c r="Q184" s="231">
        <v>0</v>
      </c>
      <c r="R184" s="231">
        <f>Q184*H184</f>
        <v>0</v>
      </c>
      <c r="S184" s="231">
        <v>0.00347</v>
      </c>
      <c r="T184" s="232">
        <f>S184*H184</f>
        <v>0.076687000000000005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3" t="s">
        <v>199</v>
      </c>
      <c r="AT184" s="233" t="s">
        <v>124</v>
      </c>
      <c r="AU184" s="233" t="s">
        <v>129</v>
      </c>
      <c r="AY184" s="14" t="s">
        <v>120</v>
      </c>
      <c r="BE184" s="234">
        <f>IF(N184="základná",J184,0)</f>
        <v>0</v>
      </c>
      <c r="BF184" s="234">
        <f>IF(N184="znížená",J184,0)</f>
        <v>0</v>
      </c>
      <c r="BG184" s="234">
        <f>IF(N184="zákl. prenesená",J184,0)</f>
        <v>0</v>
      </c>
      <c r="BH184" s="234">
        <f>IF(N184="zníž. prenesená",J184,0)</f>
        <v>0</v>
      </c>
      <c r="BI184" s="234">
        <f>IF(N184="nulová",J184,0)</f>
        <v>0</v>
      </c>
      <c r="BJ184" s="14" t="s">
        <v>129</v>
      </c>
      <c r="BK184" s="235">
        <f>ROUND(I184*H184,3)</f>
        <v>0</v>
      </c>
      <c r="BL184" s="14" t="s">
        <v>199</v>
      </c>
      <c r="BM184" s="233" t="s">
        <v>325</v>
      </c>
    </row>
    <row r="185" s="2" customFormat="1" ht="24.15" customHeight="1">
      <c r="A185" s="35"/>
      <c r="B185" s="36"/>
      <c r="C185" s="222" t="s">
        <v>326</v>
      </c>
      <c r="D185" s="222" t="s">
        <v>124</v>
      </c>
      <c r="E185" s="223" t="s">
        <v>327</v>
      </c>
      <c r="F185" s="224" t="s">
        <v>328</v>
      </c>
      <c r="G185" s="225" t="s">
        <v>162</v>
      </c>
      <c r="H185" s="226">
        <v>22.100000000000001</v>
      </c>
      <c r="I185" s="227"/>
      <c r="J185" s="226">
        <f>ROUND(I185*H185,3)</f>
        <v>0</v>
      </c>
      <c r="K185" s="228"/>
      <c r="L185" s="41"/>
      <c r="M185" s="229" t="s">
        <v>1</v>
      </c>
      <c r="N185" s="230" t="s">
        <v>41</v>
      </c>
      <c r="O185" s="94"/>
      <c r="P185" s="231">
        <f>O185*H185</f>
        <v>0</v>
      </c>
      <c r="Q185" s="231">
        <v>0.00158</v>
      </c>
      <c r="R185" s="231">
        <f>Q185*H185</f>
        <v>0.034918000000000005</v>
      </c>
      <c r="S185" s="231">
        <v>0</v>
      </c>
      <c r="T185" s="23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3" t="s">
        <v>199</v>
      </c>
      <c r="AT185" s="233" t="s">
        <v>124</v>
      </c>
      <c r="AU185" s="233" t="s">
        <v>129</v>
      </c>
      <c r="AY185" s="14" t="s">
        <v>120</v>
      </c>
      <c r="BE185" s="234">
        <f>IF(N185="základná",J185,0)</f>
        <v>0</v>
      </c>
      <c r="BF185" s="234">
        <f>IF(N185="znížená",J185,0)</f>
        <v>0</v>
      </c>
      <c r="BG185" s="234">
        <f>IF(N185="zákl. prenesená",J185,0)</f>
        <v>0</v>
      </c>
      <c r="BH185" s="234">
        <f>IF(N185="zníž. prenesená",J185,0)</f>
        <v>0</v>
      </c>
      <c r="BI185" s="234">
        <f>IF(N185="nulová",J185,0)</f>
        <v>0</v>
      </c>
      <c r="BJ185" s="14" t="s">
        <v>129</v>
      </c>
      <c r="BK185" s="235">
        <f>ROUND(I185*H185,3)</f>
        <v>0</v>
      </c>
      <c r="BL185" s="14" t="s">
        <v>199</v>
      </c>
      <c r="BM185" s="233" t="s">
        <v>329</v>
      </c>
    </row>
    <row r="186" s="2" customFormat="1" ht="24.15" customHeight="1">
      <c r="A186" s="35"/>
      <c r="B186" s="36"/>
      <c r="C186" s="222" t="s">
        <v>330</v>
      </c>
      <c r="D186" s="222" t="s">
        <v>124</v>
      </c>
      <c r="E186" s="223" t="s">
        <v>331</v>
      </c>
      <c r="F186" s="224" t="s">
        <v>332</v>
      </c>
      <c r="G186" s="225" t="s">
        <v>162</v>
      </c>
      <c r="H186" s="226">
        <v>4</v>
      </c>
      <c r="I186" s="227"/>
      <c r="J186" s="226">
        <f>ROUND(I186*H186,3)</f>
        <v>0</v>
      </c>
      <c r="K186" s="228"/>
      <c r="L186" s="41"/>
      <c r="M186" s="229" t="s">
        <v>1</v>
      </c>
      <c r="N186" s="230" t="s">
        <v>41</v>
      </c>
      <c r="O186" s="94"/>
      <c r="P186" s="231">
        <f>O186*H186</f>
        <v>0</v>
      </c>
      <c r="Q186" s="231">
        <v>0.0020699999999999998</v>
      </c>
      <c r="R186" s="231">
        <f>Q186*H186</f>
        <v>0.0082799999999999992</v>
      </c>
      <c r="S186" s="231">
        <v>0</v>
      </c>
      <c r="T186" s="23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3" t="s">
        <v>199</v>
      </c>
      <c r="AT186" s="233" t="s">
        <v>124</v>
      </c>
      <c r="AU186" s="233" t="s">
        <v>129</v>
      </c>
      <c r="AY186" s="14" t="s">
        <v>120</v>
      </c>
      <c r="BE186" s="234">
        <f>IF(N186="základná",J186,0)</f>
        <v>0</v>
      </c>
      <c r="BF186" s="234">
        <f>IF(N186="znížená",J186,0)</f>
        <v>0</v>
      </c>
      <c r="BG186" s="234">
        <f>IF(N186="zákl. prenesená",J186,0)</f>
        <v>0</v>
      </c>
      <c r="BH186" s="234">
        <f>IF(N186="zníž. prenesená",J186,0)</f>
        <v>0</v>
      </c>
      <c r="BI186" s="234">
        <f>IF(N186="nulová",J186,0)</f>
        <v>0</v>
      </c>
      <c r="BJ186" s="14" t="s">
        <v>129</v>
      </c>
      <c r="BK186" s="235">
        <f>ROUND(I186*H186,3)</f>
        <v>0</v>
      </c>
      <c r="BL186" s="14" t="s">
        <v>199</v>
      </c>
      <c r="BM186" s="233" t="s">
        <v>333</v>
      </c>
    </row>
    <row r="187" s="2" customFormat="1" ht="24.15" customHeight="1">
      <c r="A187" s="35"/>
      <c r="B187" s="36"/>
      <c r="C187" s="222" t="s">
        <v>334</v>
      </c>
      <c r="D187" s="222" t="s">
        <v>124</v>
      </c>
      <c r="E187" s="223" t="s">
        <v>335</v>
      </c>
      <c r="F187" s="224" t="s">
        <v>336</v>
      </c>
      <c r="G187" s="225" t="s">
        <v>233</v>
      </c>
      <c r="H187" s="226">
        <v>0.042999999999999997</v>
      </c>
      <c r="I187" s="227"/>
      <c r="J187" s="226">
        <f>ROUND(I187*H187,3)</f>
        <v>0</v>
      </c>
      <c r="K187" s="228"/>
      <c r="L187" s="41"/>
      <c r="M187" s="229" t="s">
        <v>1</v>
      </c>
      <c r="N187" s="230" t="s">
        <v>41</v>
      </c>
      <c r="O187" s="94"/>
      <c r="P187" s="231">
        <f>O187*H187</f>
        <v>0</v>
      </c>
      <c r="Q187" s="231">
        <v>0</v>
      </c>
      <c r="R187" s="231">
        <f>Q187*H187</f>
        <v>0</v>
      </c>
      <c r="S187" s="231">
        <v>0</v>
      </c>
      <c r="T187" s="23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3" t="s">
        <v>199</v>
      </c>
      <c r="AT187" s="233" t="s">
        <v>124</v>
      </c>
      <c r="AU187" s="233" t="s">
        <v>129</v>
      </c>
      <c r="AY187" s="14" t="s">
        <v>120</v>
      </c>
      <c r="BE187" s="234">
        <f>IF(N187="základná",J187,0)</f>
        <v>0</v>
      </c>
      <c r="BF187" s="234">
        <f>IF(N187="znížená",J187,0)</f>
        <v>0</v>
      </c>
      <c r="BG187" s="234">
        <f>IF(N187="zákl. prenesená",J187,0)</f>
        <v>0</v>
      </c>
      <c r="BH187" s="234">
        <f>IF(N187="zníž. prenesená",J187,0)</f>
        <v>0</v>
      </c>
      <c r="BI187" s="234">
        <f>IF(N187="nulová",J187,0)</f>
        <v>0</v>
      </c>
      <c r="BJ187" s="14" t="s">
        <v>129</v>
      </c>
      <c r="BK187" s="235">
        <f>ROUND(I187*H187,3)</f>
        <v>0</v>
      </c>
      <c r="BL187" s="14" t="s">
        <v>199</v>
      </c>
      <c r="BM187" s="233" t="s">
        <v>337</v>
      </c>
    </row>
    <row r="188" s="12" customFormat="1" ht="22.8" customHeight="1">
      <c r="A188" s="12"/>
      <c r="B188" s="206"/>
      <c r="C188" s="207"/>
      <c r="D188" s="208" t="s">
        <v>74</v>
      </c>
      <c r="E188" s="220" t="s">
        <v>338</v>
      </c>
      <c r="F188" s="220" t="s">
        <v>339</v>
      </c>
      <c r="G188" s="207"/>
      <c r="H188" s="207"/>
      <c r="I188" s="210"/>
      <c r="J188" s="221">
        <f>BK188</f>
        <v>0</v>
      </c>
      <c r="K188" s="207"/>
      <c r="L188" s="212"/>
      <c r="M188" s="213"/>
      <c r="N188" s="214"/>
      <c r="O188" s="214"/>
      <c r="P188" s="215">
        <f>P189</f>
        <v>0</v>
      </c>
      <c r="Q188" s="214"/>
      <c r="R188" s="215">
        <f>R189</f>
        <v>0.0011050000000000001</v>
      </c>
      <c r="S188" s="214"/>
      <c r="T188" s="216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17" t="s">
        <v>129</v>
      </c>
      <c r="AT188" s="218" t="s">
        <v>74</v>
      </c>
      <c r="AU188" s="218" t="s">
        <v>83</v>
      </c>
      <c r="AY188" s="217" t="s">
        <v>120</v>
      </c>
      <c r="BK188" s="219">
        <f>BK189</f>
        <v>0</v>
      </c>
    </row>
    <row r="189" s="2" customFormat="1" ht="21.75" customHeight="1">
      <c r="A189" s="35"/>
      <c r="B189" s="36"/>
      <c r="C189" s="222" t="s">
        <v>340</v>
      </c>
      <c r="D189" s="222" t="s">
        <v>124</v>
      </c>
      <c r="E189" s="223" t="s">
        <v>341</v>
      </c>
      <c r="F189" s="224" t="s">
        <v>342</v>
      </c>
      <c r="G189" s="225" t="s">
        <v>162</v>
      </c>
      <c r="H189" s="226">
        <v>22.100000000000001</v>
      </c>
      <c r="I189" s="227"/>
      <c r="J189" s="226">
        <f>ROUND(I189*H189,3)</f>
        <v>0</v>
      </c>
      <c r="K189" s="228"/>
      <c r="L189" s="41"/>
      <c r="M189" s="229" t="s">
        <v>1</v>
      </c>
      <c r="N189" s="230" t="s">
        <v>41</v>
      </c>
      <c r="O189" s="94"/>
      <c r="P189" s="231">
        <f>O189*H189</f>
        <v>0</v>
      </c>
      <c r="Q189" s="231">
        <v>5.0000000000000002E-05</v>
      </c>
      <c r="R189" s="231">
        <f>Q189*H189</f>
        <v>0.0011050000000000001</v>
      </c>
      <c r="S189" s="231">
        <v>0</v>
      </c>
      <c r="T189" s="23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3" t="s">
        <v>199</v>
      </c>
      <c r="AT189" s="233" t="s">
        <v>124</v>
      </c>
      <c r="AU189" s="233" t="s">
        <v>129</v>
      </c>
      <c r="AY189" s="14" t="s">
        <v>120</v>
      </c>
      <c r="BE189" s="234">
        <f>IF(N189="základná",J189,0)</f>
        <v>0</v>
      </c>
      <c r="BF189" s="234">
        <f>IF(N189="znížená",J189,0)</f>
        <v>0</v>
      </c>
      <c r="BG189" s="234">
        <f>IF(N189="zákl. prenesená",J189,0)</f>
        <v>0</v>
      </c>
      <c r="BH189" s="234">
        <f>IF(N189="zníž. prenesená",J189,0)</f>
        <v>0</v>
      </c>
      <c r="BI189" s="234">
        <f>IF(N189="nulová",J189,0)</f>
        <v>0</v>
      </c>
      <c r="BJ189" s="14" t="s">
        <v>129</v>
      </c>
      <c r="BK189" s="235">
        <f>ROUND(I189*H189,3)</f>
        <v>0</v>
      </c>
      <c r="BL189" s="14" t="s">
        <v>199</v>
      </c>
      <c r="BM189" s="233" t="s">
        <v>343</v>
      </c>
    </row>
    <row r="190" s="12" customFormat="1" ht="22.8" customHeight="1">
      <c r="A190" s="12"/>
      <c r="B190" s="206"/>
      <c r="C190" s="207"/>
      <c r="D190" s="208" t="s">
        <v>74</v>
      </c>
      <c r="E190" s="220" t="s">
        <v>344</v>
      </c>
      <c r="F190" s="220" t="s">
        <v>345</v>
      </c>
      <c r="G190" s="207"/>
      <c r="H190" s="207"/>
      <c r="I190" s="210"/>
      <c r="J190" s="221">
        <f>BK190</f>
        <v>0</v>
      </c>
      <c r="K190" s="207"/>
      <c r="L190" s="212"/>
      <c r="M190" s="213"/>
      <c r="N190" s="214"/>
      <c r="O190" s="214"/>
      <c r="P190" s="215">
        <f>SUM(P191:P195)</f>
        <v>0</v>
      </c>
      <c r="Q190" s="214"/>
      <c r="R190" s="215">
        <f>SUM(R191:R195)</f>
        <v>3.7401358</v>
      </c>
      <c r="S190" s="214"/>
      <c r="T190" s="216">
        <f>SUM(T191:T195)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7" t="s">
        <v>129</v>
      </c>
      <c r="AT190" s="218" t="s">
        <v>74</v>
      </c>
      <c r="AU190" s="218" t="s">
        <v>83</v>
      </c>
      <c r="AY190" s="217" t="s">
        <v>120</v>
      </c>
      <c r="BK190" s="219">
        <f>SUM(BK191:BK195)</f>
        <v>0</v>
      </c>
    </row>
    <row r="191" s="2" customFormat="1" ht="33" customHeight="1">
      <c r="A191" s="35"/>
      <c r="B191" s="36"/>
      <c r="C191" s="222" t="s">
        <v>346</v>
      </c>
      <c r="D191" s="222" t="s">
        <v>124</v>
      </c>
      <c r="E191" s="223" t="s">
        <v>347</v>
      </c>
      <c r="F191" s="224" t="s">
        <v>348</v>
      </c>
      <c r="G191" s="225" t="s">
        <v>162</v>
      </c>
      <c r="H191" s="226">
        <v>17.100000000000001</v>
      </c>
      <c r="I191" s="227"/>
      <c r="J191" s="226">
        <f>ROUND(I191*H191,3)</f>
        <v>0</v>
      </c>
      <c r="K191" s="228"/>
      <c r="L191" s="41"/>
      <c r="M191" s="229" t="s">
        <v>1</v>
      </c>
      <c r="N191" s="230" t="s">
        <v>41</v>
      </c>
      <c r="O191" s="94"/>
      <c r="P191" s="231">
        <f>O191*H191</f>
        <v>0</v>
      </c>
      <c r="Q191" s="231">
        <v>0.0037799999999999999</v>
      </c>
      <c r="R191" s="231">
        <f>Q191*H191</f>
        <v>0.064638000000000001</v>
      </c>
      <c r="S191" s="231">
        <v>0</v>
      </c>
      <c r="T191" s="23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3" t="s">
        <v>199</v>
      </c>
      <c r="AT191" s="233" t="s">
        <v>124</v>
      </c>
      <c r="AU191" s="233" t="s">
        <v>129</v>
      </c>
      <c r="AY191" s="14" t="s">
        <v>120</v>
      </c>
      <c r="BE191" s="234">
        <f>IF(N191="základná",J191,0)</f>
        <v>0</v>
      </c>
      <c r="BF191" s="234">
        <f>IF(N191="znížená",J191,0)</f>
        <v>0</v>
      </c>
      <c r="BG191" s="234">
        <f>IF(N191="zákl. prenesená",J191,0)</f>
        <v>0</v>
      </c>
      <c r="BH191" s="234">
        <f>IF(N191="zníž. prenesená",J191,0)</f>
        <v>0</v>
      </c>
      <c r="BI191" s="234">
        <f>IF(N191="nulová",J191,0)</f>
        <v>0</v>
      </c>
      <c r="BJ191" s="14" t="s">
        <v>129</v>
      </c>
      <c r="BK191" s="235">
        <f>ROUND(I191*H191,3)</f>
        <v>0</v>
      </c>
      <c r="BL191" s="14" t="s">
        <v>199</v>
      </c>
      <c r="BM191" s="233" t="s">
        <v>349</v>
      </c>
    </row>
    <row r="192" s="2" customFormat="1" ht="37.8" customHeight="1">
      <c r="A192" s="35"/>
      <c r="B192" s="36"/>
      <c r="C192" s="236" t="s">
        <v>350</v>
      </c>
      <c r="D192" s="236" t="s">
        <v>165</v>
      </c>
      <c r="E192" s="237" t="s">
        <v>351</v>
      </c>
      <c r="F192" s="238" t="s">
        <v>352</v>
      </c>
      <c r="G192" s="239" t="s">
        <v>127</v>
      </c>
      <c r="H192" s="240">
        <v>1.778</v>
      </c>
      <c r="I192" s="241"/>
      <c r="J192" s="240">
        <f>ROUND(I192*H192,3)</f>
        <v>0</v>
      </c>
      <c r="K192" s="242"/>
      <c r="L192" s="243"/>
      <c r="M192" s="244" t="s">
        <v>1</v>
      </c>
      <c r="N192" s="245" t="s">
        <v>41</v>
      </c>
      <c r="O192" s="94"/>
      <c r="P192" s="231">
        <f>O192*H192</f>
        <v>0</v>
      </c>
      <c r="Q192" s="231">
        <v>0.018499999999999999</v>
      </c>
      <c r="R192" s="231">
        <f>Q192*H192</f>
        <v>0.032892999999999999</v>
      </c>
      <c r="S192" s="231">
        <v>0</v>
      </c>
      <c r="T192" s="23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3" t="s">
        <v>256</v>
      </c>
      <c r="AT192" s="233" t="s">
        <v>165</v>
      </c>
      <c r="AU192" s="233" t="s">
        <v>129</v>
      </c>
      <c r="AY192" s="14" t="s">
        <v>120</v>
      </c>
      <c r="BE192" s="234">
        <f>IF(N192="základná",J192,0)</f>
        <v>0</v>
      </c>
      <c r="BF192" s="234">
        <f>IF(N192="znížená",J192,0)</f>
        <v>0</v>
      </c>
      <c r="BG192" s="234">
        <f>IF(N192="zákl. prenesená",J192,0)</f>
        <v>0</v>
      </c>
      <c r="BH192" s="234">
        <f>IF(N192="zníž. prenesená",J192,0)</f>
        <v>0</v>
      </c>
      <c r="BI192" s="234">
        <f>IF(N192="nulová",J192,0)</f>
        <v>0</v>
      </c>
      <c r="BJ192" s="14" t="s">
        <v>129</v>
      </c>
      <c r="BK192" s="235">
        <f>ROUND(I192*H192,3)</f>
        <v>0</v>
      </c>
      <c r="BL192" s="14" t="s">
        <v>199</v>
      </c>
      <c r="BM192" s="233" t="s">
        <v>353</v>
      </c>
    </row>
    <row r="193" s="2" customFormat="1" ht="33" customHeight="1">
      <c r="A193" s="35"/>
      <c r="B193" s="36"/>
      <c r="C193" s="222" t="s">
        <v>199</v>
      </c>
      <c r="D193" s="222" t="s">
        <v>124</v>
      </c>
      <c r="E193" s="223" t="s">
        <v>354</v>
      </c>
      <c r="F193" s="224" t="s">
        <v>355</v>
      </c>
      <c r="G193" s="225" t="s">
        <v>127</v>
      </c>
      <c r="H193" s="226">
        <v>57.899999999999999</v>
      </c>
      <c r="I193" s="227"/>
      <c r="J193" s="226">
        <f>ROUND(I193*H193,3)</f>
        <v>0</v>
      </c>
      <c r="K193" s="228"/>
      <c r="L193" s="41"/>
      <c r="M193" s="229" t="s">
        <v>1</v>
      </c>
      <c r="N193" s="230" t="s">
        <v>41</v>
      </c>
      <c r="O193" s="94"/>
      <c r="P193" s="231">
        <f>O193*H193</f>
        <v>0</v>
      </c>
      <c r="Q193" s="231">
        <v>0.044400000000000002</v>
      </c>
      <c r="R193" s="231">
        <f>Q193*H193</f>
        <v>2.5707599999999999</v>
      </c>
      <c r="S193" s="231">
        <v>0</v>
      </c>
      <c r="T193" s="23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3" t="s">
        <v>199</v>
      </c>
      <c r="AT193" s="233" t="s">
        <v>124</v>
      </c>
      <c r="AU193" s="233" t="s">
        <v>129</v>
      </c>
      <c r="AY193" s="14" t="s">
        <v>120</v>
      </c>
      <c r="BE193" s="234">
        <f>IF(N193="základná",J193,0)</f>
        <v>0</v>
      </c>
      <c r="BF193" s="234">
        <f>IF(N193="znížená",J193,0)</f>
        <v>0</v>
      </c>
      <c r="BG193" s="234">
        <f>IF(N193="zákl. prenesená",J193,0)</f>
        <v>0</v>
      </c>
      <c r="BH193" s="234">
        <f>IF(N193="zníž. prenesená",J193,0)</f>
        <v>0</v>
      </c>
      <c r="BI193" s="234">
        <f>IF(N193="nulová",J193,0)</f>
        <v>0</v>
      </c>
      <c r="BJ193" s="14" t="s">
        <v>129</v>
      </c>
      <c r="BK193" s="235">
        <f>ROUND(I193*H193,3)</f>
        <v>0</v>
      </c>
      <c r="BL193" s="14" t="s">
        <v>199</v>
      </c>
      <c r="BM193" s="233" t="s">
        <v>356</v>
      </c>
    </row>
    <row r="194" s="2" customFormat="1" ht="24.15" customHeight="1">
      <c r="A194" s="35"/>
      <c r="B194" s="36"/>
      <c r="C194" s="236" t="s">
        <v>357</v>
      </c>
      <c r="D194" s="236" t="s">
        <v>165</v>
      </c>
      <c r="E194" s="237" t="s">
        <v>358</v>
      </c>
      <c r="F194" s="238" t="s">
        <v>359</v>
      </c>
      <c r="G194" s="239" t="s">
        <v>127</v>
      </c>
      <c r="H194" s="240">
        <v>60.216000000000001</v>
      </c>
      <c r="I194" s="241"/>
      <c r="J194" s="240">
        <f>ROUND(I194*H194,3)</f>
        <v>0</v>
      </c>
      <c r="K194" s="242"/>
      <c r="L194" s="243"/>
      <c r="M194" s="244" t="s">
        <v>1</v>
      </c>
      <c r="N194" s="245" t="s">
        <v>41</v>
      </c>
      <c r="O194" s="94"/>
      <c r="P194" s="231">
        <f>O194*H194</f>
        <v>0</v>
      </c>
      <c r="Q194" s="231">
        <v>0.0178</v>
      </c>
      <c r="R194" s="231">
        <f>Q194*H194</f>
        <v>1.0718448</v>
      </c>
      <c r="S194" s="231">
        <v>0</v>
      </c>
      <c r="T194" s="23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3" t="s">
        <v>256</v>
      </c>
      <c r="AT194" s="233" t="s">
        <v>165</v>
      </c>
      <c r="AU194" s="233" t="s">
        <v>129</v>
      </c>
      <c r="AY194" s="14" t="s">
        <v>120</v>
      </c>
      <c r="BE194" s="234">
        <f>IF(N194="základná",J194,0)</f>
        <v>0</v>
      </c>
      <c r="BF194" s="234">
        <f>IF(N194="znížená",J194,0)</f>
        <v>0</v>
      </c>
      <c r="BG194" s="234">
        <f>IF(N194="zákl. prenesená",J194,0)</f>
        <v>0</v>
      </c>
      <c r="BH194" s="234">
        <f>IF(N194="zníž. prenesená",J194,0)</f>
        <v>0</v>
      </c>
      <c r="BI194" s="234">
        <f>IF(N194="nulová",J194,0)</f>
        <v>0</v>
      </c>
      <c r="BJ194" s="14" t="s">
        <v>129</v>
      </c>
      <c r="BK194" s="235">
        <f>ROUND(I194*H194,3)</f>
        <v>0</v>
      </c>
      <c r="BL194" s="14" t="s">
        <v>199</v>
      </c>
      <c r="BM194" s="233" t="s">
        <v>360</v>
      </c>
    </row>
    <row r="195" s="2" customFormat="1" ht="24.15" customHeight="1">
      <c r="A195" s="35"/>
      <c r="B195" s="36"/>
      <c r="C195" s="222" t="s">
        <v>361</v>
      </c>
      <c r="D195" s="222" t="s">
        <v>124</v>
      </c>
      <c r="E195" s="223" t="s">
        <v>362</v>
      </c>
      <c r="F195" s="224" t="s">
        <v>363</v>
      </c>
      <c r="G195" s="225" t="s">
        <v>233</v>
      </c>
      <c r="H195" s="226">
        <v>3.7400000000000002</v>
      </c>
      <c r="I195" s="227"/>
      <c r="J195" s="226">
        <f>ROUND(I195*H195,3)</f>
        <v>0</v>
      </c>
      <c r="K195" s="228"/>
      <c r="L195" s="41"/>
      <c r="M195" s="229" t="s">
        <v>1</v>
      </c>
      <c r="N195" s="230" t="s">
        <v>41</v>
      </c>
      <c r="O195" s="94"/>
      <c r="P195" s="231">
        <f>O195*H195</f>
        <v>0</v>
      </c>
      <c r="Q195" s="231">
        <v>0</v>
      </c>
      <c r="R195" s="231">
        <f>Q195*H195</f>
        <v>0</v>
      </c>
      <c r="S195" s="231">
        <v>0</v>
      </c>
      <c r="T195" s="23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3" t="s">
        <v>199</v>
      </c>
      <c r="AT195" s="233" t="s">
        <v>124</v>
      </c>
      <c r="AU195" s="233" t="s">
        <v>129</v>
      </c>
      <c r="AY195" s="14" t="s">
        <v>120</v>
      </c>
      <c r="BE195" s="234">
        <f>IF(N195="základná",J195,0)</f>
        <v>0</v>
      </c>
      <c r="BF195" s="234">
        <f>IF(N195="znížená",J195,0)</f>
        <v>0</v>
      </c>
      <c r="BG195" s="234">
        <f>IF(N195="zákl. prenesená",J195,0)</f>
        <v>0</v>
      </c>
      <c r="BH195" s="234">
        <f>IF(N195="zníž. prenesená",J195,0)</f>
        <v>0</v>
      </c>
      <c r="BI195" s="234">
        <f>IF(N195="nulová",J195,0)</f>
        <v>0</v>
      </c>
      <c r="BJ195" s="14" t="s">
        <v>129</v>
      </c>
      <c r="BK195" s="235">
        <f>ROUND(I195*H195,3)</f>
        <v>0</v>
      </c>
      <c r="BL195" s="14" t="s">
        <v>199</v>
      </c>
      <c r="BM195" s="233" t="s">
        <v>364</v>
      </c>
    </row>
    <row r="196" s="12" customFormat="1" ht="22.8" customHeight="1">
      <c r="A196" s="12"/>
      <c r="B196" s="206"/>
      <c r="C196" s="207"/>
      <c r="D196" s="208" t="s">
        <v>74</v>
      </c>
      <c r="E196" s="220" t="s">
        <v>365</v>
      </c>
      <c r="F196" s="220" t="s">
        <v>366</v>
      </c>
      <c r="G196" s="207"/>
      <c r="H196" s="207"/>
      <c r="I196" s="210"/>
      <c r="J196" s="221">
        <f>BK196</f>
        <v>0</v>
      </c>
      <c r="K196" s="207"/>
      <c r="L196" s="212"/>
      <c r="M196" s="213"/>
      <c r="N196" s="214"/>
      <c r="O196" s="214"/>
      <c r="P196" s="215">
        <f>P197</f>
        <v>0</v>
      </c>
      <c r="Q196" s="214"/>
      <c r="R196" s="215">
        <f>R197</f>
        <v>0.0012000000000000001</v>
      </c>
      <c r="S196" s="214"/>
      <c r="T196" s="216">
        <f>T197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17" t="s">
        <v>129</v>
      </c>
      <c r="AT196" s="218" t="s">
        <v>74</v>
      </c>
      <c r="AU196" s="218" t="s">
        <v>83</v>
      </c>
      <c r="AY196" s="217" t="s">
        <v>120</v>
      </c>
      <c r="BK196" s="219">
        <f>BK197</f>
        <v>0</v>
      </c>
    </row>
    <row r="197" s="2" customFormat="1" ht="21.75" customHeight="1">
      <c r="A197" s="35"/>
      <c r="B197" s="36"/>
      <c r="C197" s="222" t="s">
        <v>367</v>
      </c>
      <c r="D197" s="222" t="s">
        <v>124</v>
      </c>
      <c r="E197" s="223" t="s">
        <v>368</v>
      </c>
      <c r="F197" s="224" t="s">
        <v>369</v>
      </c>
      <c r="G197" s="225" t="s">
        <v>162</v>
      </c>
      <c r="H197" s="226">
        <v>60</v>
      </c>
      <c r="I197" s="227"/>
      <c r="J197" s="226">
        <f>ROUND(I197*H197,3)</f>
        <v>0</v>
      </c>
      <c r="K197" s="228"/>
      <c r="L197" s="41"/>
      <c r="M197" s="229" t="s">
        <v>1</v>
      </c>
      <c r="N197" s="230" t="s">
        <v>41</v>
      </c>
      <c r="O197" s="94"/>
      <c r="P197" s="231">
        <f>O197*H197</f>
        <v>0</v>
      </c>
      <c r="Q197" s="231">
        <v>2.0000000000000002E-05</v>
      </c>
      <c r="R197" s="231">
        <f>Q197*H197</f>
        <v>0.0012000000000000001</v>
      </c>
      <c r="S197" s="231">
        <v>0</v>
      </c>
      <c r="T197" s="23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3" t="s">
        <v>199</v>
      </c>
      <c r="AT197" s="233" t="s">
        <v>124</v>
      </c>
      <c r="AU197" s="233" t="s">
        <v>129</v>
      </c>
      <c r="AY197" s="14" t="s">
        <v>120</v>
      </c>
      <c r="BE197" s="234">
        <f>IF(N197="základná",J197,0)</f>
        <v>0</v>
      </c>
      <c r="BF197" s="234">
        <f>IF(N197="znížená",J197,0)</f>
        <v>0</v>
      </c>
      <c r="BG197" s="234">
        <f>IF(N197="zákl. prenesená",J197,0)</f>
        <v>0</v>
      </c>
      <c r="BH197" s="234">
        <f>IF(N197="zníž. prenesená",J197,0)</f>
        <v>0</v>
      </c>
      <c r="BI197" s="234">
        <f>IF(N197="nulová",J197,0)</f>
        <v>0</v>
      </c>
      <c r="BJ197" s="14" t="s">
        <v>129</v>
      </c>
      <c r="BK197" s="235">
        <f>ROUND(I197*H197,3)</f>
        <v>0</v>
      </c>
      <c r="BL197" s="14" t="s">
        <v>199</v>
      </c>
      <c r="BM197" s="233" t="s">
        <v>370</v>
      </c>
    </row>
    <row r="198" s="12" customFormat="1" ht="22.8" customHeight="1">
      <c r="A198" s="12"/>
      <c r="B198" s="206"/>
      <c r="C198" s="207"/>
      <c r="D198" s="208" t="s">
        <v>74</v>
      </c>
      <c r="E198" s="220" t="s">
        <v>371</v>
      </c>
      <c r="F198" s="220" t="s">
        <v>372</v>
      </c>
      <c r="G198" s="207"/>
      <c r="H198" s="207"/>
      <c r="I198" s="210"/>
      <c r="J198" s="221">
        <f>BK198</f>
        <v>0</v>
      </c>
      <c r="K198" s="207"/>
      <c r="L198" s="212"/>
      <c r="M198" s="213"/>
      <c r="N198" s="214"/>
      <c r="O198" s="214"/>
      <c r="P198" s="215">
        <f>P199</f>
        <v>0</v>
      </c>
      <c r="Q198" s="214"/>
      <c r="R198" s="215">
        <f>R199</f>
        <v>0.012</v>
      </c>
      <c r="S198" s="214"/>
      <c r="T198" s="216">
        <f>T199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7" t="s">
        <v>129</v>
      </c>
      <c r="AT198" s="218" t="s">
        <v>74</v>
      </c>
      <c r="AU198" s="218" t="s">
        <v>83</v>
      </c>
      <c r="AY198" s="217" t="s">
        <v>120</v>
      </c>
      <c r="BK198" s="219">
        <f>BK199</f>
        <v>0</v>
      </c>
    </row>
    <row r="199" s="2" customFormat="1" ht="24.15" customHeight="1">
      <c r="A199" s="35"/>
      <c r="B199" s="36"/>
      <c r="C199" s="222" t="s">
        <v>373</v>
      </c>
      <c r="D199" s="222" t="s">
        <v>124</v>
      </c>
      <c r="E199" s="223" t="s">
        <v>374</v>
      </c>
      <c r="F199" s="224" t="s">
        <v>375</v>
      </c>
      <c r="G199" s="225" t="s">
        <v>127</v>
      </c>
      <c r="H199" s="226">
        <v>60</v>
      </c>
      <c r="I199" s="227"/>
      <c r="J199" s="226">
        <f>ROUND(I199*H199,3)</f>
        <v>0</v>
      </c>
      <c r="K199" s="228"/>
      <c r="L199" s="41"/>
      <c r="M199" s="246" t="s">
        <v>1</v>
      </c>
      <c r="N199" s="247" t="s">
        <v>41</v>
      </c>
      <c r="O199" s="248"/>
      <c r="P199" s="249">
        <f>O199*H199</f>
        <v>0</v>
      </c>
      <c r="Q199" s="249">
        <v>0.00020000000000000001</v>
      </c>
      <c r="R199" s="249">
        <f>Q199*H199</f>
        <v>0.012</v>
      </c>
      <c r="S199" s="249">
        <v>0</v>
      </c>
      <c r="T199" s="250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3" t="s">
        <v>199</v>
      </c>
      <c r="AT199" s="233" t="s">
        <v>124</v>
      </c>
      <c r="AU199" s="233" t="s">
        <v>129</v>
      </c>
      <c r="AY199" s="14" t="s">
        <v>120</v>
      </c>
      <c r="BE199" s="234">
        <f>IF(N199="základná",J199,0)</f>
        <v>0</v>
      </c>
      <c r="BF199" s="234">
        <f>IF(N199="znížená",J199,0)</f>
        <v>0</v>
      </c>
      <c r="BG199" s="234">
        <f>IF(N199="zákl. prenesená",J199,0)</f>
        <v>0</v>
      </c>
      <c r="BH199" s="234">
        <f>IF(N199="zníž. prenesená",J199,0)</f>
        <v>0</v>
      </c>
      <c r="BI199" s="234">
        <f>IF(N199="nulová",J199,0)</f>
        <v>0</v>
      </c>
      <c r="BJ199" s="14" t="s">
        <v>129</v>
      </c>
      <c r="BK199" s="235">
        <f>ROUND(I199*H199,3)</f>
        <v>0</v>
      </c>
      <c r="BL199" s="14" t="s">
        <v>199</v>
      </c>
      <c r="BM199" s="233" t="s">
        <v>376</v>
      </c>
    </row>
    <row r="200" s="2" customFormat="1" ht="6.96" customHeight="1">
      <c r="A200" s="35"/>
      <c r="B200" s="69"/>
      <c r="C200" s="70"/>
      <c r="D200" s="70"/>
      <c r="E200" s="70"/>
      <c r="F200" s="70"/>
      <c r="G200" s="70"/>
      <c r="H200" s="70"/>
      <c r="I200" s="70"/>
      <c r="J200" s="70"/>
      <c r="K200" s="70"/>
      <c r="L200" s="41"/>
      <c r="M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</row>
  </sheetData>
  <sheetProtection sheet="1" autoFilter="0" formatColumns="0" formatRows="0" objects="1" scenarios="1" spinCount="100000" saltValue="t0hIY5An2ox37SBfp6c2+rvBcVqF+DzJTA5x6jUcTqlVCSzMaKojqWSZsGJ64yRM6uluUzPtL1kZO1wYG6r5rw==" hashValue="J0IcQwmNbg22SfVZyDXuHvBW3DhYuBCjkLO0wwfvUlud8+ii17HfMt5nDTeD387611XejcdAMQxfkiB/1v4TmQ==" algorithmName="SHA-512" password="CC35"/>
  <autoFilter ref="C128:K199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Roman</dc:creator>
  <cp:lastModifiedBy>Roman</cp:lastModifiedBy>
  <dcterms:created xsi:type="dcterms:W3CDTF">2022-03-14T07:29:04Z</dcterms:created>
  <dcterms:modified xsi:type="dcterms:W3CDTF">2022-03-14T07:29:06Z</dcterms:modified>
</cp:coreProperties>
</file>