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500" firstSheet="8" activeTab="10"/>
  </bookViews>
  <sheets>
    <sheet name="Kryci list" sheetId="1" r:id="rId1"/>
    <sheet name="Prehľad" sheetId="2" r:id="rId2"/>
    <sheet name="Športovcov" sheetId="3" r:id="rId3"/>
    <sheet name="Pribinova 1170" sheetId="4" r:id="rId4"/>
    <sheet name="Okružná" sheetId="5" r:id="rId5"/>
    <sheet name="Novonosická" sheetId="6" r:id="rId6"/>
    <sheet name="Ihrište" sheetId="7" r:id="rId7"/>
    <sheet name="Chodník Zbojník" sheetId="8" r:id="rId8"/>
    <sheet name="Chodník za cintorínom" sheetId="9" r:id="rId9"/>
    <sheet name="Chodník Požiarna 1638" sheetId="10" r:id="rId10"/>
    <sheet name="Chodník Požiarna 1637" sheetId="11" r:id="rId11"/>
    <sheet name="Chodník Hoštinská" sheetId="12" r:id="rId12"/>
    <sheet name="Hoštiná družstvo" sheetId="13" r:id="rId13"/>
    <sheet name="1. mája 1159" sheetId="14" r:id="rId14"/>
  </sheets>
  <definedNames>
    <definedName name="Excel_BuiltIn__FilterDatabase">#N/A</definedName>
    <definedName name="Excel_BuiltIn_Print_Area_2">#REF!</definedName>
    <definedName name="Excel_BuiltIn_Print_Area_3">'Kryci list'!$A:$M</definedName>
    <definedName name="Excel_BuiltIn_Print_Area_4">#REF!</definedName>
    <definedName name="Excel_BuiltIn_Print_Area_5" localSheetId="13">'1. mája 1159'!$A:$O</definedName>
    <definedName name="Excel_BuiltIn_Print_Area_5" localSheetId="12">'Hoštiná družstvo'!$A:$O</definedName>
    <definedName name="Excel_BuiltIn_Print_Area_5" localSheetId="11">'Chodník Hoštinská'!$A:$O</definedName>
    <definedName name="Excel_BuiltIn_Print_Area_5" localSheetId="10">'Chodník Požiarna 1637'!$A:$O</definedName>
    <definedName name="Excel_BuiltIn_Print_Area_5" localSheetId="9">'Chodník Požiarna 1638'!$A:$O</definedName>
    <definedName name="Excel_BuiltIn_Print_Area_5" localSheetId="8">'Chodník za cintorínom'!$A:$O</definedName>
    <definedName name="Excel_BuiltIn_Print_Area_5" localSheetId="7">'Chodník Zbojník'!$A:$O</definedName>
    <definedName name="Excel_BuiltIn_Print_Area_5" localSheetId="6">'Ihrište'!$A:$O</definedName>
    <definedName name="Excel_BuiltIn_Print_Area_5" localSheetId="5">'Novonosická'!$A:$O</definedName>
    <definedName name="Excel_BuiltIn_Print_Area_5" localSheetId="4">'Okružná'!$A:$O</definedName>
    <definedName name="Excel_BuiltIn_Print_Area_5" localSheetId="3">'Pribinova 1170'!$A:$O</definedName>
    <definedName name="Excel_BuiltIn_Print_Area_5" localSheetId="2">'Športovcov'!$A:$O</definedName>
    <definedName name="Excel_BuiltIn_Print_Area_5">#REF!</definedName>
    <definedName name="Excel_BuiltIn_Print_Area_6">#REF!</definedName>
    <definedName name="Excel_BuiltIn_Print_Titles_4">#REF!</definedName>
    <definedName name="Excel_BuiltIn_Print_Titles_5" localSheetId="13">'1. mája 1159'!$8:$10</definedName>
    <definedName name="Excel_BuiltIn_Print_Titles_5" localSheetId="12">'Hoštiná družstvo'!$8:$10</definedName>
    <definedName name="Excel_BuiltIn_Print_Titles_5" localSheetId="11">'Chodník Hoštinská'!$8:$10</definedName>
    <definedName name="Excel_BuiltIn_Print_Titles_5" localSheetId="10">'Chodník Požiarna 1637'!$8:$10</definedName>
    <definedName name="Excel_BuiltIn_Print_Titles_5" localSheetId="9">'Chodník Požiarna 1638'!$8:$10</definedName>
    <definedName name="Excel_BuiltIn_Print_Titles_5" localSheetId="8">'Chodník za cintorínom'!$8:$10</definedName>
    <definedName name="Excel_BuiltIn_Print_Titles_5" localSheetId="7">'Chodník Zbojník'!$8:$10</definedName>
    <definedName name="Excel_BuiltIn_Print_Titles_5" localSheetId="6">'Ihrište'!$8:$10</definedName>
    <definedName name="Excel_BuiltIn_Print_Titles_5" localSheetId="5">'Novonosická'!$8:$10</definedName>
    <definedName name="Excel_BuiltIn_Print_Titles_5" localSheetId="4">'Okružná'!$8:$10</definedName>
    <definedName name="Excel_BuiltIn_Print_Titles_5" localSheetId="3">'Pribinova 1170'!$8:$10</definedName>
    <definedName name="Excel_BuiltIn_Print_Titles_5" localSheetId="2">'Športovcov'!$8:$10</definedName>
    <definedName name="Excel_BuiltIn_Print_Titles_5">#REF!</definedName>
    <definedName name="Excel_BuiltIn_Print_Titles_6">#REF!</definedName>
    <definedName name="fakt1R">#N/A</definedName>
    <definedName name="fakt1R_1">"$protokol.$#ref!$#ref!"</definedName>
    <definedName name="fakt1R_2">#REF!</definedName>
    <definedName name="_xlnm.Print_Titles" localSheetId="13">'1. mája 1159'!$8:$10</definedName>
    <definedName name="_xlnm.Print_Titles" localSheetId="12">'Hoštiná družstvo'!$8:$10</definedName>
    <definedName name="_xlnm.Print_Titles" localSheetId="11">'Chodník Hoštinská'!$8:$10</definedName>
    <definedName name="_xlnm.Print_Titles" localSheetId="10">'Chodník Požiarna 1637'!$8:$10</definedName>
    <definedName name="_xlnm.Print_Titles" localSheetId="9">'Chodník Požiarna 1638'!$8:$10</definedName>
    <definedName name="_xlnm.Print_Titles" localSheetId="8">'Chodník za cintorínom'!$8:$10</definedName>
    <definedName name="_xlnm.Print_Titles" localSheetId="7">'Chodník Zbojník'!$8:$10</definedName>
    <definedName name="_xlnm.Print_Titles" localSheetId="6">'Ihrište'!$8:$10</definedName>
    <definedName name="_xlnm.Print_Titles" localSheetId="5">'Novonosická'!$8:$10</definedName>
    <definedName name="_xlnm.Print_Titles" localSheetId="4">'Okružná'!$8:$10</definedName>
    <definedName name="_xlnm.Print_Titles" localSheetId="3">'Pribinova 1170'!$8:$10</definedName>
    <definedName name="_xlnm.Print_Titles" localSheetId="2">'Športovcov'!$8:$10</definedName>
    <definedName name="_xlnm.Print_Area" localSheetId="13">'1. mája 1159'!$A:$O</definedName>
    <definedName name="_xlnm.Print_Area" localSheetId="12">'Hoštiná družstvo'!$A:$O</definedName>
    <definedName name="_xlnm.Print_Area" localSheetId="11">'Chodník Hoštinská'!$A:$O</definedName>
    <definedName name="_xlnm.Print_Area" localSheetId="10">'Chodník Požiarna 1637'!$A:$O</definedName>
    <definedName name="_xlnm.Print_Area" localSheetId="9">'Chodník Požiarna 1638'!$A:$O</definedName>
    <definedName name="_xlnm.Print_Area" localSheetId="8">'Chodník za cintorínom'!$A:$O</definedName>
    <definedName name="_xlnm.Print_Area" localSheetId="7">'Chodník Zbojník'!$A:$O</definedName>
    <definedName name="_xlnm.Print_Area" localSheetId="6">'Ihrište'!$A:$O</definedName>
    <definedName name="_xlnm.Print_Area" localSheetId="0">'Kryci list'!$A:$M</definedName>
    <definedName name="_xlnm.Print_Area" localSheetId="5">'Novonosická'!$A:$O</definedName>
    <definedName name="_xlnm.Print_Area" localSheetId="4">'Okružná'!$A:$O</definedName>
    <definedName name="_xlnm.Print_Area" localSheetId="1">'Prehľad'!$A:$M</definedName>
    <definedName name="_xlnm.Print_Area" localSheetId="3">'Pribinova 1170'!$A:$O</definedName>
    <definedName name="_xlnm.Print_Area" localSheetId="2">'Športovcov'!$A:$O</definedName>
  </definedNames>
  <calcPr fullCalcOnLoad="1"/>
</workbook>
</file>

<file path=xl/sharedStrings.xml><?xml version="1.0" encoding="utf-8"?>
<sst xmlns="http://schemas.openxmlformats.org/spreadsheetml/2006/main" count="3262" uniqueCount="312">
  <si>
    <t>Mesto Púchov</t>
  </si>
  <si>
    <t>V module</t>
  </si>
  <si>
    <t>Hlavička1</t>
  </si>
  <si>
    <t>Mena</t>
  </si>
  <si>
    <t>Hlavička2</t>
  </si>
  <si>
    <t>Obdobie</t>
  </si>
  <si>
    <t>Miesto:</t>
  </si>
  <si>
    <t>Púchov</t>
  </si>
  <si>
    <t>Rozpočet:</t>
  </si>
  <si>
    <t>Rozpočet</t>
  </si>
  <si>
    <t>Krycí list rozpočtu v</t>
  </si>
  <si>
    <t>EUR</t>
  </si>
  <si>
    <t xml:space="preserve"> </t>
  </si>
  <si>
    <t>JKSO:</t>
  </si>
  <si>
    <t>Spracoval:</t>
  </si>
  <si>
    <t>Čerpanie</t>
  </si>
  <si>
    <t>Krycí list splátky v</t>
  </si>
  <si>
    <t>za obdobie</t>
  </si>
  <si>
    <t>Mesiac 2015</t>
  </si>
  <si>
    <t>Dňa:</t>
  </si>
  <si>
    <t>08.06.2022</t>
  </si>
  <si>
    <t>Zmluva č.:</t>
  </si>
  <si>
    <t>VK</t>
  </si>
  <si>
    <t>Krycí list výrobnej kalkulácie v</t>
  </si>
  <si>
    <t xml:space="preserve"> Odberateľ:</t>
  </si>
  <si>
    <t>02001</t>
  </si>
  <si>
    <t>IČO:</t>
  </si>
  <si>
    <t xml:space="preserve">DIČ: </t>
  </si>
  <si>
    <t xml:space="preserve">IČ DPH: </t>
  </si>
  <si>
    <t>VF</t>
  </si>
  <si>
    <t xml:space="preserve"> Dodávateľ:</t>
  </si>
  <si>
    <t>DIČ:</t>
  </si>
  <si>
    <t>IČ DPH: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</si>
  <si>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</si>
  <si>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</si>
  <si>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</si>
  <si>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</si>
  <si>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</si>
  <si>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</si>
  <si>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</si>
  <si>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</si>
  <si>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</si>
  <si>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</si>
  <si>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</si>
  <si>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</si>
  <si>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</si>
  <si>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IN celkom</t>
  </si>
  <si>
    <t xml:space="preserve"> NUS celkom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</si>
  <si>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</si>
  <si>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</si>
  <si>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</si>
  <si>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</si>
  <si>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</si>
  <si>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</si>
  <si>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</si>
  <si>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</si>
  <si>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</si>
  <si>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</si>
  <si>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</si>
  <si>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</si>
  <si>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</si>
  <si>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</si>
  <si>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ON celkom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</si>
  <si>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</si>
  <si>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</si>
  <si>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</si>
  <si>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</si>
  <si>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</si>
  <si>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>DPH 1. sadzba</t>
  </si>
  <si>
    <t>DPH 2. sadzba</t>
  </si>
  <si>
    <t xml:space="preserve">Súčet riadkov 21 až 23: </t>
  </si>
  <si>
    <t>F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</si>
  <si>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</si>
  <si>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</si>
  <si>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</si>
  <si>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</si>
  <si>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</si>
  <si>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</si>
  <si>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</si>
  <si>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</si>
  <si>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</si>
  <si>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</si>
  <si>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</si>
  <si>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Typ</t>
  </si>
  <si>
    <t>Názov stavby, objektu, časti</t>
  </si>
  <si>
    <t>SKK</t>
  </si>
  <si>
    <t>Časť : 1 mája 1159</t>
  </si>
  <si>
    <t>R</t>
  </si>
  <si>
    <t>Časť : Hoštiná družstvo</t>
  </si>
  <si>
    <t>Časť : Chodník Hoštinská</t>
  </si>
  <si>
    <t>Časť : Chodník Požiarna 1637</t>
  </si>
  <si>
    <t>Časť : Chodník Požiarná 1638</t>
  </si>
  <si>
    <t>Časť : Chodník za cintorínom</t>
  </si>
  <si>
    <t>Časť : Chodník Zbojník</t>
  </si>
  <si>
    <t>Časť : Ihrište</t>
  </si>
  <si>
    <t>Časť : Novonosická ul</t>
  </si>
  <si>
    <t>Časť : Okružná</t>
  </si>
  <si>
    <t>Časť : Pribinova 1170</t>
  </si>
  <si>
    <t>Časť : Športovcov</t>
  </si>
  <si>
    <t>Spolu:</t>
  </si>
  <si>
    <t xml:space="preserve">Odberateľ: Mesto Púchov </t>
  </si>
  <si>
    <t>Počet des.miest</t>
  </si>
  <si>
    <t>Formát</t>
  </si>
  <si>
    <t xml:space="preserve">Projektant: </t>
  </si>
  <si>
    <t xml:space="preserve">JKSO : </t>
  </si>
  <si>
    <t>Prehľad rozpočtových nákladov v</t>
  </si>
  <si>
    <t xml:space="preserve">Dodávateľ: </t>
  </si>
  <si>
    <t>Súpis vykonaných prác a dodávok v</t>
  </si>
  <si>
    <t>Prehľad kalkulovaných nákladov v</t>
  </si>
  <si>
    <t>Stavba : Mestský úrad Púchov</t>
  </si>
  <si>
    <t>Objekt : Oprava komunikácií - 2. etapa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</si>
  <si>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</si>
  <si>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</si>
  <si>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</si>
  <si>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</si>
  <si>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</si>
  <si>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</si>
  <si>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</si>
  <si>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</si>
  <si>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</si>
  <si>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</si>
  <si>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</si>
  <si>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</si>
  <si>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</si>
  <si>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</si>
  <si>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</si>
  <si>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</si>
  <si>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</si>
  <si>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</si>
  <si>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</si>
  <si>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</si>
  <si>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</si>
  <si>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</si>
  <si>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</si>
  <si>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</si>
  <si>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</si>
  <si>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</si>
  <si>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</si>
  <si>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</si>
  <si>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</si>
  <si>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</si>
  <si>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</si>
  <si>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</si>
  <si>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</si>
  <si>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</si>
  <si>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</si>
  <si>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</si>
  <si>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</si>
  <si>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</si>
  <si>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</si>
  <si>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</si>
  <si>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</si>
  <si>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</si>
  <si>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</si>
  <si>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</si>
  <si>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</si>
  <si>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</si>
  <si>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>1 - ZEMNE PRÁCE</t>
  </si>
  <si>
    <t xml:space="preserve">    1  </t>
  </si>
  <si>
    <t>221</t>
  </si>
  <si>
    <t>113107141</t>
  </si>
  <si>
    <t>Odstránenie podkladov alebo krytov živičných hr. do 50 mm, do 200 m2</t>
  </si>
  <si>
    <t>m2</t>
  </si>
  <si>
    <t xml:space="preserve">   4                </t>
  </si>
  <si>
    <t>11310-7141</t>
  </si>
  <si>
    <t>45.11.11</t>
  </si>
  <si>
    <t xml:space="preserve">                    </t>
  </si>
  <si>
    <t>1</t>
  </si>
  <si>
    <t>EK</t>
  </si>
  <si>
    <t>S</t>
  </si>
  <si>
    <t xml:space="preserve">    2  </t>
  </si>
  <si>
    <t>113151314</t>
  </si>
  <si>
    <t>Frézovanie živ. krytu hr. do 50 mm, š. nad 750 mm alebo nad 500 m2, s prekážkami</t>
  </si>
  <si>
    <t xml:space="preserve">   1                </t>
  </si>
  <si>
    <t>11315-1314</t>
  </si>
  <si>
    <t xml:space="preserve">1 - ZEMNE PRÁCE  spolu: </t>
  </si>
  <si>
    <t>5 - KOMUNIKÁCIE</t>
  </si>
  <si>
    <t xml:space="preserve">    3  </t>
  </si>
  <si>
    <t>572753111</t>
  </si>
  <si>
    <t>Vyrovnanie povrchov stáv. krytov asfaltovým betónom</t>
  </si>
  <si>
    <t>t</t>
  </si>
  <si>
    <t xml:space="preserve">  46                </t>
  </si>
  <si>
    <t>57275-3111</t>
  </si>
  <si>
    <t>45.23.12</t>
  </si>
  <si>
    <t xml:space="preserve">    4  </t>
  </si>
  <si>
    <t>572972102</t>
  </si>
  <si>
    <t>Vyspravenie vozovky asfaltovou zálievkovou hmotou za tepla šírky do 2 cm</t>
  </si>
  <si>
    <t>m</t>
  </si>
  <si>
    <t xml:space="preserve">  44                </t>
  </si>
  <si>
    <t>57297-2102</t>
  </si>
  <si>
    <t xml:space="preserve">  .  .  </t>
  </si>
  <si>
    <t xml:space="preserve">    5  </t>
  </si>
  <si>
    <t>272</t>
  </si>
  <si>
    <t>573231111</t>
  </si>
  <si>
    <t>Postrek živičný spojovací z cestnej emulzie 0,5 kg/m2</t>
  </si>
  <si>
    <t xml:space="preserve">  45                </t>
  </si>
  <si>
    <t xml:space="preserve">    6  </t>
  </si>
  <si>
    <t>577144111</t>
  </si>
  <si>
    <t>Asfaltový betón AC 11 (ABS I) hr. 50 mm, š. do 3 m</t>
  </si>
  <si>
    <t xml:space="preserve">  47                </t>
  </si>
  <si>
    <t xml:space="preserve">5 - KOMUNIKÁCIE  spolu: </t>
  </si>
  <si>
    <t>8 - RÚROVÉ VEDENIA</t>
  </si>
  <si>
    <t xml:space="preserve">    7  </t>
  </si>
  <si>
    <t>899331111</t>
  </si>
  <si>
    <t>Výšková úprava kan.šácht a vod.šácht do 200 mm zvýšením poklopu</t>
  </si>
  <si>
    <t>kus</t>
  </si>
  <si>
    <t xml:space="preserve">  83                </t>
  </si>
  <si>
    <t xml:space="preserve">8 - RÚROVÉ VEDENIA  spolu: </t>
  </si>
  <si>
    <t>9 - OSTATNÉ KONŠTRUKCIE A PRÁCE</t>
  </si>
  <si>
    <t xml:space="preserve">    8  </t>
  </si>
  <si>
    <t>979084216</t>
  </si>
  <si>
    <t>Vodorovná doprava vybúraných hmôt po suchu do 5 km</t>
  </si>
  <si>
    <t xml:space="preserve">  94                </t>
  </si>
  <si>
    <t xml:space="preserve">    9  </t>
  </si>
  <si>
    <t>979087212</t>
  </si>
  <si>
    <t>Nakladanie sute na dopravný prostriedok</t>
  </si>
  <si>
    <t xml:space="preserve">  95                </t>
  </si>
  <si>
    <t xml:space="preserve">   10  </t>
  </si>
  <si>
    <t>979131410</t>
  </si>
  <si>
    <t>Poplatok za ulož.a znešk.stav.sute na urč.sklád. -z demol.vozoviek "O"-ost.odpad</t>
  </si>
  <si>
    <t xml:space="preserve">  97                </t>
  </si>
  <si>
    <t>97913-1410</t>
  </si>
  <si>
    <t xml:space="preserve">   11  </t>
  </si>
  <si>
    <t>998225111</t>
  </si>
  <si>
    <t>Presun hmôt pre pozemné komunikácie a plochy letísk, kryt živičný</t>
  </si>
  <si>
    <t xml:space="preserve">  99                </t>
  </si>
  <si>
    <t xml:space="preserve">9 - OSTATNÉ KONŠTRUKCIE A PRÁCE  spolu: </t>
  </si>
  <si>
    <t xml:space="preserve">PRÁCE A DODÁVKY HSV  spolu: </t>
  </si>
  <si>
    <t>Za rozpočet celkom:</t>
  </si>
  <si>
    <t>5</t>
  </si>
  <si>
    <t>919735111</t>
  </si>
  <si>
    <t>Rezanie stávajúceho živičného krytu alebo podkladu hr. do 50 mm</t>
  </si>
  <si>
    <t xml:space="preserve">  91                </t>
  </si>
  <si>
    <t>91973-5111</t>
  </si>
  <si>
    <t>000</t>
  </si>
  <si>
    <t>57.612</t>
  </si>
  <si>
    <t>Postrek živičný spojovací z cestného asfaltu, dechtu, emulzie 0,5 - 0,8 kg/m2</t>
  </si>
  <si>
    <t>45.00.00</t>
  </si>
  <si>
    <t>915331111</t>
  </si>
  <si>
    <t>Predformátované vodorovné dopravné značenie, čiara šírky 120 mm</t>
  </si>
  <si>
    <t>91533-1111</t>
  </si>
  <si>
    <t xml:space="preserve">   12  </t>
  </si>
  <si>
    <t>Časť : Novonosická ul.</t>
  </si>
  <si>
    <t>577144121</t>
  </si>
  <si>
    <t>Asfaltový betón vrstva obrusná AC 11 obrus (ABS) hr. 50 mm, š. nad 3 m</t>
  </si>
  <si>
    <t>57714-4121</t>
  </si>
  <si>
    <t>899231111</t>
  </si>
  <si>
    <t>Výšková úprava šupákov (voda, plyn) do 200mm so zvýš.poklopu</t>
  </si>
  <si>
    <t xml:space="preserve">  82                </t>
  </si>
  <si>
    <t>113107241</t>
  </si>
  <si>
    <t>Odstránenie podkladov alebo krytov živičných hr. do 50 mm, nad 200 m2</t>
  </si>
  <si>
    <t>11310-7241</t>
  </si>
  <si>
    <t>113201211</t>
  </si>
  <si>
    <t>Vytrhanie obrubníkov cestných betónových</t>
  </si>
  <si>
    <t xml:space="preserve">   7                </t>
  </si>
  <si>
    <t>11320-1211</t>
  </si>
  <si>
    <t>572717204</t>
  </si>
  <si>
    <t>Vyrovnanie povrchu stáv. krytov betónom asfaltovým AC hr. do 40 mm</t>
  </si>
  <si>
    <t>57271-7204</t>
  </si>
  <si>
    <t>577133211</t>
  </si>
  <si>
    <t>Asfaltový betón AC 8 (ABJ II) hr. 40 mm, š. do 3 m</t>
  </si>
  <si>
    <t>57713-3211</t>
  </si>
  <si>
    <t>916311113</t>
  </si>
  <si>
    <t>Osadenie cest. obrubníka bet. ležatého, lôžko betón tr. C 12/15 s bočnou oporou</t>
  </si>
  <si>
    <t xml:space="preserve">  85                </t>
  </si>
  <si>
    <t>MAT</t>
  </si>
  <si>
    <t>592174900</t>
  </si>
  <si>
    <t>Obrubník cestný 100/10/25 100x10x25</t>
  </si>
  <si>
    <t xml:space="preserve">  88                </t>
  </si>
  <si>
    <t>26.61.11</t>
  </si>
  <si>
    <t>2</t>
  </si>
  <si>
    <t>EZ</t>
  </si>
  <si>
    <t xml:space="preserve">   13  </t>
  </si>
  <si>
    <t>573211111</t>
  </si>
  <si>
    <t>Postrek živičný spojovací z cestného asfaltu 1,0 kg/m2</t>
  </si>
  <si>
    <t>241</t>
  </si>
  <si>
    <t>979091121</t>
  </si>
  <si>
    <t>Vodorovné premiestnenie vybúraných hmôt alebo konštrukcií za ďalších 1000 m</t>
  </si>
  <si>
    <t xml:space="preserve">  96                </t>
  </si>
  <si>
    <t>001</t>
  </si>
  <si>
    <t>122201101</t>
  </si>
  <si>
    <t>Odkopávky a prekopávky nezapaž. v horn. tr. 3 do 100 m3</t>
  </si>
  <si>
    <t>m3</t>
  </si>
  <si>
    <t xml:space="preserve">  41                </t>
  </si>
  <si>
    <t>12220-1101</t>
  </si>
  <si>
    <t>45.11.21</t>
  </si>
  <si>
    <t>4 - VODOROVNÉ KONŠTRUKCIE</t>
  </si>
  <si>
    <t>321</t>
  </si>
  <si>
    <t>457611111</t>
  </si>
  <si>
    <t>Spevnenie dna ROAD-MIX zeminou stabilizovanou cementom SPC 325 hr. 150mm</t>
  </si>
  <si>
    <t>45761-1111</t>
  </si>
  <si>
    <t>45.24.13</t>
  </si>
  <si>
    <t xml:space="preserve">4 - VODOROVNÉ KONŠTRUKCIE  spolu: </t>
  </si>
  <si>
    <t>564861111</t>
  </si>
  <si>
    <t>Podklad zo štrkodrte hr. 200 mm</t>
  </si>
  <si>
    <t>56486-1111</t>
  </si>
  <si>
    <t>45.23.11</t>
  </si>
  <si>
    <t xml:space="preserve">   14  </t>
  </si>
  <si>
    <t>918101111</t>
  </si>
  <si>
    <t>Lôžko pod obrubníky, krajníky, obruby z betónu tr. C 12/15</t>
  </si>
  <si>
    <t xml:space="preserve">  89                </t>
  </si>
  <si>
    <t xml:space="preserve">   15  </t>
  </si>
  <si>
    <t xml:space="preserve">   16  </t>
  </si>
  <si>
    <t xml:space="preserve">   17  </t>
  </si>
  <si>
    <t xml:space="preserve">   18  </t>
  </si>
  <si>
    <t xml:space="preserve">   19  </t>
  </si>
  <si>
    <t>Chodník Hoštinská</t>
  </si>
  <si>
    <t>Časť : 1. mája 1159</t>
  </si>
  <si>
    <t xml:space="preserve"> Stavba : </t>
  </si>
  <si>
    <t xml:space="preserve">Dátum: </t>
  </si>
  <si>
    <t xml:space="preserve">Spracoval: </t>
  </si>
  <si>
    <t>Dátum: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</si>
</sst>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1B];[Red]\-#,##0.00\ [$€-41B]"/>
    <numFmt numFmtId="167" formatCode="#,##0&quot; Sk&quot;;[Red]\-#,##0&quot; Sk&quot;"/>
    <numFmt numFmtId="168" formatCode="\ #,##0&quot; Sk &quot;;\-#,##0&quot; Sk &quot;;&quot; - Sk &quot;;@\ "/>
    <numFmt numFmtId="169" formatCode="#,##0&quot;     &quot;"/>
    <numFmt numFmtId="170" formatCode="#,##0&quot; Sk&quot;"/>
    <numFmt numFmtId="171" formatCode="#,##0\ "/>
    <numFmt numFmtId="172" formatCode="#,##0.0000"/>
    <numFmt numFmtId="173" formatCode="#,##0.000"/>
    <numFmt numFmtId="174" formatCode="#,##0.00000"/>
    <numFmt numFmtId="175" formatCode="#,##0.0"/>
  </numFmts>
  <fonts count="44">
    <font>
      <sz val="10"/>
      <name val="Arial"/>
      <family val="0"/>
    </font>
    <font>
      <b/>
      <i/>
      <u val="single"/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vertical="center"/>
      <protection/>
    </xf>
    <xf numFmtId="0" fontId="0" fillId="0" borderId="0" applyFill="0" applyBorder="0">
      <alignment vertical="center"/>
      <protection/>
    </xf>
    <xf numFmtId="167" fontId="2" fillId="0" borderId="1">
      <alignment/>
      <protection/>
    </xf>
    <xf numFmtId="0" fontId="0" fillId="0" borderId="1" applyFill="0">
      <alignment/>
      <protection/>
    </xf>
    <xf numFmtId="168" fontId="0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2" applyNumberFormat="0" applyAlignment="0" applyProtection="0"/>
    <xf numFmtId="0" fontId="6" fillId="0" borderId="3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>
      <alignment/>
      <protection/>
    </xf>
    <xf numFmtId="0" fontId="32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5" borderId="5" applyNumberFormat="0" applyAlignment="0" applyProtection="0"/>
    <xf numFmtId="0" fontId="11" fillId="36" borderId="0" applyNumberFormat="0" applyBorder="0" applyAlignment="0" applyProtection="0"/>
    <xf numFmtId="0" fontId="12" fillId="13" borderId="2" applyNumberFormat="0" applyAlignment="0" applyProtection="0"/>
    <xf numFmtId="0" fontId="33" fillId="37" borderId="6" applyNumberFormat="0" applyAlignment="0" applyProtection="0"/>
    <xf numFmtId="0" fontId="10" fillId="35" borderId="5" applyNumberFormat="0" applyAlignment="0" applyProtection="0"/>
    <xf numFmtId="0" fontId="13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5" fillId="13" borderId="0" applyNumberFormat="0" applyBorder="0" applyAlignment="0" applyProtection="0"/>
    <xf numFmtId="0" fontId="7" fillId="0" borderId="0">
      <alignment/>
      <protection/>
    </xf>
    <xf numFmtId="0" fontId="16" fillId="33" borderId="10" applyNumberFormat="0" applyAlignment="0" applyProtection="0"/>
    <xf numFmtId="9" fontId="0" fillId="0" borderId="0" applyFill="0" applyBorder="0" applyAlignment="0" applyProtection="0"/>
    <xf numFmtId="0" fontId="0" fillId="39" borderId="11" applyNumberFormat="0" applyFont="0" applyAlignment="0" applyProtection="0"/>
    <xf numFmtId="0" fontId="37" fillId="0" borderId="12" applyNumberFormat="0" applyFill="0" applyAlignment="0" applyProtection="0"/>
    <xf numFmtId="0" fontId="13" fillId="0" borderId="7" applyNumberFormat="0" applyFill="0" applyAlignment="0" applyProtection="0"/>
    <xf numFmtId="0" fontId="38" fillId="0" borderId="13" applyNumberFormat="0" applyFill="0" applyAlignment="0" applyProtection="0"/>
    <xf numFmtId="0" fontId="17" fillId="6" borderId="0" applyNumberFormat="0" applyBorder="0" applyAlignment="0" applyProtection="0"/>
    <xf numFmtId="0" fontId="2" fillId="0" borderId="0" applyBorder="0">
      <alignment vertical="center"/>
      <protection/>
    </xf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14">
      <alignment vertical="center"/>
      <protection/>
    </xf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13" borderId="2" applyNumberFormat="0" applyAlignment="0" applyProtection="0"/>
    <xf numFmtId="0" fontId="5" fillId="33" borderId="2" applyNumberFormat="0" applyAlignment="0" applyProtection="0"/>
    <xf numFmtId="166" fontId="1" fillId="0" borderId="0" applyFill="0" applyBorder="0" applyAlignment="0" applyProtection="0"/>
    <xf numFmtId="0" fontId="16" fillId="33" borderId="10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105" applyFont="1">
      <alignment/>
      <protection/>
    </xf>
    <xf numFmtId="0" fontId="18" fillId="0" borderId="0" xfId="105" applyFont="1" applyAlignment="1">
      <alignment horizontal="left" vertical="center"/>
      <protection/>
    </xf>
    <xf numFmtId="0" fontId="19" fillId="0" borderId="0" xfId="105" applyFont="1" applyAlignment="1">
      <alignment horizontal="left" vertical="center"/>
      <protection/>
    </xf>
    <xf numFmtId="0" fontId="20" fillId="0" borderId="0" xfId="105" applyFont="1">
      <alignment/>
      <protection/>
    </xf>
    <xf numFmtId="0" fontId="18" fillId="0" borderId="15" xfId="105" applyFont="1" applyBorder="1" applyAlignment="1">
      <alignment horizontal="left" vertical="center"/>
      <protection/>
    </xf>
    <xf numFmtId="0" fontId="18" fillId="0" borderId="16" xfId="105" applyFont="1" applyBorder="1" applyAlignment="1">
      <alignment horizontal="left" vertical="center"/>
      <protection/>
    </xf>
    <xf numFmtId="0" fontId="18" fillId="0" borderId="16" xfId="105" applyFont="1" applyBorder="1" applyAlignment="1">
      <alignment horizontal="right" vertical="center"/>
      <protection/>
    </xf>
    <xf numFmtId="0" fontId="18" fillId="0" borderId="17" xfId="105" applyFont="1" applyBorder="1" applyAlignment="1">
      <alignment horizontal="left" vertical="center"/>
      <protection/>
    </xf>
    <xf numFmtId="0" fontId="21" fillId="0" borderId="0" xfId="105" applyFont="1">
      <alignment/>
      <protection/>
    </xf>
    <xf numFmtId="0" fontId="21" fillId="0" borderId="0" xfId="105" applyFont="1" applyProtection="1">
      <alignment/>
      <protection locked="0"/>
    </xf>
    <xf numFmtId="49" fontId="21" fillId="0" borderId="0" xfId="105" applyNumberFormat="1" applyFont="1">
      <alignment/>
      <protection/>
    </xf>
    <xf numFmtId="0" fontId="18" fillId="0" borderId="18" xfId="105" applyFont="1" applyBorder="1" applyAlignment="1">
      <alignment horizontal="left" vertical="center"/>
      <protection/>
    </xf>
    <xf numFmtId="0" fontId="18" fillId="0" borderId="19" xfId="105" applyFont="1" applyBorder="1" applyAlignment="1">
      <alignment horizontal="left" vertical="center"/>
      <protection/>
    </xf>
    <xf numFmtId="0" fontId="18" fillId="0" borderId="19" xfId="105" applyFont="1" applyBorder="1" applyAlignment="1">
      <alignment horizontal="right" vertical="center"/>
      <protection/>
    </xf>
    <xf numFmtId="0" fontId="18" fillId="0" borderId="20" xfId="105" applyFont="1" applyBorder="1" applyAlignment="1">
      <alignment horizontal="left" vertical="center"/>
      <protection/>
    </xf>
    <xf numFmtId="0" fontId="18" fillId="0" borderId="21" xfId="105" applyFont="1" applyBorder="1" applyAlignment="1">
      <alignment horizontal="left" vertical="center"/>
      <protection/>
    </xf>
    <xf numFmtId="0" fontId="18" fillId="0" borderId="22" xfId="105" applyFont="1" applyBorder="1" applyAlignment="1">
      <alignment horizontal="left" vertical="center"/>
      <protection/>
    </xf>
    <xf numFmtId="0" fontId="18" fillId="0" borderId="22" xfId="105" applyFont="1" applyBorder="1" applyAlignment="1">
      <alignment horizontal="right" vertical="center"/>
      <protection/>
    </xf>
    <xf numFmtId="49" fontId="18" fillId="0" borderId="22" xfId="105" applyNumberFormat="1" applyFont="1" applyBorder="1" applyAlignment="1">
      <alignment horizontal="left" vertical="center"/>
      <protection/>
    </xf>
    <xf numFmtId="0" fontId="18" fillId="0" borderId="23" xfId="105" applyFont="1" applyBorder="1" applyAlignment="1">
      <alignment horizontal="left" vertical="center"/>
      <protection/>
    </xf>
    <xf numFmtId="49" fontId="18" fillId="0" borderId="16" xfId="105" applyNumberFormat="1" applyFont="1" applyBorder="1" applyAlignment="1">
      <alignment horizontal="right" vertical="center"/>
      <protection/>
    </xf>
    <xf numFmtId="49" fontId="18" fillId="0" borderId="19" xfId="105" applyNumberFormat="1" applyFont="1" applyBorder="1" applyAlignment="1">
      <alignment horizontal="right" vertical="center"/>
      <protection/>
    </xf>
    <xf numFmtId="49" fontId="18" fillId="0" borderId="22" xfId="105" applyNumberFormat="1" applyFont="1" applyBorder="1" applyAlignment="1">
      <alignment horizontal="right" vertical="center"/>
      <protection/>
    </xf>
    <xf numFmtId="0" fontId="18" fillId="0" borderId="15" xfId="105" applyFont="1" applyBorder="1" applyAlignment="1">
      <alignment horizontal="right" vertical="center"/>
      <protection/>
    </xf>
    <xf numFmtId="0" fontId="18" fillId="0" borderId="16" xfId="105" applyFont="1" applyBorder="1" applyAlignment="1">
      <alignment vertical="center"/>
      <protection/>
    </xf>
    <xf numFmtId="169" fontId="18" fillId="0" borderId="16" xfId="105" applyNumberFormat="1" applyFont="1" applyBorder="1" applyAlignment="1">
      <alignment horizontal="left" vertical="center"/>
      <protection/>
    </xf>
    <xf numFmtId="170" fontId="18" fillId="0" borderId="16" xfId="105" applyNumberFormat="1" applyFont="1" applyBorder="1" applyAlignment="1">
      <alignment horizontal="right" vertical="center"/>
      <protection/>
    </xf>
    <xf numFmtId="3" fontId="18" fillId="0" borderId="24" xfId="105" applyNumberFormat="1" applyFont="1" applyBorder="1" applyAlignment="1">
      <alignment horizontal="right" vertical="center"/>
      <protection/>
    </xf>
    <xf numFmtId="3" fontId="18" fillId="0" borderId="17" xfId="105" applyNumberFormat="1" applyFont="1" applyBorder="1" applyAlignment="1">
      <alignment vertical="center"/>
      <protection/>
    </xf>
    <xf numFmtId="0" fontId="18" fillId="0" borderId="25" xfId="105" applyFont="1" applyBorder="1" applyAlignment="1">
      <alignment horizontal="right" vertical="center"/>
      <protection/>
    </xf>
    <xf numFmtId="0" fontId="18" fillId="0" borderId="26" xfId="105" applyFont="1" applyBorder="1" applyAlignment="1">
      <alignment vertical="center"/>
      <protection/>
    </xf>
    <xf numFmtId="169" fontId="18" fillId="0" borderId="26" xfId="105" applyNumberFormat="1" applyFont="1" applyBorder="1" applyAlignment="1">
      <alignment horizontal="left" vertical="center"/>
      <protection/>
    </xf>
    <xf numFmtId="170" fontId="18" fillId="0" borderId="26" xfId="105" applyNumberFormat="1" applyFont="1" applyBorder="1" applyAlignment="1">
      <alignment horizontal="right" vertical="center"/>
      <protection/>
    </xf>
    <xf numFmtId="3" fontId="18" fillId="0" borderId="27" xfId="105" applyNumberFormat="1" applyFont="1" applyBorder="1" applyAlignment="1">
      <alignment horizontal="right" vertical="center"/>
      <protection/>
    </xf>
    <xf numFmtId="0" fontId="18" fillId="0" borderId="26" xfId="105" applyFont="1" applyBorder="1" applyAlignment="1">
      <alignment horizontal="right" vertical="center"/>
      <protection/>
    </xf>
    <xf numFmtId="3" fontId="18" fillId="0" borderId="28" xfId="105" applyNumberFormat="1" applyFont="1" applyBorder="1" applyAlignment="1">
      <alignment vertical="center"/>
      <protection/>
    </xf>
    <xf numFmtId="0" fontId="22" fillId="0" borderId="29" xfId="105" applyFont="1" applyBorder="1" applyAlignment="1">
      <alignment horizontal="center" vertical="center"/>
      <protection/>
    </xf>
    <xf numFmtId="0" fontId="18" fillId="0" borderId="30" xfId="105" applyFont="1" applyBorder="1" applyAlignment="1">
      <alignment horizontal="left" vertical="center"/>
      <protection/>
    </xf>
    <xf numFmtId="0" fontId="18" fillId="0" borderId="30" xfId="105" applyFont="1" applyBorder="1" applyAlignment="1">
      <alignment horizontal="center" vertical="center"/>
      <protection/>
    </xf>
    <xf numFmtId="0" fontId="18" fillId="0" borderId="31" xfId="105" applyFont="1" applyBorder="1" applyAlignment="1">
      <alignment horizontal="center" vertical="center"/>
      <protection/>
    </xf>
    <xf numFmtId="0" fontId="18" fillId="0" borderId="32" xfId="105" applyFont="1" applyBorder="1" applyAlignment="1">
      <alignment horizontal="center" vertical="center"/>
      <protection/>
    </xf>
    <xf numFmtId="0" fontId="18" fillId="0" borderId="33" xfId="105" applyFont="1" applyBorder="1" applyAlignment="1">
      <alignment horizontal="left" vertical="center"/>
      <protection/>
    </xf>
    <xf numFmtId="4" fontId="18" fillId="0" borderId="33" xfId="105" applyNumberFormat="1" applyFont="1" applyBorder="1" applyAlignment="1">
      <alignment horizontal="right" vertical="center"/>
      <protection/>
    </xf>
    <xf numFmtId="4" fontId="18" fillId="0" borderId="34" xfId="105" applyNumberFormat="1" applyFont="1" applyBorder="1" applyAlignment="1">
      <alignment horizontal="right" vertical="center"/>
      <protection/>
    </xf>
    <xf numFmtId="0" fontId="18" fillId="0" borderId="35" xfId="105" applyFont="1" applyBorder="1" applyAlignment="1">
      <alignment horizontal="left" vertical="center"/>
      <protection/>
    </xf>
    <xf numFmtId="10" fontId="18" fillId="0" borderId="36" xfId="105" applyNumberFormat="1" applyFont="1" applyBorder="1" applyAlignment="1">
      <alignment horizontal="right" vertical="center"/>
      <protection/>
    </xf>
    <xf numFmtId="0" fontId="18" fillId="0" borderId="37" xfId="105" applyFont="1" applyBorder="1" applyAlignment="1">
      <alignment horizontal="center" vertical="center"/>
      <protection/>
    </xf>
    <xf numFmtId="0" fontId="18" fillId="0" borderId="14" xfId="105" applyFont="1" applyBorder="1" applyAlignment="1">
      <alignment horizontal="left" vertical="center"/>
      <protection/>
    </xf>
    <xf numFmtId="4" fontId="18" fillId="0" borderId="14" xfId="105" applyNumberFormat="1" applyFont="1" applyBorder="1" applyAlignment="1">
      <alignment horizontal="right" vertical="center"/>
      <protection/>
    </xf>
    <xf numFmtId="4" fontId="18" fillId="0" borderId="38" xfId="105" applyNumberFormat="1" applyFont="1" applyBorder="1" applyAlignment="1">
      <alignment horizontal="right" vertical="center"/>
      <protection/>
    </xf>
    <xf numFmtId="0" fontId="18" fillId="0" borderId="39" xfId="105" applyFont="1" applyBorder="1" applyAlignment="1">
      <alignment horizontal="left" vertical="center"/>
      <protection/>
    </xf>
    <xf numFmtId="10" fontId="18" fillId="0" borderId="40" xfId="105" applyNumberFormat="1" applyFont="1" applyBorder="1" applyAlignment="1">
      <alignment horizontal="right" vertical="center"/>
      <protection/>
    </xf>
    <xf numFmtId="4" fontId="18" fillId="0" borderId="41" xfId="105" applyNumberFormat="1" applyFont="1" applyBorder="1" applyAlignment="1">
      <alignment horizontal="right" vertical="center"/>
      <protection/>
    </xf>
    <xf numFmtId="0" fontId="18" fillId="0" borderId="42" xfId="105" applyFont="1" applyBorder="1" applyAlignment="1">
      <alignment horizontal="center" vertical="center"/>
      <protection/>
    </xf>
    <xf numFmtId="0" fontId="18" fillId="0" borderId="43" xfId="105" applyFont="1" applyBorder="1" applyAlignment="1">
      <alignment horizontal="left" vertical="center"/>
      <protection/>
    </xf>
    <xf numFmtId="4" fontId="18" fillId="0" borderId="43" xfId="105" applyNumberFormat="1" applyFont="1" applyBorder="1" applyAlignment="1">
      <alignment horizontal="right" vertical="center"/>
      <protection/>
    </xf>
    <xf numFmtId="4" fontId="18" fillId="0" borderId="44" xfId="105" applyNumberFormat="1" applyFont="1" applyBorder="1" applyAlignment="1">
      <alignment horizontal="right" vertical="center"/>
      <protection/>
    </xf>
    <xf numFmtId="4" fontId="18" fillId="0" borderId="45" xfId="105" applyNumberFormat="1" applyFont="1" applyBorder="1" applyAlignment="1">
      <alignment horizontal="right" vertical="center"/>
      <protection/>
    </xf>
    <xf numFmtId="0" fontId="18" fillId="0" borderId="43" xfId="105" applyFont="1" applyBorder="1" applyAlignment="1">
      <alignment horizontal="right" vertical="center"/>
      <protection/>
    </xf>
    <xf numFmtId="0" fontId="18" fillId="0" borderId="44" xfId="105" applyFont="1" applyBorder="1" applyAlignment="1">
      <alignment horizontal="left" vertical="center"/>
      <protection/>
    </xf>
    <xf numFmtId="0" fontId="18" fillId="0" borderId="46" xfId="105" applyFont="1" applyBorder="1" applyAlignment="1">
      <alignment horizontal="right" vertical="center"/>
      <protection/>
    </xf>
    <xf numFmtId="0" fontId="18" fillId="0" borderId="47" xfId="105" applyFont="1" applyBorder="1" applyAlignment="1">
      <alignment horizontal="center" vertical="center"/>
      <protection/>
    </xf>
    <xf numFmtId="0" fontId="18" fillId="0" borderId="48" xfId="105" applyFont="1" applyBorder="1" applyAlignment="1">
      <alignment horizontal="left" vertical="center"/>
      <protection/>
    </xf>
    <xf numFmtId="0" fontId="18" fillId="0" borderId="49" xfId="105" applyFont="1" applyBorder="1" applyAlignment="1">
      <alignment horizontal="left" vertical="center"/>
      <protection/>
    </xf>
    <xf numFmtId="0" fontId="18" fillId="0" borderId="50" xfId="105" applyFont="1" applyBorder="1" applyAlignment="1">
      <alignment horizontal="left" vertical="center"/>
      <protection/>
    </xf>
    <xf numFmtId="0" fontId="18" fillId="0" borderId="0" xfId="105" applyFont="1" applyBorder="1" applyAlignment="1">
      <alignment horizontal="left" vertical="center"/>
      <protection/>
    </xf>
    <xf numFmtId="0" fontId="18" fillId="0" borderId="51" xfId="105" applyFont="1" applyBorder="1" applyAlignment="1">
      <alignment horizontal="left" vertical="center"/>
      <protection/>
    </xf>
    <xf numFmtId="0" fontId="18" fillId="0" borderId="40" xfId="105" applyFont="1" applyBorder="1" applyAlignment="1">
      <alignment horizontal="left" vertical="center"/>
      <protection/>
    </xf>
    <xf numFmtId="0" fontId="18" fillId="0" borderId="48" xfId="105" applyFont="1" applyBorder="1" applyAlignment="1">
      <alignment horizontal="right" vertical="center"/>
      <protection/>
    </xf>
    <xf numFmtId="0" fontId="18" fillId="0" borderId="51" xfId="105" applyFont="1" applyBorder="1" applyAlignment="1">
      <alignment horizontal="right" vertical="center"/>
      <protection/>
    </xf>
    <xf numFmtId="0" fontId="18" fillId="0" borderId="52" xfId="105" applyFont="1" applyBorder="1" applyAlignment="1">
      <alignment horizontal="left" vertical="center"/>
      <protection/>
    </xf>
    <xf numFmtId="0" fontId="18" fillId="0" borderId="25" xfId="105" applyFont="1" applyBorder="1" applyAlignment="1">
      <alignment horizontal="left" vertical="center"/>
      <protection/>
    </xf>
    <xf numFmtId="0" fontId="18" fillId="0" borderId="26" xfId="105" applyFont="1" applyBorder="1" applyAlignment="1">
      <alignment horizontal="left" vertical="center"/>
      <protection/>
    </xf>
    <xf numFmtId="0" fontId="18" fillId="0" borderId="28" xfId="105" applyFont="1" applyBorder="1" applyAlignment="1">
      <alignment horizontal="left" vertical="center"/>
      <protection/>
    </xf>
    <xf numFmtId="0" fontId="18" fillId="0" borderId="36" xfId="105" applyFont="1" applyBorder="1" applyAlignment="1">
      <alignment horizontal="right" vertical="center"/>
      <protection/>
    </xf>
    <xf numFmtId="4" fontId="18" fillId="0" borderId="40" xfId="105" applyNumberFormat="1" applyFont="1" applyBorder="1" applyAlignment="1">
      <alignment horizontal="right" vertical="center"/>
      <protection/>
    </xf>
    <xf numFmtId="0" fontId="22" fillId="0" borderId="53" xfId="105" applyFont="1" applyBorder="1" applyAlignment="1">
      <alignment horizontal="center" vertical="center"/>
      <protection/>
    </xf>
    <xf numFmtId="0" fontId="18" fillId="0" borderId="54" xfId="105" applyFont="1" applyBorder="1" applyAlignment="1">
      <alignment horizontal="left" vertical="center"/>
      <protection/>
    </xf>
    <xf numFmtId="0" fontId="18" fillId="0" borderId="55" xfId="105" applyFont="1" applyBorder="1" applyAlignment="1">
      <alignment horizontal="left" vertical="center"/>
      <protection/>
    </xf>
    <xf numFmtId="171" fontId="18" fillId="0" borderId="56" xfId="105" applyNumberFormat="1" applyFont="1" applyBorder="1" applyAlignment="1">
      <alignment horizontal="right" vertical="center"/>
      <protection/>
    </xf>
    <xf numFmtId="4" fontId="18" fillId="0" borderId="0" xfId="0" applyNumberFormat="1" applyFont="1" applyAlignment="1">
      <alignment/>
    </xf>
    <xf numFmtId="49" fontId="18" fillId="0" borderId="5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top" wrapText="1"/>
    </xf>
    <xf numFmtId="4" fontId="23" fillId="0" borderId="0" xfId="0" applyNumberFormat="1" applyFont="1" applyAlignment="1" applyProtection="1">
      <alignment horizontal="right"/>
      <protection locked="0"/>
    </xf>
    <xf numFmtId="172" fontId="23" fillId="0" borderId="0" xfId="0" applyNumberFormat="1" applyFont="1" applyAlignment="1" applyProtection="1">
      <alignment horizontal="left"/>
      <protection locked="0"/>
    </xf>
    <xf numFmtId="172" fontId="18" fillId="0" borderId="0" xfId="0" applyNumberFormat="1" applyFont="1" applyAlignment="1" applyProtection="1">
      <alignment horizontal="left"/>
      <protection/>
    </xf>
    <xf numFmtId="49" fontId="24" fillId="0" borderId="3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right" vertical="top"/>
      <protection locked="0"/>
    </xf>
    <xf numFmtId="49" fontId="18" fillId="0" borderId="0" xfId="0" applyNumberFormat="1" applyFont="1" applyAlignment="1" applyProtection="1">
      <alignment horizontal="center" vertical="top"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173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174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vertical="top"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/>
      <protection locked="0"/>
    </xf>
    <xf numFmtId="174" fontId="18" fillId="0" borderId="0" xfId="0" applyNumberFormat="1" applyFont="1" applyAlignment="1" applyProtection="1">
      <alignment/>
      <protection locked="0"/>
    </xf>
    <xf numFmtId="173" fontId="18" fillId="0" borderId="0" xfId="0" applyNumberFormat="1" applyFont="1" applyAlignment="1" applyProtection="1">
      <alignment/>
      <protection locked="0"/>
    </xf>
    <xf numFmtId="0" fontId="20" fillId="0" borderId="0" xfId="105" applyFo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49" fontId="18" fillId="0" borderId="0" xfId="0" applyNumberFormat="1" applyFont="1" applyAlignment="1" applyProtection="1">
      <alignment/>
      <protection locked="0"/>
    </xf>
    <xf numFmtId="49" fontId="21" fillId="0" borderId="0" xfId="105" applyNumberFormat="1" applyFont="1" applyProtection="1">
      <alignment/>
      <protection locked="0"/>
    </xf>
    <xf numFmtId="175" fontId="20" fillId="0" borderId="0" xfId="0" applyNumberFormat="1" applyFont="1" applyAlignment="1" applyProtection="1">
      <alignment horizontal="right"/>
      <protection/>
    </xf>
    <xf numFmtId="4" fontId="20" fillId="0" borderId="0" xfId="0" applyNumberFormat="1" applyFont="1" applyAlignment="1" applyProtection="1">
      <alignment horizontal="right"/>
      <protection/>
    </xf>
    <xf numFmtId="173" fontId="20" fillId="0" borderId="0" xfId="0" applyNumberFormat="1" applyFont="1" applyAlignment="1" applyProtection="1">
      <alignment horizontal="right"/>
      <protection/>
    </xf>
    <xf numFmtId="172" fontId="20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58" xfId="0" applyNumberFormat="1" applyFont="1" applyBorder="1" applyAlignment="1" applyProtection="1">
      <alignment horizontal="center"/>
      <protection/>
    </xf>
    <xf numFmtId="0" fontId="25" fillId="0" borderId="58" xfId="0" applyFont="1" applyBorder="1" applyAlignment="1" applyProtection="1">
      <alignment horizontal="center"/>
      <protection locked="0"/>
    </xf>
    <xf numFmtId="0" fontId="18" fillId="0" borderId="58" xfId="0" applyFont="1" applyBorder="1" applyAlignment="1" applyProtection="1">
      <alignment horizontal="center"/>
      <protection locked="0"/>
    </xf>
    <xf numFmtId="0" fontId="18" fillId="0" borderId="58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left"/>
      <protection/>
    </xf>
    <xf numFmtId="49" fontId="18" fillId="0" borderId="58" xfId="0" applyNumberFormat="1" applyFont="1" applyBorder="1" applyAlignment="1" applyProtection="1">
      <alignment horizontal="left"/>
      <protection/>
    </xf>
    <xf numFmtId="0" fontId="18" fillId="0" borderId="58" xfId="0" applyFont="1" applyBorder="1" applyAlignment="1" applyProtection="1">
      <alignment horizontal="right"/>
      <protection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wrapText="1"/>
      <protection locked="0"/>
    </xf>
    <xf numFmtId="0" fontId="18" fillId="0" borderId="59" xfId="0" applyNumberFormat="1" applyFont="1" applyBorder="1" applyAlignment="1" applyProtection="1">
      <alignment horizontal="center"/>
      <protection/>
    </xf>
    <xf numFmtId="0" fontId="25" fillId="0" borderId="59" xfId="0" applyFont="1" applyBorder="1" applyAlignment="1" applyProtection="1">
      <alignment horizontal="center"/>
      <protection locked="0"/>
    </xf>
    <xf numFmtId="0" fontId="18" fillId="0" borderId="59" xfId="0" applyFont="1" applyBorder="1" applyAlignment="1" applyProtection="1">
      <alignment horizontal="center"/>
      <protection locked="0"/>
    </xf>
    <xf numFmtId="173" fontId="18" fillId="0" borderId="59" xfId="0" applyNumberFormat="1" applyFont="1" applyBorder="1" applyAlignment="1" applyProtection="1">
      <alignment/>
      <protection/>
    </xf>
    <xf numFmtId="0" fontId="18" fillId="0" borderId="59" xfId="0" applyFont="1" applyBorder="1" applyAlignment="1" applyProtection="1">
      <alignment/>
      <protection/>
    </xf>
    <xf numFmtId="49" fontId="18" fillId="0" borderId="59" xfId="0" applyNumberFormat="1" applyFont="1" applyBorder="1" applyAlignment="1" applyProtection="1">
      <alignment horizontal="left"/>
      <protection/>
    </xf>
    <xf numFmtId="0" fontId="18" fillId="0" borderId="59" xfId="0" applyFont="1" applyBorder="1" applyAlignment="1" applyProtection="1">
      <alignment horizontal="center"/>
      <protection/>
    </xf>
    <xf numFmtId="0" fontId="18" fillId="0" borderId="59" xfId="0" applyFont="1" applyBorder="1" applyAlignment="1" applyProtection="1">
      <alignment horizontal="right"/>
      <protection/>
    </xf>
    <xf numFmtId="175" fontId="18" fillId="0" borderId="0" xfId="0" applyNumberFormat="1" applyFont="1" applyAlignment="1" applyProtection="1">
      <alignment vertical="top"/>
      <protection locked="0"/>
    </xf>
    <xf numFmtId="0" fontId="18" fillId="0" borderId="14" xfId="0" applyFont="1" applyBorder="1" applyAlignment="1" applyProtection="1">
      <alignment horizontal="right" vertical="top"/>
      <protection locked="0"/>
    </xf>
    <xf numFmtId="49" fontId="22" fillId="0" borderId="14" xfId="0" applyNumberFormat="1" applyFont="1" applyBorder="1" applyAlignment="1" applyProtection="1">
      <alignment horizontal="left" vertical="top"/>
      <protection locked="0"/>
    </xf>
    <xf numFmtId="49" fontId="18" fillId="0" borderId="14" xfId="0" applyNumberFormat="1" applyFont="1" applyBorder="1" applyAlignment="1" applyProtection="1">
      <alignment vertical="top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173" fontId="18" fillId="0" borderId="14" xfId="0" applyNumberFormat="1" applyFont="1" applyBorder="1" applyAlignment="1" applyProtection="1">
      <alignment vertical="top"/>
      <protection locked="0"/>
    </xf>
    <xf numFmtId="0" fontId="18" fillId="0" borderId="14" xfId="0" applyFont="1" applyBorder="1" applyAlignment="1" applyProtection="1">
      <alignment vertical="top"/>
      <protection locked="0"/>
    </xf>
    <xf numFmtId="4" fontId="18" fillId="0" borderId="14" xfId="0" applyNumberFormat="1" applyFont="1" applyBorder="1" applyAlignment="1" applyProtection="1">
      <alignment vertical="top"/>
      <protection locked="0"/>
    </xf>
    <xf numFmtId="174" fontId="18" fillId="0" borderId="14" xfId="0" applyNumberFormat="1" applyFont="1" applyBorder="1" applyAlignment="1" applyProtection="1">
      <alignment vertical="top"/>
      <protection locked="0"/>
    </xf>
    <xf numFmtId="0" fontId="18" fillId="0" borderId="14" xfId="0" applyFont="1" applyBorder="1" applyAlignment="1" applyProtection="1">
      <alignment horizontal="center" vertical="top"/>
      <protection locked="0"/>
    </xf>
    <xf numFmtId="0" fontId="18" fillId="0" borderId="14" xfId="0" applyFont="1" applyBorder="1" applyAlignment="1" applyProtection="1">
      <alignment vertical="top"/>
      <protection/>
    </xf>
    <xf numFmtId="49" fontId="18" fillId="0" borderId="14" xfId="0" applyNumberFormat="1" applyFont="1" applyBorder="1" applyAlignment="1" applyProtection="1">
      <alignment horizontal="left" vertical="top"/>
      <protection locked="0"/>
    </xf>
    <xf numFmtId="49" fontId="18" fillId="0" borderId="14" xfId="0" applyNumberFormat="1" applyFont="1" applyBorder="1" applyAlignment="1" applyProtection="1">
      <alignment horizontal="right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right" vertical="top" wrapText="1"/>
      <protection locked="0"/>
    </xf>
    <xf numFmtId="4" fontId="22" fillId="0" borderId="14" xfId="0" applyNumberFormat="1" applyFont="1" applyBorder="1" applyAlignment="1" applyProtection="1">
      <alignment vertical="top"/>
      <protection locked="0"/>
    </xf>
    <xf numFmtId="174" fontId="22" fillId="0" borderId="14" xfId="0" applyNumberFormat="1" applyFont="1" applyBorder="1" applyAlignment="1" applyProtection="1">
      <alignment vertical="top"/>
      <protection locked="0"/>
    </xf>
    <xf numFmtId="173" fontId="22" fillId="0" borderId="14" xfId="0" applyNumberFormat="1" applyFont="1" applyBorder="1" applyAlignment="1" applyProtection="1">
      <alignment vertical="top"/>
      <protection locked="0"/>
    </xf>
    <xf numFmtId="49" fontId="22" fillId="0" borderId="14" xfId="0" applyNumberFormat="1" applyFont="1" applyBorder="1" applyAlignment="1" applyProtection="1">
      <alignment horizontal="right" vertical="top" wrapText="1"/>
      <protection locked="0"/>
    </xf>
    <xf numFmtId="49" fontId="22" fillId="0" borderId="14" xfId="0" applyNumberFormat="1" applyFont="1" applyBorder="1" applyAlignment="1" applyProtection="1">
      <alignment horizontal="center" vertical="top"/>
      <protection locked="0"/>
    </xf>
    <xf numFmtId="49" fontId="22" fillId="0" borderId="14" xfId="0" applyNumberFormat="1" applyFont="1" applyBorder="1" applyAlignment="1" applyProtection="1">
      <alignment vertical="top"/>
      <protection locked="0"/>
    </xf>
    <xf numFmtId="0" fontId="18" fillId="0" borderId="31" xfId="105" applyFont="1" applyBorder="1" applyAlignment="1">
      <alignment horizontal="center" vertical="center"/>
      <protection/>
    </xf>
    <xf numFmtId="0" fontId="18" fillId="0" borderId="60" xfId="105" applyFont="1" applyBorder="1" applyAlignment="1">
      <alignment horizontal="center" vertical="center"/>
      <protection/>
    </xf>
    <xf numFmtId="0" fontId="18" fillId="0" borderId="61" xfId="105" applyFont="1" applyBorder="1" applyAlignment="1">
      <alignment horizontal="center" vertical="center"/>
      <protection/>
    </xf>
    <xf numFmtId="0" fontId="18" fillId="0" borderId="14" xfId="0" applyFont="1" applyBorder="1" applyAlignment="1" applyProtection="1">
      <alignment horizontal="center"/>
      <protection locked="0"/>
    </xf>
  </cellXfs>
  <cellStyles count="12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Calculation" xfId="80"/>
    <cellStyle name="Celkem" xfId="81"/>
    <cellStyle name="Comma" xfId="82"/>
    <cellStyle name="Comma [0]" xfId="83"/>
    <cellStyle name="data" xfId="84"/>
    <cellStyle name="Dobrá" xfId="85"/>
    <cellStyle name="Explanatory Text" xfId="86"/>
    <cellStyle name="Heading 3" xfId="87"/>
    <cellStyle name="Heading 4" xfId="88"/>
    <cellStyle name="Check Cell" xfId="89"/>
    <cellStyle name="Chybně" xfId="90"/>
    <cellStyle name="Input" xfId="91"/>
    <cellStyle name="Kontrolná bunka" xfId="92"/>
    <cellStyle name="Kontrolní buňka" xfId="93"/>
    <cellStyle name="Linked Cell" xfId="94"/>
    <cellStyle name="Currency" xfId="95"/>
    <cellStyle name="Currency [0]" xfId="96"/>
    <cellStyle name="Nadpis" xfId="97"/>
    <cellStyle name="Nadpis 1" xfId="98"/>
    <cellStyle name="Nadpis 2" xfId="99"/>
    <cellStyle name="Nadpis 3" xfId="100"/>
    <cellStyle name="Nadpis 4" xfId="101"/>
    <cellStyle name="Název" xfId="102"/>
    <cellStyle name="Neutrálna" xfId="103"/>
    <cellStyle name="Neutrální" xfId="104"/>
    <cellStyle name="normálne_KLs" xfId="105"/>
    <cellStyle name="Output" xfId="106"/>
    <cellStyle name="Percent" xfId="107"/>
    <cellStyle name="Poznámka" xfId="108"/>
    <cellStyle name="Prepojená bunka" xfId="109"/>
    <cellStyle name="Propojená buňka" xfId="110"/>
    <cellStyle name="Spolu" xfId="111"/>
    <cellStyle name="Správně" xfId="112"/>
    <cellStyle name="TEXT" xfId="113"/>
    <cellStyle name="Text upozornění" xfId="114"/>
    <cellStyle name="Text upozornenia" xfId="115"/>
    <cellStyle name="TEXT1" xfId="116"/>
    <cellStyle name="Title" xfId="117"/>
    <cellStyle name="Titul" xfId="118"/>
    <cellStyle name="Total" xfId="119"/>
    <cellStyle name="Vstup" xfId="120"/>
    <cellStyle name="Výpočet" xfId="121"/>
    <cellStyle name="Výsledok2" xfId="122"/>
    <cellStyle name="Výstup" xfId="123"/>
    <cellStyle name="Vysvětlující text" xfId="124"/>
    <cellStyle name="Vysvetľujúci text" xfId="125"/>
    <cellStyle name="Warning Text" xfId="126"/>
    <cellStyle name="Zlá" xfId="127"/>
    <cellStyle name="Zvýraznění 1" xfId="128"/>
    <cellStyle name="Zvýraznění 2" xfId="129"/>
    <cellStyle name="Zvýraznění 3" xfId="130"/>
    <cellStyle name="Zvýraznění 4" xfId="131"/>
    <cellStyle name="Zvýraznění 5" xfId="132"/>
    <cellStyle name="Zvýraznění 6" xfId="133"/>
    <cellStyle name="Zvýraznenie1" xfId="134"/>
    <cellStyle name="Zvýraznenie2" xfId="135"/>
    <cellStyle name="Zvýraznenie3" xfId="136"/>
    <cellStyle name="Zvýraznenie4" xfId="137"/>
    <cellStyle name="Zvýraznenie5" xfId="138"/>
    <cellStyle name="Zvýraznenie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1FE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zoomScalePageLayoutView="0" workbookViewId="0" topLeftCell="A1">
      <selection activeCell="D5" sqref="D5"/>
    </sheetView>
  </sheetViews>
  <sheetFormatPr defaultColWidth="11.57421875" defaultRowHeight="13.5" customHeight="1"/>
  <cols>
    <col min="1" max="1" width="2.42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1.851562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308</v>
      </c>
      <c r="C2" s="6"/>
      <c r="D2" s="6"/>
      <c r="E2" s="6"/>
      <c r="F2" s="6"/>
      <c r="G2" s="7"/>
      <c r="H2" s="6"/>
      <c r="I2" s="6"/>
      <c r="J2" s="6" t="s">
        <v>6</v>
      </c>
      <c r="K2" s="6" t="s">
        <v>7</v>
      </c>
      <c r="L2" s="6" t="s">
        <v>8</v>
      </c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9</v>
      </c>
      <c r="AA2" s="9" t="s">
        <v>10</v>
      </c>
      <c r="AB2" s="10" t="s">
        <v>11</v>
      </c>
      <c r="AC2" s="9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2" t="s">
        <v>12</v>
      </c>
      <c r="C3" s="13"/>
      <c r="D3" s="13"/>
      <c r="E3" s="13"/>
      <c r="F3" s="13"/>
      <c r="G3" s="14"/>
      <c r="H3" s="13"/>
      <c r="I3" s="13"/>
      <c r="J3" s="13" t="s">
        <v>13</v>
      </c>
      <c r="K3" s="13"/>
      <c r="L3" s="13" t="s">
        <v>14</v>
      </c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15</v>
      </c>
      <c r="AA3" s="9" t="s">
        <v>16</v>
      </c>
      <c r="AB3" s="10" t="s">
        <v>11</v>
      </c>
      <c r="AC3" s="9" t="s">
        <v>17</v>
      </c>
      <c r="AD3" s="11" t="s">
        <v>18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6" t="s">
        <v>12</v>
      </c>
      <c r="C4" s="17"/>
      <c r="D4" s="17"/>
      <c r="E4" s="17"/>
      <c r="F4" s="17"/>
      <c r="G4" s="18"/>
      <c r="H4" s="17"/>
      <c r="I4" s="17"/>
      <c r="J4" s="17" t="s">
        <v>19</v>
      </c>
      <c r="K4" s="19" t="s">
        <v>20</v>
      </c>
      <c r="L4" s="17" t="s">
        <v>21</v>
      </c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22</v>
      </c>
      <c r="AA4" s="9" t="s">
        <v>23</v>
      </c>
      <c r="AB4" s="10" t="s">
        <v>11</v>
      </c>
      <c r="AC4" s="9"/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24</v>
      </c>
      <c r="C5" s="6"/>
      <c r="D5" s="6"/>
      <c r="E5" s="6"/>
      <c r="F5" s="6"/>
      <c r="G5" s="21" t="s">
        <v>25</v>
      </c>
      <c r="H5" s="6" t="s">
        <v>7</v>
      </c>
      <c r="I5" s="6"/>
      <c r="J5" s="6" t="s">
        <v>26</v>
      </c>
      <c r="K5" s="6"/>
      <c r="L5" s="6" t="s">
        <v>27</v>
      </c>
      <c r="M5" s="8" t="s">
        <v>28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29</v>
      </c>
      <c r="AA5" s="9" t="s">
        <v>16</v>
      </c>
      <c r="AB5" s="10" t="s">
        <v>11</v>
      </c>
      <c r="AC5" s="9" t="s">
        <v>17</v>
      </c>
      <c r="AD5" s="11" t="s"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2" t="s">
        <v>30</v>
      </c>
      <c r="C6" s="13"/>
      <c r="D6" s="13"/>
      <c r="E6" s="13"/>
      <c r="F6" s="13"/>
      <c r="G6" s="22"/>
      <c r="H6" s="13"/>
      <c r="I6" s="13"/>
      <c r="J6" s="13" t="s">
        <v>26</v>
      </c>
      <c r="K6" s="13"/>
      <c r="L6" s="13" t="s">
        <v>31</v>
      </c>
      <c r="M6" s="15" t="s">
        <v>32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33</v>
      </c>
      <c r="AA6" s="9" t="s">
        <v>34</v>
      </c>
      <c r="AB6" s="10" t="s">
        <v>11</v>
      </c>
      <c r="AC6" s="9" t="s">
        <v>17</v>
      </c>
      <c r="AD6" s="11" t="s">
        <v>18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6" t="s">
        <v>35</v>
      </c>
      <c r="C7" s="17"/>
      <c r="D7" s="17"/>
      <c r="E7" s="17"/>
      <c r="F7" s="17"/>
      <c r="G7" s="23"/>
      <c r="H7" s="17"/>
      <c r="I7" s="17"/>
      <c r="J7" s="17" t="s">
        <v>26</v>
      </c>
      <c r="K7" s="17"/>
      <c r="L7" s="17" t="s">
        <v>31</v>
      </c>
      <c r="M7" s="20" t="s">
        <v>32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24"/>
      <c r="C8" s="25"/>
      <c r="D8" s="26"/>
      <c r="E8" s="27"/>
      <c r="F8" s="28">
        <f>IF(B8&lt;&gt;0,ROUND($M$26/B8,0),0)</f>
        <v>0</v>
      </c>
      <c r="G8" s="21"/>
      <c r="H8" s="25"/>
      <c r="I8" s="28">
        <f>IF(G8&lt;&gt;0,ROUND($M$26/G8,0),0)</f>
        <v>0</v>
      </c>
      <c r="J8" s="7"/>
      <c r="K8" s="25"/>
      <c r="L8" s="27"/>
      <c r="M8" s="29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30"/>
      <c r="C9" s="31"/>
      <c r="D9" s="32"/>
      <c r="E9" s="33"/>
      <c r="F9" s="34">
        <f>IF(B9&lt;&gt;0,ROUND($M$26/B9,0),0)</f>
        <v>0</v>
      </c>
      <c r="G9" s="35"/>
      <c r="H9" s="31"/>
      <c r="I9" s="34">
        <f>IF(G9&lt;&gt;0,ROUND($M$26/G9,0),0)</f>
        <v>0</v>
      </c>
      <c r="J9" s="35"/>
      <c r="K9" s="31"/>
      <c r="L9" s="33"/>
      <c r="M9" s="36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37" t="s">
        <v>36</v>
      </c>
      <c r="C10" s="38" t="s">
        <v>37</v>
      </c>
      <c r="D10" s="39" t="s">
        <v>38</v>
      </c>
      <c r="E10" s="39" t="s">
        <v>39</v>
      </c>
      <c r="F10" s="40" t="s">
        <v>40</v>
      </c>
      <c r="G10" s="37" t="s">
        <v>41</v>
      </c>
      <c r="H10" s="164" t="s">
        <v>42</v>
      </c>
      <c r="I10" s="164"/>
      <c r="J10" s="37" t="s">
        <v>43</v>
      </c>
      <c r="K10" s="164" t="s">
        <v>44</v>
      </c>
      <c r="L10" s="164"/>
      <c r="M10" s="16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41">
        <v>1</v>
      </c>
      <c r="C11" s="42" t="s">
        <v>45</v>
      </c>
      <c r="D11" s="43">
        <v>0</v>
      </c>
      <c r="E11" s="43">
        <v>0</v>
      </c>
      <c r="F11" s="44">
        <v>0</v>
      </c>
      <c r="G11" s="41">
        <v>6</v>
      </c>
      <c r="H11" s="42" t="s">
        <v>46</v>
      </c>
      <c r="I11" s="44" t="e">
        <f>#REF!</f>
        <v>#REF!</v>
      </c>
      <c r="J11" s="41">
        <v>11</v>
      </c>
      <c r="K11" s="45"/>
      <c r="L11" s="46" t="s">
        <v>47</v>
      </c>
      <c r="M11" s="4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47">
        <v>2</v>
      </c>
      <c r="C12" s="48" t="s">
        <v>48</v>
      </c>
      <c r="D12" s="49">
        <v>0</v>
      </c>
      <c r="E12" s="49">
        <v>0</v>
      </c>
      <c r="F12" s="44">
        <v>0</v>
      </c>
      <c r="G12" s="47">
        <v>7</v>
      </c>
      <c r="H12" s="48"/>
      <c r="I12" s="50"/>
      <c r="J12" s="47">
        <v>12</v>
      </c>
      <c r="K12" s="51"/>
      <c r="L12" s="52"/>
      <c r="M12" s="5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47">
        <v>3</v>
      </c>
      <c r="C13" s="48" t="s">
        <v>49</v>
      </c>
      <c r="D13" s="49">
        <v>0</v>
      </c>
      <c r="E13" s="49">
        <v>0</v>
      </c>
      <c r="F13" s="44">
        <v>0</v>
      </c>
      <c r="G13" s="47">
        <v>8</v>
      </c>
      <c r="H13" s="48"/>
      <c r="I13" s="50"/>
      <c r="J13" s="47">
        <v>13</v>
      </c>
      <c r="K13" s="51"/>
      <c r="L13" s="52"/>
      <c r="M13" s="5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47">
        <v>4</v>
      </c>
      <c r="C14" s="48" t="s">
        <v>50</v>
      </c>
      <c r="D14" s="49">
        <v>0</v>
      </c>
      <c r="E14" s="49">
        <v>0</v>
      </c>
      <c r="F14" s="53">
        <v>0</v>
      </c>
      <c r="G14" s="47">
        <v>9</v>
      </c>
      <c r="H14" s="48"/>
      <c r="I14" s="50"/>
      <c r="J14" s="47">
        <v>14</v>
      </c>
      <c r="K14" s="51"/>
      <c r="L14" s="52"/>
      <c r="M14" s="5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54">
        <v>5</v>
      </c>
      <c r="C15" s="55" t="s">
        <v>51</v>
      </c>
      <c r="D15" s="56">
        <v>0</v>
      </c>
      <c r="E15" s="57">
        <f>SUM(E11:E14)</f>
        <v>0</v>
      </c>
      <c r="F15" s="58">
        <f>Prehľad!B17</f>
        <v>0</v>
      </c>
      <c r="G15" s="54">
        <v>10</v>
      </c>
      <c r="H15" s="59" t="s">
        <v>52</v>
      </c>
      <c r="I15" s="58" t="e">
        <f>SUM(I11:I14)</f>
        <v>#REF!</v>
      </c>
      <c r="J15" s="54">
        <v>15</v>
      </c>
      <c r="K15" s="60"/>
      <c r="L15" s="61" t="s">
        <v>53</v>
      </c>
      <c r="M15" s="58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65" t="s">
        <v>54</v>
      </c>
      <c r="C16" s="165"/>
      <c r="D16" s="165"/>
      <c r="E16" s="165"/>
      <c r="F16" s="62"/>
      <c r="G16" s="166" t="s">
        <v>55</v>
      </c>
      <c r="H16" s="166"/>
      <c r="I16" s="166"/>
      <c r="J16" s="37" t="s">
        <v>56</v>
      </c>
      <c r="K16" s="164" t="s">
        <v>57</v>
      </c>
      <c r="L16" s="164"/>
      <c r="M16" s="16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63"/>
      <c r="C17" s="64" t="s">
        <v>58</v>
      </c>
      <c r="D17" s="64"/>
      <c r="E17" s="64" t="s">
        <v>59</v>
      </c>
      <c r="F17" s="65"/>
      <c r="G17" s="63"/>
      <c r="H17" s="66"/>
      <c r="I17" s="67"/>
      <c r="J17" s="47">
        <v>16</v>
      </c>
      <c r="K17" s="51" t="s">
        <v>60</v>
      </c>
      <c r="L17" s="68"/>
      <c r="M17" s="50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69"/>
      <c r="C18" s="66" t="s">
        <v>61</v>
      </c>
      <c r="D18" s="66"/>
      <c r="E18" s="66"/>
      <c r="F18" s="70"/>
      <c r="G18" s="69"/>
      <c r="H18" s="66" t="s">
        <v>58</v>
      </c>
      <c r="I18" s="67"/>
      <c r="J18" s="47">
        <v>17</v>
      </c>
      <c r="K18" s="51"/>
      <c r="L18" s="68" t="s">
        <v>62</v>
      </c>
      <c r="M18" s="50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69"/>
      <c r="C19" s="66"/>
      <c r="D19" s="66"/>
      <c r="E19" s="66"/>
      <c r="F19" s="70"/>
      <c r="G19" s="69"/>
      <c r="H19" s="71"/>
      <c r="I19" s="67"/>
      <c r="J19" s="47">
        <v>18</v>
      </c>
      <c r="K19" s="51"/>
      <c r="L19" s="68"/>
      <c r="M19" s="5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69"/>
      <c r="C20" s="66"/>
      <c r="D20" s="66"/>
      <c r="E20" s="66"/>
      <c r="F20" s="70"/>
      <c r="G20" s="69"/>
      <c r="H20" s="64" t="s">
        <v>59</v>
      </c>
      <c r="I20" s="67"/>
      <c r="J20" s="47">
        <v>19</v>
      </c>
      <c r="K20" s="51"/>
      <c r="L20" s="68"/>
      <c r="M20" s="5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72"/>
      <c r="C21" s="73"/>
      <c r="D21" s="73"/>
      <c r="E21" s="73"/>
      <c r="F21" s="74"/>
      <c r="G21" s="63"/>
      <c r="H21" s="66" t="s">
        <v>61</v>
      </c>
      <c r="I21" s="67"/>
      <c r="J21" s="54">
        <v>20</v>
      </c>
      <c r="K21" s="60"/>
      <c r="L21" s="61" t="s">
        <v>63</v>
      </c>
      <c r="M21" s="58">
        <f>F15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65" t="s">
        <v>64</v>
      </c>
      <c r="C22" s="165"/>
      <c r="D22" s="165"/>
      <c r="E22" s="165"/>
      <c r="F22" s="62"/>
      <c r="G22" s="63"/>
      <c r="H22" s="66"/>
      <c r="I22" s="67"/>
      <c r="J22" s="37" t="s">
        <v>65</v>
      </c>
      <c r="K22" s="164" t="s">
        <v>66</v>
      </c>
      <c r="L22" s="164"/>
      <c r="M22" s="16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63"/>
      <c r="C23" s="64" t="s">
        <v>58</v>
      </c>
      <c r="D23" s="64"/>
      <c r="E23" s="64" t="s">
        <v>59</v>
      </c>
      <c r="F23" s="65"/>
      <c r="G23" s="63"/>
      <c r="H23" s="66"/>
      <c r="I23" s="67"/>
      <c r="J23" s="41">
        <v>21</v>
      </c>
      <c r="K23" s="45"/>
      <c r="L23" s="75" t="s">
        <v>67</v>
      </c>
      <c r="M23" s="44">
        <f>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69"/>
      <c r="C24" s="66" t="s">
        <v>61</v>
      </c>
      <c r="D24" s="66"/>
      <c r="E24" s="66"/>
      <c r="F24" s="70"/>
      <c r="G24" s="63"/>
      <c r="H24" s="66"/>
      <c r="I24" s="67"/>
      <c r="J24" s="47">
        <v>22</v>
      </c>
      <c r="K24" s="51" t="s">
        <v>68</v>
      </c>
      <c r="L24" s="76"/>
      <c r="M24" s="50">
        <f>M21*0.2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69"/>
      <c r="C25" s="66"/>
      <c r="D25" s="66"/>
      <c r="E25" s="66"/>
      <c r="F25" s="70"/>
      <c r="G25" s="63"/>
      <c r="H25" s="66"/>
      <c r="I25" s="67"/>
      <c r="J25" s="47">
        <v>23</v>
      </c>
      <c r="K25" s="51" t="s">
        <v>69</v>
      </c>
      <c r="L25" s="76"/>
      <c r="M25" s="50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69"/>
      <c r="C26" s="66"/>
      <c r="D26" s="66"/>
      <c r="E26" s="66"/>
      <c r="F26" s="70"/>
      <c r="G26" s="63"/>
      <c r="H26" s="66"/>
      <c r="I26" s="67"/>
      <c r="J26" s="54">
        <v>24</v>
      </c>
      <c r="K26" s="60"/>
      <c r="L26" s="61" t="s">
        <v>70</v>
      </c>
      <c r="M26" s="5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72"/>
      <c r="C27" s="73"/>
      <c r="D27" s="73"/>
      <c r="E27" s="73"/>
      <c r="F27" s="74"/>
      <c r="G27" s="72"/>
      <c r="H27" s="73"/>
      <c r="I27" s="74"/>
      <c r="J27" s="77" t="s">
        <v>71</v>
      </c>
      <c r="K27" s="78"/>
      <c r="L27" s="79"/>
      <c r="M27" s="8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1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6298611111111111" bottom="0.2361111111111111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" sqref="I3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311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91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249</v>
      </c>
      <c r="D14" s="147" t="s">
        <v>250</v>
      </c>
      <c r="E14" s="148">
        <v>353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34.594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20.121</v>
      </c>
      <c r="X14" s="149" t="s">
        <v>251</v>
      </c>
      <c r="Y14" s="146" t="s">
        <v>249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7" ht="12.75">
      <c r="A15" s="155" t="s">
        <v>170</v>
      </c>
      <c r="B15" s="156" t="s">
        <v>159</v>
      </c>
      <c r="C15" s="146" t="s">
        <v>252</v>
      </c>
      <c r="D15" s="147" t="s">
        <v>253</v>
      </c>
      <c r="E15" s="148">
        <v>1</v>
      </c>
      <c r="F15" s="149" t="s">
        <v>187</v>
      </c>
      <c r="G15" s="150">
        <v>0</v>
      </c>
      <c r="H15" s="150">
        <f>ROUND(E15*G15,2)</f>
        <v>0</v>
      </c>
      <c r="I15" s="150"/>
      <c r="J15" s="150">
        <f>ROUND(E15*G15,2)</f>
        <v>0</v>
      </c>
      <c r="K15" s="151"/>
      <c r="L15" s="151"/>
      <c r="M15" s="148">
        <v>0.23</v>
      </c>
      <c r="N15" s="148">
        <f>E15*M15</f>
        <v>0.23</v>
      </c>
      <c r="O15" s="149">
        <v>20</v>
      </c>
      <c r="P15" s="146" t="s">
        <v>254</v>
      </c>
      <c r="Q15" s="148"/>
      <c r="R15" s="148"/>
      <c r="S15" s="148"/>
      <c r="T15" s="152"/>
      <c r="U15" s="152"/>
      <c r="V15" s="152" t="s">
        <v>65</v>
      </c>
      <c r="W15" s="148">
        <v>0.295</v>
      </c>
      <c r="X15" s="149" t="s">
        <v>255</v>
      </c>
      <c r="Y15" s="146" t="s">
        <v>252</v>
      </c>
      <c r="Z15" s="149" t="s">
        <v>165</v>
      </c>
      <c r="AA15" s="149" t="s">
        <v>166</v>
      </c>
      <c r="AB15" s="146" t="s">
        <v>229</v>
      </c>
      <c r="AC15" s="153"/>
      <c r="AD15" s="153"/>
      <c r="AE15" s="153"/>
      <c r="AF15" s="153"/>
      <c r="AG15" s="153"/>
      <c r="AH15" s="153"/>
      <c r="AJ15" s="102" t="s">
        <v>168</v>
      </c>
      <c r="AK15" s="102" t="s">
        <v>169</v>
      </c>
    </row>
    <row r="16" spans="1:37" ht="12.75">
      <c r="A16" s="155" t="s">
        <v>177</v>
      </c>
      <c r="B16" s="156" t="s">
        <v>279</v>
      </c>
      <c r="C16" s="146" t="s">
        <v>280</v>
      </c>
      <c r="D16" s="147" t="s">
        <v>281</v>
      </c>
      <c r="E16" s="148">
        <v>1</v>
      </c>
      <c r="F16" s="149" t="s">
        <v>282</v>
      </c>
      <c r="G16" s="150">
        <v>0</v>
      </c>
      <c r="H16" s="150">
        <f>ROUND(E16*G16,2)</f>
        <v>0</v>
      </c>
      <c r="I16" s="150"/>
      <c r="J16" s="150">
        <f>ROUND(E16*G16,2)</f>
        <v>0</v>
      </c>
      <c r="K16" s="151"/>
      <c r="L16" s="151"/>
      <c r="M16" s="148"/>
      <c r="N16" s="148"/>
      <c r="O16" s="149">
        <v>20</v>
      </c>
      <c r="P16" s="146" t="s">
        <v>283</v>
      </c>
      <c r="Q16" s="148"/>
      <c r="R16" s="148"/>
      <c r="S16" s="148"/>
      <c r="T16" s="152"/>
      <c r="U16" s="152"/>
      <c r="V16" s="152" t="s">
        <v>65</v>
      </c>
      <c r="W16" s="148">
        <v>0.166</v>
      </c>
      <c r="X16" s="149" t="s">
        <v>284</v>
      </c>
      <c r="Y16" s="146" t="s">
        <v>280</v>
      </c>
      <c r="Z16" s="149" t="s">
        <v>285</v>
      </c>
      <c r="AA16" s="149" t="s">
        <v>166</v>
      </c>
      <c r="AB16" s="146" t="s">
        <v>229</v>
      </c>
      <c r="AC16" s="153"/>
      <c r="AD16" s="153"/>
      <c r="AE16" s="153"/>
      <c r="AF16" s="153"/>
      <c r="AG16" s="153"/>
      <c r="AH16" s="153"/>
      <c r="AJ16" s="102" t="s">
        <v>168</v>
      </c>
      <c r="AK16" s="102" t="s">
        <v>169</v>
      </c>
    </row>
    <row r="17" spans="1:34" ht="12.75">
      <c r="A17" s="144"/>
      <c r="B17" s="156"/>
      <c r="C17" s="146"/>
      <c r="D17" s="157" t="s">
        <v>175</v>
      </c>
      <c r="E17" s="158">
        <f>J17</f>
        <v>0</v>
      </c>
      <c r="F17" s="149"/>
      <c r="G17" s="150"/>
      <c r="H17" s="158">
        <f>SUM(H11:H16)</f>
        <v>0</v>
      </c>
      <c r="I17" s="158">
        <f>SUM(I11:I16)</f>
        <v>0</v>
      </c>
      <c r="J17" s="158">
        <f>SUM(J11:J16)</f>
        <v>0</v>
      </c>
      <c r="K17" s="151"/>
      <c r="L17" s="159">
        <f>SUM(L11:L16)</f>
        <v>0</v>
      </c>
      <c r="M17" s="148"/>
      <c r="N17" s="160">
        <f>SUM(N11:N16)</f>
        <v>34.824</v>
      </c>
      <c r="O17" s="149"/>
      <c r="P17" s="149"/>
      <c r="Q17" s="148"/>
      <c r="R17" s="148"/>
      <c r="S17" s="148"/>
      <c r="T17" s="152"/>
      <c r="U17" s="152"/>
      <c r="V17" s="152"/>
      <c r="W17" s="160">
        <f>SUM(W11:W16)</f>
        <v>20.582</v>
      </c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4" ht="12.75">
      <c r="A18" s="144"/>
      <c r="B18" s="156"/>
      <c r="C18" s="146"/>
      <c r="D18" s="147"/>
      <c r="E18" s="148"/>
      <c r="F18" s="149"/>
      <c r="G18" s="150"/>
      <c r="H18" s="150"/>
      <c r="I18" s="150"/>
      <c r="J18" s="150"/>
      <c r="K18" s="151"/>
      <c r="L18" s="151"/>
      <c r="M18" s="148"/>
      <c r="N18" s="148"/>
      <c r="O18" s="149"/>
      <c r="P18" s="149"/>
      <c r="Q18" s="148"/>
      <c r="R18" s="148"/>
      <c r="S18" s="148"/>
      <c r="T18" s="152"/>
      <c r="U18" s="152"/>
      <c r="V18" s="152"/>
      <c r="W18" s="148"/>
      <c r="X18" s="149"/>
      <c r="Y18" s="149"/>
      <c r="Z18" s="149"/>
      <c r="AA18" s="149"/>
      <c r="AB18" s="149"/>
      <c r="AC18" s="153"/>
      <c r="AD18" s="153"/>
      <c r="AE18" s="153"/>
      <c r="AF18" s="153"/>
      <c r="AG18" s="153"/>
      <c r="AH18" s="153"/>
    </row>
    <row r="19" spans="1:34" ht="12.75">
      <c r="A19" s="144"/>
      <c r="B19" s="154" t="s">
        <v>286</v>
      </c>
      <c r="C19" s="146"/>
      <c r="D19" s="147"/>
      <c r="E19" s="148"/>
      <c r="F19" s="149"/>
      <c r="G19" s="150"/>
      <c r="H19" s="150"/>
      <c r="I19" s="150"/>
      <c r="J19" s="150"/>
      <c r="K19" s="151"/>
      <c r="L19" s="151"/>
      <c r="M19" s="148"/>
      <c r="N19" s="148"/>
      <c r="O19" s="149"/>
      <c r="P19" s="149"/>
      <c r="Q19" s="148"/>
      <c r="R19" s="148"/>
      <c r="S19" s="148"/>
      <c r="T19" s="152"/>
      <c r="U19" s="152"/>
      <c r="V19" s="152"/>
      <c r="W19" s="148"/>
      <c r="X19" s="149"/>
      <c r="Y19" s="149"/>
      <c r="Z19" s="149"/>
      <c r="AA19" s="149"/>
      <c r="AB19" s="149"/>
      <c r="AC19" s="153"/>
      <c r="AD19" s="153"/>
      <c r="AE19" s="153"/>
      <c r="AF19" s="153"/>
      <c r="AG19" s="153"/>
      <c r="AH19" s="153"/>
    </row>
    <row r="20" spans="1:37" ht="25.5">
      <c r="A20" s="155" t="s">
        <v>184</v>
      </c>
      <c r="B20" s="156" t="s">
        <v>287</v>
      </c>
      <c r="C20" s="146" t="s">
        <v>288</v>
      </c>
      <c r="D20" s="147" t="s">
        <v>289</v>
      </c>
      <c r="E20" s="148">
        <v>2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0.01969</v>
      </c>
      <c r="L20" s="151">
        <f>E20*K20</f>
        <v>0.03938</v>
      </c>
      <c r="M20" s="148"/>
      <c r="N20" s="148"/>
      <c r="O20" s="149">
        <v>20</v>
      </c>
      <c r="P20" s="146" t="s">
        <v>283</v>
      </c>
      <c r="Q20" s="148"/>
      <c r="R20" s="148"/>
      <c r="S20" s="148"/>
      <c r="T20" s="152"/>
      <c r="U20" s="152"/>
      <c r="V20" s="152" t="s">
        <v>65</v>
      </c>
      <c r="W20" s="148">
        <v>0.054</v>
      </c>
      <c r="X20" s="149" t="s">
        <v>290</v>
      </c>
      <c r="Y20" s="146" t="s">
        <v>288</v>
      </c>
      <c r="Z20" s="149" t="s">
        <v>291</v>
      </c>
      <c r="AA20" s="149" t="s">
        <v>166</v>
      </c>
      <c r="AB20" s="146" t="s">
        <v>229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4" ht="12.75">
      <c r="A21" s="144"/>
      <c r="B21" s="156"/>
      <c r="C21" s="146"/>
      <c r="D21" s="157" t="s">
        <v>292</v>
      </c>
      <c r="E21" s="158">
        <f>J21</f>
        <v>0</v>
      </c>
      <c r="F21" s="149"/>
      <c r="G21" s="150"/>
      <c r="H21" s="158">
        <f>SUM(H18:H20)</f>
        <v>0</v>
      </c>
      <c r="I21" s="158">
        <f>SUM(I18:I20)</f>
        <v>0</v>
      </c>
      <c r="J21" s="158">
        <f>SUM(J18:J20)</f>
        <v>0</v>
      </c>
      <c r="K21" s="151"/>
      <c r="L21" s="159">
        <f>SUM(L18:L20)</f>
        <v>0.03938</v>
      </c>
      <c r="M21" s="148"/>
      <c r="N21" s="160">
        <f>SUM(N18:N20)</f>
        <v>0</v>
      </c>
      <c r="O21" s="149"/>
      <c r="P21" s="149"/>
      <c r="Q21" s="148"/>
      <c r="R21" s="148"/>
      <c r="S21" s="148"/>
      <c r="T21" s="152"/>
      <c r="U21" s="152"/>
      <c r="V21" s="152"/>
      <c r="W21" s="160">
        <f>SUM(W18:W20)</f>
        <v>0.054</v>
      </c>
      <c r="X21" s="149"/>
      <c r="Y21" s="149"/>
      <c r="Z21" s="149"/>
      <c r="AA21" s="149"/>
      <c r="AB21" s="149"/>
      <c r="AC21" s="153"/>
      <c r="AD21" s="153"/>
      <c r="AE21" s="153"/>
      <c r="AF21" s="153"/>
      <c r="AG21" s="153"/>
      <c r="AH21" s="153"/>
    </row>
    <row r="22" spans="1:34" ht="12.75">
      <c r="A22" s="144"/>
      <c r="B22" s="156"/>
      <c r="C22" s="146"/>
      <c r="D22" s="147"/>
      <c r="E22" s="148"/>
      <c r="F22" s="149"/>
      <c r="G22" s="150"/>
      <c r="H22" s="150"/>
      <c r="I22" s="150"/>
      <c r="J22" s="150"/>
      <c r="K22" s="151"/>
      <c r="L22" s="151"/>
      <c r="M22" s="148"/>
      <c r="N22" s="148"/>
      <c r="O22" s="149"/>
      <c r="P22" s="149"/>
      <c r="Q22" s="148"/>
      <c r="R22" s="148"/>
      <c r="S22" s="148"/>
      <c r="T22" s="152"/>
      <c r="U22" s="152"/>
      <c r="V22" s="152"/>
      <c r="W22" s="148"/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4" t="s">
        <v>176</v>
      </c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7" ht="12.75">
      <c r="A24" s="155" t="s">
        <v>191</v>
      </c>
      <c r="B24" s="156" t="s">
        <v>159</v>
      </c>
      <c r="C24" s="146" t="s">
        <v>293</v>
      </c>
      <c r="D24" s="147" t="s">
        <v>294</v>
      </c>
      <c r="E24" s="148">
        <v>2</v>
      </c>
      <c r="F24" s="149" t="s">
        <v>162</v>
      </c>
      <c r="G24" s="150">
        <v>0</v>
      </c>
      <c r="H24" s="150">
        <f>ROUND(E24*G24,2)</f>
        <v>0</v>
      </c>
      <c r="I24" s="150"/>
      <c r="J24" s="150">
        <f>ROUND(E24*G24,2)</f>
        <v>0</v>
      </c>
      <c r="K24" s="151">
        <v>0.3708</v>
      </c>
      <c r="L24" s="151">
        <f>E24*K24</f>
        <v>0.7416</v>
      </c>
      <c r="M24" s="148"/>
      <c r="N24" s="148"/>
      <c r="O24" s="149">
        <v>20</v>
      </c>
      <c r="P24" s="146" t="s">
        <v>283</v>
      </c>
      <c r="Q24" s="148"/>
      <c r="R24" s="148"/>
      <c r="S24" s="148"/>
      <c r="T24" s="152"/>
      <c r="U24" s="152"/>
      <c r="V24" s="152" t="s">
        <v>65</v>
      </c>
      <c r="W24" s="148">
        <v>0.056</v>
      </c>
      <c r="X24" s="149" t="s">
        <v>295</v>
      </c>
      <c r="Y24" s="146" t="s">
        <v>293</v>
      </c>
      <c r="Z24" s="149" t="s">
        <v>296</v>
      </c>
      <c r="AA24" s="149" t="s">
        <v>166</v>
      </c>
      <c r="AB24" s="146" t="s">
        <v>229</v>
      </c>
      <c r="AC24" s="153"/>
      <c r="AD24" s="153"/>
      <c r="AE24" s="153"/>
      <c r="AF24" s="153"/>
      <c r="AG24" s="153"/>
      <c r="AH24" s="153"/>
      <c r="AJ24" s="102" t="s">
        <v>168</v>
      </c>
      <c r="AK24" s="102" t="s">
        <v>169</v>
      </c>
    </row>
    <row r="25" spans="1:37" ht="25.5">
      <c r="A25" s="155" t="s">
        <v>196</v>
      </c>
      <c r="B25" s="156" t="s">
        <v>159</v>
      </c>
      <c r="C25" s="146" t="s">
        <v>256</v>
      </c>
      <c r="D25" s="147" t="s">
        <v>257</v>
      </c>
      <c r="E25" s="148">
        <v>50</v>
      </c>
      <c r="F25" s="149" t="s">
        <v>162</v>
      </c>
      <c r="G25" s="150">
        <v>0</v>
      </c>
      <c r="H25" s="150">
        <f>ROUND(E25*G25,2)</f>
        <v>0</v>
      </c>
      <c r="I25" s="150"/>
      <c r="J25" s="150">
        <f>ROUND(E25*G25,2)</f>
        <v>0</v>
      </c>
      <c r="K25" s="151">
        <v>0.10434</v>
      </c>
      <c r="L25" s="151">
        <f>E25*K25</f>
        <v>5.2170000000000005</v>
      </c>
      <c r="M25" s="148"/>
      <c r="N25" s="148"/>
      <c r="O25" s="149">
        <v>20</v>
      </c>
      <c r="P25" s="146" t="s">
        <v>181</v>
      </c>
      <c r="Q25" s="148"/>
      <c r="R25" s="148"/>
      <c r="S25" s="148"/>
      <c r="T25" s="152"/>
      <c r="U25" s="152"/>
      <c r="V25" s="152" t="s">
        <v>65</v>
      </c>
      <c r="W25" s="148">
        <v>4</v>
      </c>
      <c r="X25" s="149" t="s">
        <v>258</v>
      </c>
      <c r="Y25" s="146" t="s">
        <v>256</v>
      </c>
      <c r="Z25" s="149" t="s">
        <v>190</v>
      </c>
      <c r="AA25" s="149" t="s">
        <v>166</v>
      </c>
      <c r="AB25" s="146" t="s">
        <v>167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7" ht="25.5">
      <c r="A26" s="155" t="s">
        <v>202</v>
      </c>
      <c r="B26" s="156" t="s">
        <v>159</v>
      </c>
      <c r="C26" s="146" t="s">
        <v>185</v>
      </c>
      <c r="D26" s="147" t="s">
        <v>186</v>
      </c>
      <c r="E26" s="148">
        <v>10</v>
      </c>
      <c r="F26" s="149" t="s">
        <v>187</v>
      </c>
      <c r="G26" s="150">
        <v>0</v>
      </c>
      <c r="H26" s="150">
        <f>ROUND(E26*G26,2)</f>
        <v>0</v>
      </c>
      <c r="I26" s="150"/>
      <c r="J26" s="150">
        <f>ROUND(E26*G26,2)</f>
        <v>0</v>
      </c>
      <c r="K26" s="151">
        <v>0.00084</v>
      </c>
      <c r="L26" s="151">
        <f>E26*K26</f>
        <v>0.008400000000000001</v>
      </c>
      <c r="M26" s="148"/>
      <c r="N26" s="148"/>
      <c r="O26" s="149">
        <v>20</v>
      </c>
      <c r="P26" s="146" t="s">
        <v>188</v>
      </c>
      <c r="Q26" s="148"/>
      <c r="R26" s="148"/>
      <c r="S26" s="148"/>
      <c r="T26" s="152"/>
      <c r="U26" s="152"/>
      <c r="V26" s="152" t="s">
        <v>65</v>
      </c>
      <c r="W26" s="148">
        <v>0.76</v>
      </c>
      <c r="X26" s="149" t="s">
        <v>189</v>
      </c>
      <c r="Y26" s="146" t="s">
        <v>185</v>
      </c>
      <c r="Z26" s="149" t="s">
        <v>190</v>
      </c>
      <c r="AA26" s="149" t="s">
        <v>166</v>
      </c>
      <c r="AB26" s="146" t="s">
        <v>229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7" ht="12.75">
      <c r="A27" s="155" t="s">
        <v>209</v>
      </c>
      <c r="B27" s="156" t="s">
        <v>192</v>
      </c>
      <c r="C27" s="146" t="s">
        <v>193</v>
      </c>
      <c r="D27" s="147" t="s">
        <v>194</v>
      </c>
      <c r="E27" s="148">
        <v>353</v>
      </c>
      <c r="F27" s="149" t="s">
        <v>162</v>
      </c>
      <c r="G27" s="150">
        <v>0</v>
      </c>
      <c r="H27" s="150">
        <f>ROUND(E27*G27,2)</f>
        <v>0</v>
      </c>
      <c r="I27" s="150"/>
      <c r="J27" s="150">
        <f>ROUND(E27*G27,2)</f>
        <v>0</v>
      </c>
      <c r="K27" s="151">
        <v>0.00071</v>
      </c>
      <c r="L27" s="151">
        <f>E27*K27</f>
        <v>0.25063</v>
      </c>
      <c r="M27" s="148"/>
      <c r="N27" s="148"/>
      <c r="O27" s="149">
        <v>20</v>
      </c>
      <c r="P27" s="146" t="s">
        <v>195</v>
      </c>
      <c r="Q27" s="148"/>
      <c r="R27" s="148"/>
      <c r="S27" s="148"/>
      <c r="T27" s="152"/>
      <c r="U27" s="152"/>
      <c r="V27" s="152" t="s">
        <v>65</v>
      </c>
      <c r="W27" s="148">
        <v>0.706</v>
      </c>
      <c r="X27" s="146" t="s">
        <v>193</v>
      </c>
      <c r="Y27" s="146" t="s">
        <v>193</v>
      </c>
      <c r="Z27" s="149" t="s">
        <v>183</v>
      </c>
      <c r="AA27" s="149" t="s">
        <v>166</v>
      </c>
      <c r="AB27" s="149" t="s">
        <v>36</v>
      </c>
      <c r="AC27" s="153"/>
      <c r="AD27" s="153"/>
      <c r="AE27" s="153"/>
      <c r="AF27" s="153"/>
      <c r="AG27" s="153"/>
      <c r="AH27" s="153"/>
      <c r="AJ27" s="102" t="s">
        <v>168</v>
      </c>
      <c r="AK27" s="102" t="s">
        <v>169</v>
      </c>
    </row>
    <row r="28" spans="1:37" ht="12.75">
      <c r="A28" s="155" t="s">
        <v>213</v>
      </c>
      <c r="B28" s="156" t="s">
        <v>159</v>
      </c>
      <c r="C28" s="146" t="s">
        <v>259</v>
      </c>
      <c r="D28" s="147" t="s">
        <v>260</v>
      </c>
      <c r="E28" s="148">
        <v>353</v>
      </c>
      <c r="F28" s="149" t="s">
        <v>162</v>
      </c>
      <c r="G28" s="150">
        <v>0</v>
      </c>
      <c r="H28" s="150">
        <f>ROUND(E28*G28,2)</f>
        <v>0</v>
      </c>
      <c r="I28" s="150"/>
      <c r="J28" s="150">
        <f>ROUND(E28*G28,2)</f>
        <v>0</v>
      </c>
      <c r="K28" s="151">
        <v>0.09868</v>
      </c>
      <c r="L28" s="151">
        <f>E28*K28</f>
        <v>34.83404</v>
      </c>
      <c r="M28" s="148"/>
      <c r="N28" s="148"/>
      <c r="O28" s="149">
        <v>20</v>
      </c>
      <c r="P28" s="146" t="s">
        <v>181</v>
      </c>
      <c r="Q28" s="148"/>
      <c r="R28" s="148"/>
      <c r="S28" s="148"/>
      <c r="T28" s="152"/>
      <c r="U28" s="152"/>
      <c r="V28" s="152" t="s">
        <v>65</v>
      </c>
      <c r="W28" s="148">
        <v>39.889</v>
      </c>
      <c r="X28" s="149" t="s">
        <v>261</v>
      </c>
      <c r="Y28" s="146" t="s">
        <v>259</v>
      </c>
      <c r="Z28" s="149" t="s">
        <v>183</v>
      </c>
      <c r="AA28" s="149" t="s">
        <v>166</v>
      </c>
      <c r="AB28" s="146" t="s">
        <v>167</v>
      </c>
      <c r="AC28" s="153"/>
      <c r="AD28" s="153"/>
      <c r="AE28" s="153"/>
      <c r="AF28" s="153"/>
      <c r="AG28" s="153"/>
      <c r="AH28" s="153"/>
      <c r="AJ28" s="102" t="s">
        <v>168</v>
      </c>
      <c r="AK28" s="102" t="s">
        <v>169</v>
      </c>
    </row>
    <row r="29" spans="1:34" ht="12.75">
      <c r="A29" s="144"/>
      <c r="B29" s="156"/>
      <c r="C29" s="146"/>
      <c r="D29" s="157" t="s">
        <v>200</v>
      </c>
      <c r="E29" s="158">
        <f>J29</f>
        <v>0</v>
      </c>
      <c r="F29" s="149"/>
      <c r="G29" s="150"/>
      <c r="H29" s="158">
        <f>SUM(H22:H28)</f>
        <v>0</v>
      </c>
      <c r="I29" s="158">
        <f>SUM(I22:I28)</f>
        <v>0</v>
      </c>
      <c r="J29" s="158">
        <f>SUM(J22:J28)</f>
        <v>0</v>
      </c>
      <c r="K29" s="151"/>
      <c r="L29" s="159">
        <f>SUM(L22:L28)</f>
        <v>41.05167</v>
      </c>
      <c r="M29" s="148"/>
      <c r="N29" s="160">
        <f>SUM(N22:N28)</f>
        <v>0</v>
      </c>
      <c r="O29" s="149"/>
      <c r="P29" s="149"/>
      <c r="Q29" s="148"/>
      <c r="R29" s="148"/>
      <c r="S29" s="148"/>
      <c r="T29" s="152"/>
      <c r="U29" s="152"/>
      <c r="V29" s="152"/>
      <c r="W29" s="160">
        <f>SUM(W22:W28)</f>
        <v>45.411</v>
      </c>
      <c r="X29" s="149"/>
      <c r="Y29" s="149"/>
      <c r="Z29" s="149"/>
      <c r="AA29" s="149"/>
      <c r="AB29" s="149"/>
      <c r="AC29" s="153"/>
      <c r="AD29" s="153"/>
      <c r="AE29" s="153"/>
      <c r="AF29" s="153"/>
      <c r="AG29" s="153"/>
      <c r="AH29" s="153"/>
    </row>
    <row r="30" spans="1:34" ht="12.75">
      <c r="A30" s="144"/>
      <c r="B30" s="156"/>
      <c r="C30" s="146"/>
      <c r="D30" s="147"/>
      <c r="E30" s="148"/>
      <c r="F30" s="149"/>
      <c r="G30" s="150"/>
      <c r="H30" s="150"/>
      <c r="I30" s="150"/>
      <c r="J30" s="150"/>
      <c r="K30" s="151"/>
      <c r="L30" s="151"/>
      <c r="M30" s="148"/>
      <c r="N30" s="148"/>
      <c r="O30" s="149"/>
      <c r="P30" s="149"/>
      <c r="Q30" s="148"/>
      <c r="R30" s="148"/>
      <c r="S30" s="148"/>
      <c r="T30" s="152"/>
      <c r="U30" s="152"/>
      <c r="V30" s="152"/>
      <c r="W30" s="148"/>
      <c r="X30" s="149"/>
      <c r="Y30" s="149"/>
      <c r="Z30" s="149"/>
      <c r="AA30" s="149"/>
      <c r="AB30" s="149"/>
      <c r="AC30" s="153"/>
      <c r="AD30" s="153"/>
      <c r="AE30" s="153"/>
      <c r="AF30" s="153"/>
      <c r="AG30" s="153"/>
      <c r="AH30" s="153"/>
    </row>
    <row r="31" spans="1:34" ht="12.75">
      <c r="A31" s="144"/>
      <c r="B31" s="154" t="s">
        <v>201</v>
      </c>
      <c r="C31" s="146"/>
      <c r="D31" s="147"/>
      <c r="E31" s="148"/>
      <c r="F31" s="149"/>
      <c r="G31" s="150"/>
      <c r="H31" s="150"/>
      <c r="I31" s="150"/>
      <c r="J31" s="150"/>
      <c r="K31" s="151"/>
      <c r="L31" s="151"/>
      <c r="M31" s="148"/>
      <c r="N31" s="148"/>
      <c r="O31" s="149"/>
      <c r="P31" s="149"/>
      <c r="Q31" s="148"/>
      <c r="R31" s="148"/>
      <c r="S31" s="148"/>
      <c r="T31" s="152"/>
      <c r="U31" s="152"/>
      <c r="V31" s="152"/>
      <c r="W31" s="148"/>
      <c r="X31" s="149"/>
      <c r="Y31" s="149"/>
      <c r="Z31" s="149"/>
      <c r="AA31" s="149"/>
      <c r="AB31" s="149"/>
      <c r="AC31" s="153"/>
      <c r="AD31" s="153"/>
      <c r="AE31" s="153"/>
      <c r="AF31" s="153"/>
      <c r="AG31" s="153"/>
      <c r="AH31" s="153"/>
    </row>
    <row r="32" spans="1:37" ht="25.5">
      <c r="A32" s="155" t="s">
        <v>217</v>
      </c>
      <c r="B32" s="156" t="s">
        <v>159</v>
      </c>
      <c r="C32" s="146" t="s">
        <v>246</v>
      </c>
      <c r="D32" s="147" t="s">
        <v>247</v>
      </c>
      <c r="E32" s="148">
        <v>1</v>
      </c>
      <c r="F32" s="149" t="s">
        <v>205</v>
      </c>
      <c r="G32" s="150">
        <v>0</v>
      </c>
      <c r="H32" s="150">
        <f>ROUND(E32*G32,2)</f>
        <v>0</v>
      </c>
      <c r="I32" s="150"/>
      <c r="J32" s="150">
        <f>ROUND(E32*G32,2)</f>
        <v>0</v>
      </c>
      <c r="K32" s="151">
        <v>0.39903</v>
      </c>
      <c r="L32" s="151">
        <f>E32*K32</f>
        <v>0.39903</v>
      </c>
      <c r="M32" s="148"/>
      <c r="N32" s="148"/>
      <c r="O32" s="149">
        <v>20</v>
      </c>
      <c r="P32" s="146" t="s">
        <v>248</v>
      </c>
      <c r="Q32" s="148"/>
      <c r="R32" s="148"/>
      <c r="S32" s="148"/>
      <c r="T32" s="152"/>
      <c r="U32" s="152"/>
      <c r="V32" s="152" t="s">
        <v>65</v>
      </c>
      <c r="W32" s="148">
        <v>3.839</v>
      </c>
      <c r="X32" s="146" t="s">
        <v>246</v>
      </c>
      <c r="Y32" s="146" t="s">
        <v>246</v>
      </c>
      <c r="Z32" s="149" t="s">
        <v>183</v>
      </c>
      <c r="AA32" s="149" t="s">
        <v>166</v>
      </c>
      <c r="AB32" s="149" t="s">
        <v>41</v>
      </c>
      <c r="AC32" s="153"/>
      <c r="AD32" s="153"/>
      <c r="AE32" s="153"/>
      <c r="AF32" s="153"/>
      <c r="AG32" s="153"/>
      <c r="AH32" s="153"/>
      <c r="AJ32" s="102" t="s">
        <v>168</v>
      </c>
      <c r="AK32" s="102" t="s">
        <v>169</v>
      </c>
    </row>
    <row r="33" spans="1:37" ht="25.5">
      <c r="A33" s="155" t="s">
        <v>222</v>
      </c>
      <c r="B33" s="156" t="s">
        <v>159</v>
      </c>
      <c r="C33" s="146" t="s">
        <v>203</v>
      </c>
      <c r="D33" s="147" t="s">
        <v>204</v>
      </c>
      <c r="E33" s="148">
        <v>1</v>
      </c>
      <c r="F33" s="149" t="s">
        <v>205</v>
      </c>
      <c r="G33" s="150">
        <v>0</v>
      </c>
      <c r="H33" s="150">
        <f>ROUND(E33*G33,2)</f>
        <v>0</v>
      </c>
      <c r="I33" s="150"/>
      <c r="J33" s="150">
        <f>ROUND(E33*G33,2)</f>
        <v>0</v>
      </c>
      <c r="K33" s="151">
        <v>0.40606</v>
      </c>
      <c r="L33" s="151">
        <f>E33*K33</f>
        <v>0.40606</v>
      </c>
      <c r="M33" s="148"/>
      <c r="N33" s="148"/>
      <c r="O33" s="149">
        <v>20</v>
      </c>
      <c r="P33" s="146" t="s">
        <v>206</v>
      </c>
      <c r="Q33" s="148"/>
      <c r="R33" s="148"/>
      <c r="S33" s="148"/>
      <c r="T33" s="152"/>
      <c r="U33" s="152"/>
      <c r="V33" s="152" t="s">
        <v>65</v>
      </c>
      <c r="W33" s="148">
        <v>3.817</v>
      </c>
      <c r="X33" s="146" t="s">
        <v>203</v>
      </c>
      <c r="Y33" s="146" t="s">
        <v>203</v>
      </c>
      <c r="Z33" s="149" t="s">
        <v>183</v>
      </c>
      <c r="AA33" s="149" t="s">
        <v>166</v>
      </c>
      <c r="AB33" s="149" t="s">
        <v>41</v>
      </c>
      <c r="AC33" s="153"/>
      <c r="AD33" s="153"/>
      <c r="AE33" s="153"/>
      <c r="AF33" s="153"/>
      <c r="AG33" s="153"/>
      <c r="AH33" s="153"/>
      <c r="AJ33" s="102" t="s">
        <v>168</v>
      </c>
      <c r="AK33" s="102" t="s">
        <v>169</v>
      </c>
    </row>
    <row r="34" spans="1:34" ht="12.75">
      <c r="A34" s="144"/>
      <c r="B34" s="156"/>
      <c r="C34" s="146"/>
      <c r="D34" s="157" t="s">
        <v>207</v>
      </c>
      <c r="E34" s="158">
        <f>J34</f>
        <v>0</v>
      </c>
      <c r="F34" s="149"/>
      <c r="G34" s="150"/>
      <c r="H34" s="158">
        <f>SUM(H30:H33)</f>
        <v>0</v>
      </c>
      <c r="I34" s="158">
        <f>SUM(I30:I33)</f>
        <v>0</v>
      </c>
      <c r="J34" s="158">
        <f>SUM(J30:J33)</f>
        <v>0</v>
      </c>
      <c r="K34" s="151"/>
      <c r="L34" s="159">
        <f>SUM(L30:L33)</f>
        <v>0.80509</v>
      </c>
      <c r="M34" s="148"/>
      <c r="N34" s="160">
        <f>SUM(N30:N33)</f>
        <v>0</v>
      </c>
      <c r="O34" s="149"/>
      <c r="P34" s="149"/>
      <c r="Q34" s="148"/>
      <c r="R34" s="148"/>
      <c r="S34" s="148"/>
      <c r="T34" s="152"/>
      <c r="U34" s="152"/>
      <c r="V34" s="152"/>
      <c r="W34" s="160">
        <f>SUM(W30:W33)</f>
        <v>7.656000000000001</v>
      </c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  <row r="35" spans="1:34" ht="12.75">
      <c r="A35" s="144"/>
      <c r="B35" s="156"/>
      <c r="C35" s="146"/>
      <c r="D35" s="147"/>
      <c r="E35" s="148"/>
      <c r="F35" s="149"/>
      <c r="G35" s="150"/>
      <c r="H35" s="150"/>
      <c r="I35" s="150"/>
      <c r="J35" s="150"/>
      <c r="K35" s="151"/>
      <c r="L35" s="151"/>
      <c r="M35" s="148"/>
      <c r="N35" s="148"/>
      <c r="O35" s="149"/>
      <c r="P35" s="149"/>
      <c r="Q35" s="148"/>
      <c r="R35" s="148"/>
      <c r="S35" s="148"/>
      <c r="T35" s="152"/>
      <c r="U35" s="152"/>
      <c r="V35" s="152"/>
      <c r="W35" s="148"/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  <row r="36" spans="1:34" ht="12.75">
      <c r="A36" s="144"/>
      <c r="B36" s="154" t="s">
        <v>208</v>
      </c>
      <c r="C36" s="146"/>
      <c r="D36" s="147"/>
      <c r="E36" s="148"/>
      <c r="F36" s="149"/>
      <c r="G36" s="150"/>
      <c r="H36" s="150"/>
      <c r="I36" s="150"/>
      <c r="J36" s="150"/>
      <c r="K36" s="151"/>
      <c r="L36" s="151"/>
      <c r="M36" s="148"/>
      <c r="N36" s="148"/>
      <c r="O36" s="149"/>
      <c r="P36" s="149"/>
      <c r="Q36" s="148"/>
      <c r="R36" s="148"/>
      <c r="S36" s="148"/>
      <c r="T36" s="152"/>
      <c r="U36" s="152"/>
      <c r="V36" s="152"/>
      <c r="W36" s="148"/>
      <c r="X36" s="149"/>
      <c r="Y36" s="149"/>
      <c r="Z36" s="149"/>
      <c r="AA36" s="149"/>
      <c r="AB36" s="149"/>
      <c r="AC36" s="153"/>
      <c r="AD36" s="153"/>
      <c r="AE36" s="153"/>
      <c r="AF36" s="153"/>
      <c r="AG36" s="153"/>
      <c r="AH36" s="153"/>
    </row>
    <row r="37" spans="1:37" ht="25.5">
      <c r="A37" s="155" t="s">
        <v>241</v>
      </c>
      <c r="B37" s="156" t="s">
        <v>159</v>
      </c>
      <c r="C37" s="146" t="s">
        <v>262</v>
      </c>
      <c r="D37" s="147" t="s">
        <v>263</v>
      </c>
      <c r="E37" s="148">
        <v>1</v>
      </c>
      <c r="F37" s="149" t="s">
        <v>187</v>
      </c>
      <c r="G37" s="150">
        <v>0</v>
      </c>
      <c r="H37" s="150">
        <f>ROUND(E37*G37,2)</f>
        <v>0</v>
      </c>
      <c r="I37" s="150"/>
      <c r="J37" s="150">
        <f aca="true" t="shared" si="0" ref="J37:J44">ROUND(E37*G37,2)</f>
        <v>0</v>
      </c>
      <c r="K37" s="151">
        <v>0.2023</v>
      </c>
      <c r="L37" s="151">
        <f>E37*K37</f>
        <v>0.2023</v>
      </c>
      <c r="M37" s="148"/>
      <c r="N37" s="148"/>
      <c r="O37" s="149">
        <v>20</v>
      </c>
      <c r="P37" s="146" t="s">
        <v>264</v>
      </c>
      <c r="Q37" s="148"/>
      <c r="R37" s="148"/>
      <c r="S37" s="148"/>
      <c r="T37" s="152"/>
      <c r="U37" s="152"/>
      <c r="V37" s="152" t="s">
        <v>65</v>
      </c>
      <c r="W37" s="148">
        <v>0.315</v>
      </c>
      <c r="X37" s="146" t="s">
        <v>262</v>
      </c>
      <c r="Y37" s="146" t="s">
        <v>262</v>
      </c>
      <c r="Z37" s="149" t="s">
        <v>183</v>
      </c>
      <c r="AA37" s="149" t="s">
        <v>166</v>
      </c>
      <c r="AB37" s="146" t="s">
        <v>229</v>
      </c>
      <c r="AC37" s="153"/>
      <c r="AD37" s="153"/>
      <c r="AE37" s="153"/>
      <c r="AF37" s="153"/>
      <c r="AG37" s="153"/>
      <c r="AH37" s="153"/>
      <c r="AJ37" s="102" t="s">
        <v>168</v>
      </c>
      <c r="AK37" s="102" t="s">
        <v>169</v>
      </c>
    </row>
    <row r="38" spans="1:37" ht="12.75">
      <c r="A38" s="155" t="s">
        <v>272</v>
      </c>
      <c r="B38" s="162" t="s">
        <v>265</v>
      </c>
      <c r="C38" s="163" t="s">
        <v>266</v>
      </c>
      <c r="D38" s="147" t="s">
        <v>267</v>
      </c>
      <c r="E38" s="148">
        <v>1</v>
      </c>
      <c r="F38" s="149" t="s">
        <v>205</v>
      </c>
      <c r="G38" s="150">
        <v>0</v>
      </c>
      <c r="H38" s="150"/>
      <c r="I38" s="150">
        <f>ROUND(E38*G38,2)</f>
        <v>0</v>
      </c>
      <c r="J38" s="150">
        <f t="shared" si="0"/>
        <v>0</v>
      </c>
      <c r="K38" s="151">
        <v>0.052</v>
      </c>
      <c r="L38" s="151">
        <f>E38*K38</f>
        <v>0.052</v>
      </c>
      <c r="M38" s="148"/>
      <c r="N38" s="148"/>
      <c r="O38" s="149">
        <v>20</v>
      </c>
      <c r="P38" s="146" t="s">
        <v>268</v>
      </c>
      <c r="Q38" s="148"/>
      <c r="R38" s="148"/>
      <c r="S38" s="148"/>
      <c r="T38" s="152"/>
      <c r="U38" s="152"/>
      <c r="V38" s="152" t="s">
        <v>56</v>
      </c>
      <c r="W38" s="148"/>
      <c r="X38" s="146" t="s">
        <v>266</v>
      </c>
      <c r="Y38" s="146" t="s">
        <v>266</v>
      </c>
      <c r="Z38" s="149" t="s">
        <v>269</v>
      </c>
      <c r="AA38" s="149" t="s">
        <v>166</v>
      </c>
      <c r="AB38" s="146" t="s">
        <v>270</v>
      </c>
      <c r="AC38" s="153"/>
      <c r="AD38" s="153"/>
      <c r="AE38" s="153"/>
      <c r="AF38" s="153"/>
      <c r="AG38" s="153"/>
      <c r="AH38" s="153"/>
      <c r="AJ38" s="102" t="s">
        <v>271</v>
      </c>
      <c r="AK38" s="102" t="s">
        <v>169</v>
      </c>
    </row>
    <row r="39" spans="1:37" ht="12.75">
      <c r="A39" s="155" t="s">
        <v>297</v>
      </c>
      <c r="B39" s="156" t="s">
        <v>159</v>
      </c>
      <c r="C39" s="146" t="s">
        <v>298</v>
      </c>
      <c r="D39" s="147" t="s">
        <v>299</v>
      </c>
      <c r="E39" s="148">
        <v>0.075</v>
      </c>
      <c r="F39" s="149" t="s">
        <v>282</v>
      </c>
      <c r="G39" s="150">
        <v>0</v>
      </c>
      <c r="H39" s="150">
        <f aca="true" t="shared" si="1" ref="H39:H44">ROUND(E39*G39,2)</f>
        <v>0</v>
      </c>
      <c r="I39" s="150"/>
      <c r="J39" s="150">
        <f t="shared" si="0"/>
        <v>0</v>
      </c>
      <c r="K39" s="151">
        <v>2.36285</v>
      </c>
      <c r="L39" s="151">
        <f>E39*K39</f>
        <v>0.17721374999999998</v>
      </c>
      <c r="M39" s="148"/>
      <c r="N39" s="148"/>
      <c r="O39" s="149">
        <v>20</v>
      </c>
      <c r="P39" s="146" t="s">
        <v>300</v>
      </c>
      <c r="Q39" s="148"/>
      <c r="R39" s="148"/>
      <c r="S39" s="148"/>
      <c r="T39" s="152"/>
      <c r="U39" s="152"/>
      <c r="V39" s="152" t="s">
        <v>65</v>
      </c>
      <c r="W39" s="148">
        <v>0.108</v>
      </c>
      <c r="X39" s="146" t="s">
        <v>298</v>
      </c>
      <c r="Y39" s="146" t="s">
        <v>298</v>
      </c>
      <c r="Z39" s="149" t="s">
        <v>183</v>
      </c>
      <c r="AA39" s="149" t="s">
        <v>166</v>
      </c>
      <c r="AB39" s="146" t="s">
        <v>229</v>
      </c>
      <c r="AC39" s="153"/>
      <c r="AD39" s="153"/>
      <c r="AE39" s="153"/>
      <c r="AF39" s="153"/>
      <c r="AG39" s="153"/>
      <c r="AH39" s="153"/>
      <c r="AJ39" s="102" t="s">
        <v>168</v>
      </c>
      <c r="AK39" s="102" t="s">
        <v>169</v>
      </c>
    </row>
    <row r="40" spans="1:37" ht="25.5">
      <c r="A40" s="155" t="s">
        <v>301</v>
      </c>
      <c r="B40" s="156" t="s">
        <v>192</v>
      </c>
      <c r="C40" s="146" t="s">
        <v>230</v>
      </c>
      <c r="D40" s="147" t="s">
        <v>231</v>
      </c>
      <c r="E40" s="148">
        <v>10</v>
      </c>
      <c r="F40" s="149" t="s">
        <v>187</v>
      </c>
      <c r="G40" s="150">
        <v>0</v>
      </c>
      <c r="H40" s="150">
        <f t="shared" si="1"/>
        <v>0</v>
      </c>
      <c r="I40" s="150"/>
      <c r="J40" s="150">
        <f t="shared" si="0"/>
        <v>0</v>
      </c>
      <c r="K40" s="151">
        <v>2E-05</v>
      </c>
      <c r="L40" s="151">
        <f>E40*K40</f>
        <v>0.0002</v>
      </c>
      <c r="M40" s="148"/>
      <c r="N40" s="148"/>
      <c r="O40" s="149">
        <v>20</v>
      </c>
      <c r="P40" s="146" t="s">
        <v>232</v>
      </c>
      <c r="Q40" s="148"/>
      <c r="R40" s="148"/>
      <c r="S40" s="148"/>
      <c r="T40" s="152"/>
      <c r="U40" s="152"/>
      <c r="V40" s="152" t="s">
        <v>65</v>
      </c>
      <c r="W40" s="148">
        <v>0.61</v>
      </c>
      <c r="X40" s="149" t="s">
        <v>233</v>
      </c>
      <c r="Y40" s="146" t="s">
        <v>230</v>
      </c>
      <c r="Z40" s="149" t="s">
        <v>183</v>
      </c>
      <c r="AA40" s="149" t="s">
        <v>166</v>
      </c>
      <c r="AB40" s="146" t="s">
        <v>229</v>
      </c>
      <c r="AC40" s="153"/>
      <c r="AD40" s="153"/>
      <c r="AE40" s="153"/>
      <c r="AF40" s="153"/>
      <c r="AG40" s="153"/>
      <c r="AH40" s="153"/>
      <c r="AJ40" s="102" t="s">
        <v>168</v>
      </c>
      <c r="AK40" s="102" t="s">
        <v>169</v>
      </c>
    </row>
    <row r="41" spans="1:37" ht="12.75">
      <c r="A41" s="155" t="s">
        <v>302</v>
      </c>
      <c r="B41" s="156" t="s">
        <v>159</v>
      </c>
      <c r="C41" s="146" t="s">
        <v>210</v>
      </c>
      <c r="D41" s="147" t="s">
        <v>211</v>
      </c>
      <c r="E41" s="148">
        <v>34.824</v>
      </c>
      <c r="F41" s="149" t="s">
        <v>180</v>
      </c>
      <c r="G41" s="150">
        <v>0</v>
      </c>
      <c r="H41" s="150">
        <f t="shared" si="1"/>
        <v>0</v>
      </c>
      <c r="I41" s="150"/>
      <c r="J41" s="150">
        <f t="shared" si="0"/>
        <v>0</v>
      </c>
      <c r="K41" s="151"/>
      <c r="L41" s="151"/>
      <c r="M41" s="148"/>
      <c r="N41" s="148"/>
      <c r="O41" s="149">
        <v>20</v>
      </c>
      <c r="P41" s="146" t="s">
        <v>212</v>
      </c>
      <c r="Q41" s="148"/>
      <c r="R41" s="148"/>
      <c r="S41" s="148"/>
      <c r="T41" s="152"/>
      <c r="U41" s="152"/>
      <c r="V41" s="152" t="s">
        <v>65</v>
      </c>
      <c r="W41" s="148">
        <v>23.611</v>
      </c>
      <c r="X41" s="146" t="s">
        <v>210</v>
      </c>
      <c r="Y41" s="146" t="s">
        <v>210</v>
      </c>
      <c r="Z41" s="149" t="s">
        <v>165</v>
      </c>
      <c r="AA41" s="149" t="s">
        <v>166</v>
      </c>
      <c r="AB41" s="149" t="s">
        <v>36</v>
      </c>
      <c r="AC41" s="153"/>
      <c r="AD41" s="153"/>
      <c r="AE41" s="153"/>
      <c r="AF41" s="153"/>
      <c r="AG41" s="153"/>
      <c r="AH41" s="153"/>
      <c r="AJ41" s="102" t="s">
        <v>168</v>
      </c>
      <c r="AK41" s="102" t="s">
        <v>169</v>
      </c>
    </row>
    <row r="42" spans="1:37" ht="12.75">
      <c r="A42" s="155" t="s">
        <v>303</v>
      </c>
      <c r="B42" s="156" t="s">
        <v>192</v>
      </c>
      <c r="C42" s="146" t="s">
        <v>214</v>
      </c>
      <c r="D42" s="147" t="s">
        <v>215</v>
      </c>
      <c r="E42" s="148">
        <v>34.824</v>
      </c>
      <c r="F42" s="149" t="s">
        <v>180</v>
      </c>
      <c r="G42" s="150">
        <v>0</v>
      </c>
      <c r="H42" s="150">
        <f t="shared" si="1"/>
        <v>0</v>
      </c>
      <c r="I42" s="150"/>
      <c r="J42" s="150">
        <f t="shared" si="0"/>
        <v>0</v>
      </c>
      <c r="K42" s="151"/>
      <c r="L42" s="151"/>
      <c r="M42" s="148"/>
      <c r="N42" s="148"/>
      <c r="O42" s="149">
        <v>20</v>
      </c>
      <c r="P42" s="146" t="s">
        <v>216</v>
      </c>
      <c r="Q42" s="148"/>
      <c r="R42" s="148"/>
      <c r="S42" s="148"/>
      <c r="T42" s="152"/>
      <c r="U42" s="152"/>
      <c r="V42" s="152" t="s">
        <v>65</v>
      </c>
      <c r="W42" s="148">
        <v>3.204</v>
      </c>
      <c r="X42" s="146" t="s">
        <v>214</v>
      </c>
      <c r="Y42" s="146" t="s">
        <v>214</v>
      </c>
      <c r="Z42" s="149" t="s">
        <v>165</v>
      </c>
      <c r="AA42" s="149" t="s">
        <v>166</v>
      </c>
      <c r="AB42" s="149" t="s">
        <v>36</v>
      </c>
      <c r="AC42" s="153"/>
      <c r="AD42" s="153"/>
      <c r="AE42" s="153"/>
      <c r="AF42" s="153"/>
      <c r="AG42" s="153"/>
      <c r="AH42" s="153"/>
      <c r="AJ42" s="102" t="s">
        <v>168</v>
      </c>
      <c r="AK42" s="102" t="s">
        <v>169</v>
      </c>
    </row>
    <row r="43" spans="1:37" ht="25.5">
      <c r="A43" s="155" t="s">
        <v>304</v>
      </c>
      <c r="B43" s="156" t="s">
        <v>192</v>
      </c>
      <c r="C43" s="146" t="s">
        <v>218</v>
      </c>
      <c r="D43" s="147" t="s">
        <v>219</v>
      </c>
      <c r="E43" s="148">
        <v>34.824</v>
      </c>
      <c r="F43" s="149" t="s">
        <v>180</v>
      </c>
      <c r="G43" s="150">
        <v>0</v>
      </c>
      <c r="H43" s="150">
        <f t="shared" si="1"/>
        <v>0</v>
      </c>
      <c r="I43" s="150"/>
      <c r="J43" s="150">
        <f t="shared" si="0"/>
        <v>0</v>
      </c>
      <c r="K43" s="151"/>
      <c r="L43" s="151"/>
      <c r="M43" s="148"/>
      <c r="N43" s="148"/>
      <c r="O43" s="149">
        <v>20</v>
      </c>
      <c r="P43" s="146" t="s">
        <v>220</v>
      </c>
      <c r="Q43" s="148"/>
      <c r="R43" s="148"/>
      <c r="S43" s="148"/>
      <c r="T43" s="152"/>
      <c r="U43" s="152"/>
      <c r="V43" s="152" t="s">
        <v>65</v>
      </c>
      <c r="W43" s="148"/>
      <c r="X43" s="149" t="s">
        <v>221</v>
      </c>
      <c r="Y43" s="146" t="s">
        <v>218</v>
      </c>
      <c r="Z43" s="149" t="s">
        <v>165</v>
      </c>
      <c r="AA43" s="149" t="s">
        <v>166</v>
      </c>
      <c r="AB43" s="146" t="s">
        <v>167</v>
      </c>
      <c r="AC43" s="153"/>
      <c r="AD43" s="153"/>
      <c r="AE43" s="153"/>
      <c r="AF43" s="153"/>
      <c r="AG43" s="153"/>
      <c r="AH43" s="153"/>
      <c r="AJ43" s="102" t="s">
        <v>168</v>
      </c>
      <c r="AK43" s="102" t="s">
        <v>169</v>
      </c>
    </row>
    <row r="44" spans="1:37" ht="25.5">
      <c r="A44" s="155" t="s">
        <v>305</v>
      </c>
      <c r="B44" s="156" t="s">
        <v>159</v>
      </c>
      <c r="C44" s="146" t="s">
        <v>223</v>
      </c>
      <c r="D44" s="147" t="s">
        <v>224</v>
      </c>
      <c r="E44" s="148">
        <v>42.328</v>
      </c>
      <c r="F44" s="149" t="s">
        <v>180</v>
      </c>
      <c r="G44" s="150">
        <v>0</v>
      </c>
      <c r="H44" s="150">
        <f t="shared" si="1"/>
        <v>0</v>
      </c>
      <c r="I44" s="150"/>
      <c r="J44" s="150">
        <f t="shared" si="0"/>
        <v>0</v>
      </c>
      <c r="K44" s="151"/>
      <c r="L44" s="151"/>
      <c r="M44" s="148"/>
      <c r="N44" s="148"/>
      <c r="O44" s="149">
        <v>20</v>
      </c>
      <c r="P44" s="146" t="s">
        <v>225</v>
      </c>
      <c r="Q44" s="148"/>
      <c r="R44" s="148"/>
      <c r="S44" s="148"/>
      <c r="T44" s="152"/>
      <c r="U44" s="152"/>
      <c r="V44" s="152" t="s">
        <v>65</v>
      </c>
      <c r="W44" s="148">
        <v>0.677</v>
      </c>
      <c r="X44" s="146" t="s">
        <v>223</v>
      </c>
      <c r="Y44" s="146" t="s">
        <v>223</v>
      </c>
      <c r="Z44" s="149" t="s">
        <v>183</v>
      </c>
      <c r="AA44" s="149" t="s">
        <v>166</v>
      </c>
      <c r="AB44" s="146" t="s">
        <v>167</v>
      </c>
      <c r="AC44" s="153"/>
      <c r="AD44" s="153"/>
      <c r="AE44" s="153"/>
      <c r="AF44" s="153"/>
      <c r="AG44" s="153"/>
      <c r="AH44" s="153"/>
      <c r="AJ44" s="102" t="s">
        <v>168</v>
      </c>
      <c r="AK44" s="102" t="s">
        <v>169</v>
      </c>
    </row>
    <row r="45" spans="1:34" ht="12.75">
      <c r="A45" s="144"/>
      <c r="B45" s="156"/>
      <c r="C45" s="146"/>
      <c r="D45" s="157" t="s">
        <v>226</v>
      </c>
      <c r="E45" s="158">
        <f>J45</f>
        <v>0</v>
      </c>
      <c r="F45" s="149"/>
      <c r="G45" s="150"/>
      <c r="H45" s="158">
        <f>SUM(H35:H44)</f>
        <v>0</v>
      </c>
      <c r="I45" s="158">
        <f>SUM(I35:I44)</f>
        <v>0</v>
      </c>
      <c r="J45" s="158">
        <f>SUM(J35:J44)</f>
        <v>0</v>
      </c>
      <c r="K45" s="151"/>
      <c r="L45" s="159">
        <f>SUM(L35:L44)</f>
        <v>0.43171375</v>
      </c>
      <c r="M45" s="148"/>
      <c r="N45" s="160">
        <f>SUM(N35:N44)</f>
        <v>0</v>
      </c>
      <c r="O45" s="149"/>
      <c r="P45" s="149"/>
      <c r="Q45" s="148"/>
      <c r="R45" s="148"/>
      <c r="S45" s="148"/>
      <c r="T45" s="152"/>
      <c r="U45" s="152"/>
      <c r="V45" s="152"/>
      <c r="W45" s="160">
        <f>SUM(W35:W44)</f>
        <v>28.525000000000002</v>
      </c>
      <c r="X45" s="149"/>
      <c r="Y45" s="149"/>
      <c r="Z45" s="149"/>
      <c r="AA45" s="149"/>
      <c r="AB45" s="149"/>
      <c r="AC45" s="153"/>
      <c r="AD45" s="153"/>
      <c r="AE45" s="153"/>
      <c r="AF45" s="153"/>
      <c r="AG45" s="153"/>
      <c r="AH45" s="153"/>
    </row>
    <row r="46" spans="1:34" ht="12.75">
      <c r="A46" s="144"/>
      <c r="B46" s="156"/>
      <c r="C46" s="146"/>
      <c r="D46" s="147"/>
      <c r="E46" s="148"/>
      <c r="F46" s="149"/>
      <c r="G46" s="150"/>
      <c r="H46" s="150"/>
      <c r="I46" s="150"/>
      <c r="J46" s="150"/>
      <c r="K46" s="151"/>
      <c r="L46" s="151"/>
      <c r="M46" s="148"/>
      <c r="N46" s="148"/>
      <c r="O46" s="149"/>
      <c r="P46" s="149"/>
      <c r="Q46" s="148"/>
      <c r="R46" s="148"/>
      <c r="S46" s="148"/>
      <c r="T46" s="152"/>
      <c r="U46" s="152"/>
      <c r="V46" s="152"/>
      <c r="W46" s="148"/>
      <c r="X46" s="149"/>
      <c r="Y46" s="149"/>
      <c r="Z46" s="149"/>
      <c r="AA46" s="149"/>
      <c r="AB46" s="149"/>
      <c r="AC46" s="153"/>
      <c r="AD46" s="153"/>
      <c r="AE46" s="153"/>
      <c r="AF46" s="153"/>
      <c r="AG46" s="153"/>
      <c r="AH46" s="153"/>
    </row>
    <row r="47" spans="1:34" ht="12.75">
      <c r="A47" s="144"/>
      <c r="B47" s="156"/>
      <c r="C47" s="146"/>
      <c r="D47" s="157" t="s">
        <v>227</v>
      </c>
      <c r="E47" s="158">
        <f>J47</f>
        <v>0</v>
      </c>
      <c r="F47" s="149"/>
      <c r="G47" s="150"/>
      <c r="H47" s="158">
        <f>H17+H21+H29+H34+H45</f>
        <v>0</v>
      </c>
      <c r="I47" s="158">
        <f>I17+I21+I29+I34+I45</f>
        <v>0</v>
      </c>
      <c r="J47" s="158">
        <f>J17+J21+J29+J34+J45</f>
        <v>0</v>
      </c>
      <c r="K47" s="151"/>
      <c r="L47" s="159">
        <f>L17+L21+L29+L34+L45</f>
        <v>42.32785375</v>
      </c>
      <c r="M47" s="148"/>
      <c r="N47" s="160">
        <f>N17+N21+N29+N34+N45</f>
        <v>34.824</v>
      </c>
      <c r="O47" s="149"/>
      <c r="P47" s="149"/>
      <c r="Q47" s="148"/>
      <c r="R47" s="148"/>
      <c r="S47" s="148"/>
      <c r="T47" s="152"/>
      <c r="U47" s="152"/>
      <c r="V47" s="152"/>
      <c r="W47" s="160">
        <f>W17+W21+W29+W34+W45</f>
        <v>102.22800000000001</v>
      </c>
      <c r="X47" s="149"/>
      <c r="Y47" s="149"/>
      <c r="Z47" s="149"/>
      <c r="AA47" s="149"/>
      <c r="AB47" s="149"/>
      <c r="AC47" s="153"/>
      <c r="AD47" s="153"/>
      <c r="AE47" s="153"/>
      <c r="AF47" s="153"/>
      <c r="AG47" s="153"/>
      <c r="AH47" s="153"/>
    </row>
    <row r="48" spans="1:34" ht="12.75">
      <c r="A48" s="144"/>
      <c r="B48" s="156"/>
      <c r="C48" s="146"/>
      <c r="D48" s="147"/>
      <c r="E48" s="148"/>
      <c r="F48" s="149"/>
      <c r="G48" s="150"/>
      <c r="H48" s="150"/>
      <c r="I48" s="150"/>
      <c r="J48" s="150"/>
      <c r="K48" s="151"/>
      <c r="L48" s="151"/>
      <c r="M48" s="148"/>
      <c r="N48" s="148"/>
      <c r="O48" s="149"/>
      <c r="P48" s="149"/>
      <c r="Q48" s="148"/>
      <c r="R48" s="148"/>
      <c r="S48" s="148"/>
      <c r="T48" s="152"/>
      <c r="U48" s="152"/>
      <c r="V48" s="152"/>
      <c r="W48" s="148"/>
      <c r="X48" s="149"/>
      <c r="Y48" s="149"/>
      <c r="Z48" s="149"/>
      <c r="AA48" s="149"/>
      <c r="AB48" s="149"/>
      <c r="AC48" s="153"/>
      <c r="AD48" s="153"/>
      <c r="AE48" s="153"/>
      <c r="AF48" s="153"/>
      <c r="AG48" s="153"/>
      <c r="AH48" s="153"/>
    </row>
    <row r="49" spans="1:34" ht="12.75">
      <c r="A49" s="144"/>
      <c r="B49" s="156"/>
      <c r="C49" s="146"/>
      <c r="D49" s="161" t="s">
        <v>228</v>
      </c>
      <c r="E49" s="158">
        <f>J49</f>
        <v>0</v>
      </c>
      <c r="F49" s="149"/>
      <c r="G49" s="150"/>
      <c r="H49" s="158">
        <f>H47</f>
        <v>0</v>
      </c>
      <c r="I49" s="158">
        <f>I47</f>
        <v>0</v>
      </c>
      <c r="J49" s="158">
        <f>J47</f>
        <v>0</v>
      </c>
      <c r="K49" s="151"/>
      <c r="L49" s="159">
        <f>L47</f>
        <v>42.32785375</v>
      </c>
      <c r="M49" s="148"/>
      <c r="N49" s="160">
        <f>N47</f>
        <v>34.824</v>
      </c>
      <c r="O49" s="149"/>
      <c r="P49" s="149"/>
      <c r="Q49" s="148"/>
      <c r="R49" s="148"/>
      <c r="S49" s="148"/>
      <c r="T49" s="152"/>
      <c r="U49" s="152"/>
      <c r="V49" s="152"/>
      <c r="W49" s="160">
        <f>W47</f>
        <v>102.22800000000001</v>
      </c>
      <c r="X49" s="149"/>
      <c r="Y49" s="149"/>
      <c r="Z49" s="149"/>
      <c r="AA49" s="149"/>
      <c r="AB49" s="149"/>
      <c r="AC49" s="153"/>
      <c r="AD49" s="153"/>
      <c r="AE49" s="153"/>
      <c r="AF49" s="153"/>
      <c r="AG49" s="153"/>
      <c r="AH49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pane xSplit="4" ySplit="10" topLeftCell="E2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" sqref="I3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90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249</v>
      </c>
      <c r="D14" s="147" t="s">
        <v>250</v>
      </c>
      <c r="E14" s="148">
        <v>383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37.534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21.831</v>
      </c>
      <c r="X14" s="149" t="s">
        <v>251</v>
      </c>
      <c r="Y14" s="146" t="s">
        <v>249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7" ht="12.75">
      <c r="A15" s="155" t="s">
        <v>170</v>
      </c>
      <c r="B15" s="156" t="s">
        <v>159</v>
      </c>
      <c r="C15" s="146" t="s">
        <v>252</v>
      </c>
      <c r="D15" s="147" t="s">
        <v>253</v>
      </c>
      <c r="E15" s="148">
        <v>6</v>
      </c>
      <c r="F15" s="149" t="s">
        <v>187</v>
      </c>
      <c r="G15" s="150">
        <v>0</v>
      </c>
      <c r="H15" s="150">
        <f>ROUND(E15*G15,2)</f>
        <v>0</v>
      </c>
      <c r="I15" s="150"/>
      <c r="J15" s="150">
        <f>ROUND(E15*G15,2)</f>
        <v>0</v>
      </c>
      <c r="K15" s="151"/>
      <c r="L15" s="151"/>
      <c r="M15" s="148">
        <v>0.23</v>
      </c>
      <c r="N15" s="148">
        <f>E15*M15</f>
        <v>1.3800000000000001</v>
      </c>
      <c r="O15" s="149">
        <v>20</v>
      </c>
      <c r="P15" s="146" t="s">
        <v>254</v>
      </c>
      <c r="Q15" s="148"/>
      <c r="R15" s="148"/>
      <c r="S15" s="148"/>
      <c r="T15" s="152"/>
      <c r="U15" s="152"/>
      <c r="V15" s="152" t="s">
        <v>65</v>
      </c>
      <c r="W15" s="148">
        <v>1.77</v>
      </c>
      <c r="X15" s="149" t="s">
        <v>255</v>
      </c>
      <c r="Y15" s="146" t="s">
        <v>252</v>
      </c>
      <c r="Z15" s="149" t="s">
        <v>165</v>
      </c>
      <c r="AA15" s="149" t="s">
        <v>166</v>
      </c>
      <c r="AB15" s="146" t="s">
        <v>229</v>
      </c>
      <c r="AC15" s="153"/>
      <c r="AD15" s="153"/>
      <c r="AE15" s="153"/>
      <c r="AF15" s="153"/>
      <c r="AG15" s="153"/>
      <c r="AH15" s="153"/>
      <c r="AJ15" s="102" t="s">
        <v>168</v>
      </c>
      <c r="AK15" s="102" t="s">
        <v>169</v>
      </c>
    </row>
    <row r="16" spans="1:34" ht="12.75">
      <c r="A16" s="144"/>
      <c r="B16" s="156"/>
      <c r="C16" s="146"/>
      <c r="D16" s="157" t="s">
        <v>175</v>
      </c>
      <c r="E16" s="158">
        <f>J16</f>
        <v>0</v>
      </c>
      <c r="F16" s="149"/>
      <c r="G16" s="150"/>
      <c r="H16" s="158">
        <f>SUM(H11:H15)</f>
        <v>0</v>
      </c>
      <c r="I16" s="158">
        <f>SUM(I11:I15)</f>
        <v>0</v>
      </c>
      <c r="J16" s="158">
        <f>SUM(J11:J15)</f>
        <v>0</v>
      </c>
      <c r="K16" s="151"/>
      <c r="L16" s="159">
        <f>SUM(L11:L15)</f>
        <v>0</v>
      </c>
      <c r="M16" s="148"/>
      <c r="N16" s="160">
        <f>SUM(N11:N15)</f>
        <v>38.914</v>
      </c>
      <c r="O16" s="149"/>
      <c r="P16" s="149"/>
      <c r="Q16" s="148"/>
      <c r="R16" s="148"/>
      <c r="S16" s="148"/>
      <c r="T16" s="152"/>
      <c r="U16" s="152"/>
      <c r="V16" s="152"/>
      <c r="W16" s="160">
        <f>SUM(W11:W15)</f>
        <v>23.601</v>
      </c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6"/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4" ht="12.75">
      <c r="A18" s="144"/>
      <c r="B18" s="154" t="s">
        <v>176</v>
      </c>
      <c r="C18" s="146"/>
      <c r="D18" s="147"/>
      <c r="E18" s="148"/>
      <c r="F18" s="149"/>
      <c r="G18" s="150"/>
      <c r="H18" s="150"/>
      <c r="I18" s="150"/>
      <c r="J18" s="150"/>
      <c r="K18" s="151"/>
      <c r="L18" s="151"/>
      <c r="M18" s="148"/>
      <c r="N18" s="148"/>
      <c r="O18" s="149"/>
      <c r="P18" s="149"/>
      <c r="Q18" s="148"/>
      <c r="R18" s="148"/>
      <c r="S18" s="148"/>
      <c r="T18" s="152"/>
      <c r="U18" s="152"/>
      <c r="V18" s="152"/>
      <c r="W18" s="148"/>
      <c r="X18" s="149"/>
      <c r="Y18" s="149"/>
      <c r="Z18" s="149"/>
      <c r="AA18" s="149"/>
      <c r="AB18" s="149"/>
      <c r="AC18" s="153"/>
      <c r="AD18" s="153"/>
      <c r="AE18" s="153"/>
      <c r="AF18" s="153"/>
      <c r="AG18" s="153"/>
      <c r="AH18" s="153"/>
    </row>
    <row r="19" spans="1:37" ht="25.5">
      <c r="A19" s="155" t="s">
        <v>177</v>
      </c>
      <c r="B19" s="156" t="s">
        <v>159</v>
      </c>
      <c r="C19" s="146" t="s">
        <v>256</v>
      </c>
      <c r="D19" s="147" t="s">
        <v>257</v>
      </c>
      <c r="E19" s="148">
        <v>100</v>
      </c>
      <c r="F19" s="149" t="s">
        <v>162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0.10434</v>
      </c>
      <c r="L19" s="151">
        <f>E19*K19</f>
        <v>10.434000000000001</v>
      </c>
      <c r="M19" s="148"/>
      <c r="N19" s="148"/>
      <c r="O19" s="149">
        <v>20</v>
      </c>
      <c r="P19" s="146" t="s">
        <v>181</v>
      </c>
      <c r="Q19" s="148"/>
      <c r="R19" s="148"/>
      <c r="S19" s="148"/>
      <c r="T19" s="152"/>
      <c r="U19" s="152"/>
      <c r="V19" s="152" t="s">
        <v>65</v>
      </c>
      <c r="W19" s="148">
        <v>8</v>
      </c>
      <c r="X19" s="149" t="s">
        <v>258</v>
      </c>
      <c r="Y19" s="146" t="s">
        <v>256</v>
      </c>
      <c r="Z19" s="149" t="s">
        <v>190</v>
      </c>
      <c r="AA19" s="149" t="s">
        <v>166</v>
      </c>
      <c r="AB19" s="146" t="s">
        <v>167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25.5">
      <c r="A20" s="155" t="s">
        <v>184</v>
      </c>
      <c r="B20" s="156" t="s">
        <v>159</v>
      </c>
      <c r="C20" s="146" t="s">
        <v>185</v>
      </c>
      <c r="D20" s="147" t="s">
        <v>186</v>
      </c>
      <c r="E20" s="148">
        <v>20</v>
      </c>
      <c r="F20" s="149" t="s">
        <v>187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0.00084</v>
      </c>
      <c r="L20" s="151">
        <f>E20*K20</f>
        <v>0.016800000000000002</v>
      </c>
      <c r="M20" s="148"/>
      <c r="N20" s="148"/>
      <c r="O20" s="149">
        <v>20</v>
      </c>
      <c r="P20" s="146" t="s">
        <v>188</v>
      </c>
      <c r="Q20" s="148"/>
      <c r="R20" s="148"/>
      <c r="S20" s="148"/>
      <c r="T20" s="152"/>
      <c r="U20" s="152"/>
      <c r="V20" s="152" t="s">
        <v>65</v>
      </c>
      <c r="W20" s="148">
        <v>1.52</v>
      </c>
      <c r="X20" s="149" t="s">
        <v>189</v>
      </c>
      <c r="Y20" s="146" t="s">
        <v>185</v>
      </c>
      <c r="Z20" s="149" t="s">
        <v>190</v>
      </c>
      <c r="AA20" s="149" t="s">
        <v>166</v>
      </c>
      <c r="AB20" s="146" t="s">
        <v>229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12.75">
      <c r="A21" s="155" t="s">
        <v>191</v>
      </c>
      <c r="B21" s="156" t="s">
        <v>192</v>
      </c>
      <c r="C21" s="146" t="s">
        <v>193</v>
      </c>
      <c r="D21" s="147" t="s">
        <v>194</v>
      </c>
      <c r="E21" s="148">
        <v>383</v>
      </c>
      <c r="F21" s="149" t="s">
        <v>162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>
        <v>0.00071</v>
      </c>
      <c r="L21" s="151">
        <f>E21*K21</f>
        <v>0.27193</v>
      </c>
      <c r="M21" s="148"/>
      <c r="N21" s="148"/>
      <c r="O21" s="149">
        <v>20</v>
      </c>
      <c r="P21" s="146" t="s">
        <v>195</v>
      </c>
      <c r="Q21" s="148"/>
      <c r="R21" s="148"/>
      <c r="S21" s="148"/>
      <c r="T21" s="152"/>
      <c r="U21" s="152"/>
      <c r="V21" s="152" t="s">
        <v>65</v>
      </c>
      <c r="W21" s="148">
        <v>0.766</v>
      </c>
      <c r="X21" s="146" t="s">
        <v>193</v>
      </c>
      <c r="Y21" s="146" t="s">
        <v>193</v>
      </c>
      <c r="Z21" s="149" t="s">
        <v>183</v>
      </c>
      <c r="AA21" s="149" t="s">
        <v>166</v>
      </c>
      <c r="AB21" s="149" t="s">
        <v>36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7" ht="12.75">
      <c r="A22" s="155" t="s">
        <v>196</v>
      </c>
      <c r="B22" s="156" t="s">
        <v>159</v>
      </c>
      <c r="C22" s="146" t="s">
        <v>259</v>
      </c>
      <c r="D22" s="147" t="s">
        <v>260</v>
      </c>
      <c r="E22" s="148">
        <v>383</v>
      </c>
      <c r="F22" s="149" t="s">
        <v>162</v>
      </c>
      <c r="G22" s="150">
        <v>0</v>
      </c>
      <c r="H22" s="150">
        <f>ROUND(E22*G22,2)</f>
        <v>0</v>
      </c>
      <c r="I22" s="150"/>
      <c r="J22" s="150">
        <f>ROUND(E22*G22,2)</f>
        <v>0</v>
      </c>
      <c r="K22" s="151">
        <v>0.09868</v>
      </c>
      <c r="L22" s="151">
        <f>E22*K22</f>
        <v>37.79444</v>
      </c>
      <c r="M22" s="148"/>
      <c r="N22" s="148"/>
      <c r="O22" s="149">
        <v>20</v>
      </c>
      <c r="P22" s="146" t="s">
        <v>181</v>
      </c>
      <c r="Q22" s="148"/>
      <c r="R22" s="148"/>
      <c r="S22" s="148"/>
      <c r="T22" s="152"/>
      <c r="U22" s="152"/>
      <c r="V22" s="152" t="s">
        <v>65</v>
      </c>
      <c r="W22" s="148">
        <v>43.279</v>
      </c>
      <c r="X22" s="149" t="s">
        <v>261</v>
      </c>
      <c r="Y22" s="146" t="s">
        <v>259</v>
      </c>
      <c r="Z22" s="149" t="s">
        <v>183</v>
      </c>
      <c r="AA22" s="149" t="s">
        <v>166</v>
      </c>
      <c r="AB22" s="146" t="s">
        <v>167</v>
      </c>
      <c r="AC22" s="153"/>
      <c r="AD22" s="153"/>
      <c r="AE22" s="153"/>
      <c r="AF22" s="153"/>
      <c r="AG22" s="153"/>
      <c r="AH22" s="153"/>
      <c r="AJ22" s="102" t="s">
        <v>168</v>
      </c>
      <c r="AK22" s="102" t="s">
        <v>169</v>
      </c>
    </row>
    <row r="23" spans="1:34" ht="12.75">
      <c r="A23" s="144"/>
      <c r="B23" s="156"/>
      <c r="C23" s="146"/>
      <c r="D23" s="157" t="s">
        <v>200</v>
      </c>
      <c r="E23" s="158">
        <f>J23</f>
        <v>0</v>
      </c>
      <c r="F23" s="149"/>
      <c r="G23" s="150"/>
      <c r="H23" s="158">
        <f>SUM(H17:H22)</f>
        <v>0</v>
      </c>
      <c r="I23" s="158">
        <f>SUM(I17:I22)</f>
        <v>0</v>
      </c>
      <c r="J23" s="158">
        <f>SUM(J17:J22)</f>
        <v>0</v>
      </c>
      <c r="K23" s="151"/>
      <c r="L23" s="159">
        <f>SUM(L17:L22)</f>
        <v>48.51717</v>
      </c>
      <c r="M23" s="148"/>
      <c r="N23" s="160">
        <f>SUM(N17:N22)</f>
        <v>0</v>
      </c>
      <c r="O23" s="149"/>
      <c r="P23" s="149"/>
      <c r="Q23" s="148"/>
      <c r="R23" s="148"/>
      <c r="S23" s="148"/>
      <c r="T23" s="152"/>
      <c r="U23" s="152"/>
      <c r="V23" s="152"/>
      <c r="W23" s="160">
        <f>SUM(W17:W22)</f>
        <v>53.565000000000005</v>
      </c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6"/>
      <c r="C24" s="146"/>
      <c r="D24" s="147"/>
      <c r="E24" s="148"/>
      <c r="F24" s="149"/>
      <c r="G24" s="150"/>
      <c r="H24" s="150"/>
      <c r="I24" s="150"/>
      <c r="J24" s="150"/>
      <c r="K24" s="151"/>
      <c r="L24" s="151"/>
      <c r="M24" s="148"/>
      <c r="N24" s="148"/>
      <c r="O24" s="149"/>
      <c r="P24" s="149"/>
      <c r="Q24" s="148"/>
      <c r="R24" s="148"/>
      <c r="S24" s="148"/>
      <c r="T24" s="152"/>
      <c r="U24" s="152"/>
      <c r="V24" s="152"/>
      <c r="W24" s="148"/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4" ht="12.75">
      <c r="A25" s="144"/>
      <c r="B25" s="154" t="s">
        <v>201</v>
      </c>
      <c r="C25" s="146"/>
      <c r="D25" s="147"/>
      <c r="E25" s="148"/>
      <c r="F25" s="149"/>
      <c r="G25" s="150"/>
      <c r="H25" s="150"/>
      <c r="I25" s="150"/>
      <c r="J25" s="150"/>
      <c r="K25" s="151"/>
      <c r="L25" s="151"/>
      <c r="M25" s="148"/>
      <c r="N25" s="148"/>
      <c r="O25" s="149"/>
      <c r="P25" s="149"/>
      <c r="Q25" s="148"/>
      <c r="R25" s="148"/>
      <c r="S25" s="148"/>
      <c r="T25" s="152"/>
      <c r="U25" s="152"/>
      <c r="V25" s="152"/>
      <c r="W25" s="148"/>
      <c r="X25" s="149"/>
      <c r="Y25" s="149"/>
      <c r="Z25" s="149"/>
      <c r="AA25" s="149"/>
      <c r="AB25" s="149"/>
      <c r="AC25" s="153"/>
      <c r="AD25" s="153"/>
      <c r="AE25" s="153"/>
      <c r="AF25" s="153"/>
      <c r="AG25" s="153"/>
      <c r="AH25" s="153"/>
    </row>
    <row r="26" spans="1:37" ht="25.5">
      <c r="A26" s="155" t="s">
        <v>202</v>
      </c>
      <c r="B26" s="156" t="s">
        <v>159</v>
      </c>
      <c r="C26" s="146" t="s">
        <v>203</v>
      </c>
      <c r="D26" s="147" t="s">
        <v>204</v>
      </c>
      <c r="E26" s="148">
        <v>1</v>
      </c>
      <c r="F26" s="149" t="s">
        <v>205</v>
      </c>
      <c r="G26" s="150">
        <v>0</v>
      </c>
      <c r="H26" s="150">
        <f>ROUND(E26*G26,2)</f>
        <v>0</v>
      </c>
      <c r="I26" s="150"/>
      <c r="J26" s="150">
        <f>ROUND(E26*G26,2)</f>
        <v>0</v>
      </c>
      <c r="K26" s="151">
        <v>0.40606</v>
      </c>
      <c r="L26" s="151">
        <f>E26*K26</f>
        <v>0.40606</v>
      </c>
      <c r="M26" s="148"/>
      <c r="N26" s="148"/>
      <c r="O26" s="149">
        <v>20</v>
      </c>
      <c r="P26" s="146" t="s">
        <v>206</v>
      </c>
      <c r="Q26" s="148"/>
      <c r="R26" s="148"/>
      <c r="S26" s="148"/>
      <c r="T26" s="152"/>
      <c r="U26" s="152"/>
      <c r="V26" s="152" t="s">
        <v>65</v>
      </c>
      <c r="W26" s="148">
        <v>3.817</v>
      </c>
      <c r="X26" s="146" t="s">
        <v>203</v>
      </c>
      <c r="Y26" s="146" t="s">
        <v>203</v>
      </c>
      <c r="Z26" s="149" t="s">
        <v>183</v>
      </c>
      <c r="AA26" s="149" t="s">
        <v>166</v>
      </c>
      <c r="AB26" s="149" t="s">
        <v>41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4" ht="12.75">
      <c r="A27" s="144"/>
      <c r="B27" s="156"/>
      <c r="C27" s="146"/>
      <c r="D27" s="157" t="s">
        <v>207</v>
      </c>
      <c r="E27" s="158">
        <f>J27</f>
        <v>0</v>
      </c>
      <c r="F27" s="149"/>
      <c r="G27" s="150"/>
      <c r="H27" s="158">
        <f>SUM(H24:H26)</f>
        <v>0</v>
      </c>
      <c r="I27" s="158">
        <f>SUM(I24:I26)</f>
        <v>0</v>
      </c>
      <c r="J27" s="158">
        <f>SUM(J24:J26)</f>
        <v>0</v>
      </c>
      <c r="K27" s="151"/>
      <c r="L27" s="159">
        <f>SUM(L24:L26)</f>
        <v>0.40606</v>
      </c>
      <c r="M27" s="148"/>
      <c r="N27" s="160">
        <f>SUM(N24:N26)</f>
        <v>0</v>
      </c>
      <c r="O27" s="149"/>
      <c r="P27" s="149"/>
      <c r="Q27" s="148"/>
      <c r="R27" s="148"/>
      <c r="S27" s="148"/>
      <c r="T27" s="152"/>
      <c r="U27" s="152"/>
      <c r="V27" s="152"/>
      <c r="W27" s="160">
        <f>SUM(W24:W26)</f>
        <v>3.817</v>
      </c>
      <c r="X27" s="149"/>
      <c r="Y27" s="149"/>
      <c r="Z27" s="149"/>
      <c r="AA27" s="149"/>
      <c r="AB27" s="149"/>
      <c r="AC27" s="153"/>
      <c r="AD27" s="153"/>
      <c r="AE27" s="153"/>
      <c r="AF27" s="153"/>
      <c r="AG27" s="153"/>
      <c r="AH27" s="153"/>
    </row>
    <row r="28" spans="1:34" ht="12.75">
      <c r="A28" s="144"/>
      <c r="B28" s="156"/>
      <c r="C28" s="146"/>
      <c r="D28" s="147"/>
      <c r="E28" s="148"/>
      <c r="F28" s="149"/>
      <c r="G28" s="150"/>
      <c r="H28" s="150"/>
      <c r="I28" s="150"/>
      <c r="J28" s="150"/>
      <c r="K28" s="151"/>
      <c r="L28" s="151"/>
      <c r="M28" s="148"/>
      <c r="N28" s="148"/>
      <c r="O28" s="149"/>
      <c r="P28" s="149"/>
      <c r="Q28" s="148"/>
      <c r="R28" s="148"/>
      <c r="S28" s="148"/>
      <c r="T28" s="152"/>
      <c r="U28" s="152"/>
      <c r="V28" s="152"/>
      <c r="W28" s="148"/>
      <c r="X28" s="149"/>
      <c r="Y28" s="149"/>
      <c r="Z28" s="149"/>
      <c r="AA28" s="149"/>
      <c r="AB28" s="149"/>
      <c r="AC28" s="153"/>
      <c r="AD28" s="153"/>
      <c r="AE28" s="153"/>
      <c r="AF28" s="153"/>
      <c r="AG28" s="153"/>
      <c r="AH28" s="153"/>
    </row>
    <row r="29" spans="1:34" ht="12.75">
      <c r="A29" s="144"/>
      <c r="B29" s="154" t="s">
        <v>208</v>
      </c>
      <c r="C29" s="146"/>
      <c r="D29" s="147"/>
      <c r="E29" s="148"/>
      <c r="F29" s="149"/>
      <c r="G29" s="150"/>
      <c r="H29" s="150"/>
      <c r="I29" s="150"/>
      <c r="J29" s="150"/>
      <c r="K29" s="151"/>
      <c r="L29" s="151"/>
      <c r="M29" s="148"/>
      <c r="N29" s="148"/>
      <c r="O29" s="149"/>
      <c r="P29" s="149"/>
      <c r="Q29" s="148"/>
      <c r="R29" s="148"/>
      <c r="S29" s="148"/>
      <c r="T29" s="152"/>
      <c r="U29" s="152"/>
      <c r="V29" s="152"/>
      <c r="W29" s="148"/>
      <c r="X29" s="149"/>
      <c r="Y29" s="149"/>
      <c r="Z29" s="149"/>
      <c r="AA29" s="149"/>
      <c r="AB29" s="149"/>
      <c r="AC29" s="153"/>
      <c r="AD29" s="153"/>
      <c r="AE29" s="153"/>
      <c r="AF29" s="153"/>
      <c r="AG29" s="153"/>
      <c r="AH29" s="153"/>
    </row>
    <row r="30" spans="1:37" ht="25.5">
      <c r="A30" s="155" t="s">
        <v>209</v>
      </c>
      <c r="B30" s="156" t="s">
        <v>159</v>
      </c>
      <c r="C30" s="146" t="s">
        <v>238</v>
      </c>
      <c r="D30" s="147" t="s">
        <v>239</v>
      </c>
      <c r="E30" s="148">
        <v>50</v>
      </c>
      <c r="F30" s="149" t="s">
        <v>187</v>
      </c>
      <c r="G30" s="150">
        <v>0</v>
      </c>
      <c r="H30" s="150">
        <f>ROUND(E30*G30,2)</f>
        <v>0</v>
      </c>
      <c r="I30" s="150"/>
      <c r="J30" s="150">
        <f aca="true" t="shared" si="0" ref="J30:J38">ROUND(E30*G30,2)</f>
        <v>0</v>
      </c>
      <c r="K30" s="151">
        <v>4E-05</v>
      </c>
      <c r="L30" s="151">
        <f>E30*K30</f>
        <v>0.002</v>
      </c>
      <c r="M30" s="148"/>
      <c r="N30" s="148"/>
      <c r="O30" s="149">
        <v>20</v>
      </c>
      <c r="P30" s="146" t="s">
        <v>173</v>
      </c>
      <c r="Q30" s="148"/>
      <c r="R30" s="148"/>
      <c r="S30" s="148"/>
      <c r="T30" s="152"/>
      <c r="U30" s="152"/>
      <c r="V30" s="152" t="s">
        <v>65</v>
      </c>
      <c r="W30" s="148">
        <v>2.45</v>
      </c>
      <c r="X30" s="149" t="s">
        <v>240</v>
      </c>
      <c r="Y30" s="146" t="s">
        <v>238</v>
      </c>
      <c r="Z30" s="149" t="s">
        <v>183</v>
      </c>
      <c r="AA30" s="149" t="s">
        <v>166</v>
      </c>
      <c r="AB30" s="146" t="s">
        <v>167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7" ht="25.5">
      <c r="A31" s="155" t="s">
        <v>213</v>
      </c>
      <c r="B31" s="156" t="s">
        <v>159</v>
      </c>
      <c r="C31" s="146" t="s">
        <v>262</v>
      </c>
      <c r="D31" s="147" t="s">
        <v>263</v>
      </c>
      <c r="E31" s="148">
        <v>6</v>
      </c>
      <c r="F31" s="149" t="s">
        <v>187</v>
      </c>
      <c r="G31" s="150">
        <v>0</v>
      </c>
      <c r="H31" s="150">
        <f>ROUND(E31*G31,2)</f>
        <v>0</v>
      </c>
      <c r="I31" s="150"/>
      <c r="J31" s="150">
        <f t="shared" si="0"/>
        <v>0</v>
      </c>
      <c r="K31" s="151">
        <v>0.2023</v>
      </c>
      <c r="L31" s="151">
        <f>E31*K31</f>
        <v>1.2138</v>
      </c>
      <c r="M31" s="148"/>
      <c r="N31" s="148"/>
      <c r="O31" s="149">
        <v>20</v>
      </c>
      <c r="P31" s="146" t="s">
        <v>264</v>
      </c>
      <c r="Q31" s="148"/>
      <c r="R31" s="148"/>
      <c r="S31" s="148"/>
      <c r="T31" s="152"/>
      <c r="U31" s="152"/>
      <c r="V31" s="152" t="s">
        <v>65</v>
      </c>
      <c r="W31" s="148">
        <v>1.89</v>
      </c>
      <c r="X31" s="146" t="s">
        <v>262</v>
      </c>
      <c r="Y31" s="146" t="s">
        <v>262</v>
      </c>
      <c r="Z31" s="149" t="s">
        <v>183</v>
      </c>
      <c r="AA31" s="149" t="s">
        <v>166</v>
      </c>
      <c r="AB31" s="146" t="s">
        <v>229</v>
      </c>
      <c r="AC31" s="153"/>
      <c r="AD31" s="153"/>
      <c r="AE31" s="153"/>
      <c r="AF31" s="153"/>
      <c r="AG31" s="153"/>
      <c r="AH31" s="153"/>
      <c r="AJ31" s="102" t="s">
        <v>168</v>
      </c>
      <c r="AK31" s="102" t="s">
        <v>169</v>
      </c>
    </row>
    <row r="32" spans="1:37" ht="12.75">
      <c r="A32" s="155" t="s">
        <v>217</v>
      </c>
      <c r="B32" s="162" t="s">
        <v>265</v>
      </c>
      <c r="C32" s="163" t="s">
        <v>266</v>
      </c>
      <c r="D32" s="147" t="s">
        <v>267</v>
      </c>
      <c r="E32" s="148">
        <v>6</v>
      </c>
      <c r="F32" s="149" t="s">
        <v>205</v>
      </c>
      <c r="G32" s="150">
        <v>0</v>
      </c>
      <c r="H32" s="150"/>
      <c r="I32" s="150">
        <f>ROUND(E32*G32,2)</f>
        <v>0</v>
      </c>
      <c r="J32" s="150">
        <f t="shared" si="0"/>
        <v>0</v>
      </c>
      <c r="K32" s="151">
        <v>0.052</v>
      </c>
      <c r="L32" s="151">
        <f>E32*K32</f>
        <v>0.312</v>
      </c>
      <c r="M32" s="148"/>
      <c r="N32" s="148"/>
      <c r="O32" s="149">
        <v>20</v>
      </c>
      <c r="P32" s="146" t="s">
        <v>268</v>
      </c>
      <c r="Q32" s="148"/>
      <c r="R32" s="148"/>
      <c r="S32" s="148"/>
      <c r="T32" s="152"/>
      <c r="U32" s="152"/>
      <c r="V32" s="152" t="s">
        <v>56</v>
      </c>
      <c r="W32" s="148"/>
      <c r="X32" s="146" t="s">
        <v>266</v>
      </c>
      <c r="Y32" s="146" t="s">
        <v>266</v>
      </c>
      <c r="Z32" s="149" t="s">
        <v>269</v>
      </c>
      <c r="AA32" s="149" t="s">
        <v>166</v>
      </c>
      <c r="AB32" s="146" t="s">
        <v>270</v>
      </c>
      <c r="AC32" s="153"/>
      <c r="AD32" s="153"/>
      <c r="AE32" s="153"/>
      <c r="AF32" s="153"/>
      <c r="AG32" s="153"/>
      <c r="AH32" s="153"/>
      <c r="AJ32" s="102" t="s">
        <v>271</v>
      </c>
      <c r="AK32" s="102" t="s">
        <v>169</v>
      </c>
    </row>
    <row r="33" spans="1:37" ht="12.75">
      <c r="A33" s="155" t="s">
        <v>222</v>
      </c>
      <c r="B33" s="156" t="s">
        <v>159</v>
      </c>
      <c r="C33" s="146" t="s">
        <v>298</v>
      </c>
      <c r="D33" s="147" t="s">
        <v>299</v>
      </c>
      <c r="E33" s="148">
        <v>0.45</v>
      </c>
      <c r="F33" s="149" t="s">
        <v>282</v>
      </c>
      <c r="G33" s="150">
        <v>0</v>
      </c>
      <c r="H33" s="150">
        <f aca="true" t="shared" si="1" ref="H33:H38">ROUND(E33*G33,2)</f>
        <v>0</v>
      </c>
      <c r="I33" s="150"/>
      <c r="J33" s="150">
        <f t="shared" si="0"/>
        <v>0</v>
      </c>
      <c r="K33" s="151">
        <v>2.36285</v>
      </c>
      <c r="L33" s="151">
        <f>E33*K33</f>
        <v>1.0632825</v>
      </c>
      <c r="M33" s="148"/>
      <c r="N33" s="148"/>
      <c r="O33" s="149">
        <v>20</v>
      </c>
      <c r="P33" s="146" t="s">
        <v>300</v>
      </c>
      <c r="Q33" s="148"/>
      <c r="R33" s="148"/>
      <c r="S33" s="148"/>
      <c r="T33" s="152"/>
      <c r="U33" s="152"/>
      <c r="V33" s="152" t="s">
        <v>65</v>
      </c>
      <c r="W33" s="148">
        <v>0.649</v>
      </c>
      <c r="X33" s="146" t="s">
        <v>298</v>
      </c>
      <c r="Y33" s="146" t="s">
        <v>298</v>
      </c>
      <c r="Z33" s="149" t="s">
        <v>183</v>
      </c>
      <c r="AA33" s="149" t="s">
        <v>166</v>
      </c>
      <c r="AB33" s="146" t="s">
        <v>229</v>
      </c>
      <c r="AC33" s="153"/>
      <c r="AD33" s="153"/>
      <c r="AE33" s="153"/>
      <c r="AF33" s="153"/>
      <c r="AG33" s="153"/>
      <c r="AH33" s="153"/>
      <c r="AJ33" s="102" t="s">
        <v>168</v>
      </c>
      <c r="AK33" s="102" t="s">
        <v>169</v>
      </c>
    </row>
    <row r="34" spans="1:37" ht="25.5">
      <c r="A34" s="155" t="s">
        <v>241</v>
      </c>
      <c r="B34" s="156" t="s">
        <v>192</v>
      </c>
      <c r="C34" s="146" t="s">
        <v>230</v>
      </c>
      <c r="D34" s="147" t="s">
        <v>231</v>
      </c>
      <c r="E34" s="148">
        <v>26</v>
      </c>
      <c r="F34" s="149" t="s">
        <v>187</v>
      </c>
      <c r="G34" s="150">
        <v>0</v>
      </c>
      <c r="H34" s="150">
        <f t="shared" si="1"/>
        <v>0</v>
      </c>
      <c r="I34" s="150"/>
      <c r="J34" s="150">
        <f t="shared" si="0"/>
        <v>0</v>
      </c>
      <c r="K34" s="151">
        <v>2E-05</v>
      </c>
      <c r="L34" s="151">
        <f>E34*K34</f>
        <v>0.0005200000000000001</v>
      </c>
      <c r="M34" s="148"/>
      <c r="N34" s="148"/>
      <c r="O34" s="149">
        <v>20</v>
      </c>
      <c r="P34" s="146" t="s">
        <v>232</v>
      </c>
      <c r="Q34" s="148"/>
      <c r="R34" s="148"/>
      <c r="S34" s="148"/>
      <c r="T34" s="152"/>
      <c r="U34" s="152"/>
      <c r="V34" s="152" t="s">
        <v>65</v>
      </c>
      <c r="W34" s="148">
        <v>1.586</v>
      </c>
      <c r="X34" s="149" t="s">
        <v>233</v>
      </c>
      <c r="Y34" s="146" t="s">
        <v>230</v>
      </c>
      <c r="Z34" s="149" t="s">
        <v>183</v>
      </c>
      <c r="AA34" s="149" t="s">
        <v>166</v>
      </c>
      <c r="AB34" s="146" t="s">
        <v>229</v>
      </c>
      <c r="AC34" s="153"/>
      <c r="AD34" s="153"/>
      <c r="AE34" s="153"/>
      <c r="AF34" s="153"/>
      <c r="AG34" s="153"/>
      <c r="AH34" s="153"/>
      <c r="AJ34" s="102" t="s">
        <v>168</v>
      </c>
      <c r="AK34" s="102" t="s">
        <v>169</v>
      </c>
    </row>
    <row r="35" spans="1:37" ht="12.75">
      <c r="A35" s="155" t="s">
        <v>272</v>
      </c>
      <c r="B35" s="156" t="s">
        <v>159</v>
      </c>
      <c r="C35" s="146" t="s">
        <v>210</v>
      </c>
      <c r="D35" s="147" t="s">
        <v>211</v>
      </c>
      <c r="E35" s="148">
        <v>38.914</v>
      </c>
      <c r="F35" s="149" t="s">
        <v>180</v>
      </c>
      <c r="G35" s="150">
        <v>0</v>
      </c>
      <c r="H35" s="150">
        <f t="shared" si="1"/>
        <v>0</v>
      </c>
      <c r="I35" s="150"/>
      <c r="J35" s="150">
        <f t="shared" si="0"/>
        <v>0</v>
      </c>
      <c r="K35" s="151"/>
      <c r="L35" s="151"/>
      <c r="M35" s="148"/>
      <c r="N35" s="148"/>
      <c r="O35" s="149">
        <v>20</v>
      </c>
      <c r="P35" s="146" t="s">
        <v>212</v>
      </c>
      <c r="Q35" s="148"/>
      <c r="R35" s="148"/>
      <c r="S35" s="148"/>
      <c r="T35" s="152"/>
      <c r="U35" s="152"/>
      <c r="V35" s="152" t="s">
        <v>65</v>
      </c>
      <c r="W35" s="148">
        <v>26.384</v>
      </c>
      <c r="X35" s="146" t="s">
        <v>210</v>
      </c>
      <c r="Y35" s="146" t="s">
        <v>210</v>
      </c>
      <c r="Z35" s="149" t="s">
        <v>165</v>
      </c>
      <c r="AA35" s="149" t="s">
        <v>166</v>
      </c>
      <c r="AB35" s="149" t="s">
        <v>36</v>
      </c>
      <c r="AC35" s="153"/>
      <c r="AD35" s="153"/>
      <c r="AE35" s="153"/>
      <c r="AF35" s="153"/>
      <c r="AG35" s="153"/>
      <c r="AH35" s="153"/>
      <c r="AJ35" s="102" t="s">
        <v>168</v>
      </c>
      <c r="AK35" s="102" t="s">
        <v>169</v>
      </c>
    </row>
    <row r="36" spans="1:37" ht="12.75">
      <c r="A36" s="155" t="s">
        <v>297</v>
      </c>
      <c r="B36" s="156" t="s">
        <v>192</v>
      </c>
      <c r="C36" s="146" t="s">
        <v>214</v>
      </c>
      <c r="D36" s="147" t="s">
        <v>215</v>
      </c>
      <c r="E36" s="148">
        <v>38.914</v>
      </c>
      <c r="F36" s="149" t="s">
        <v>180</v>
      </c>
      <c r="G36" s="150">
        <v>0</v>
      </c>
      <c r="H36" s="150">
        <f t="shared" si="1"/>
        <v>0</v>
      </c>
      <c r="I36" s="150"/>
      <c r="J36" s="150">
        <f t="shared" si="0"/>
        <v>0</v>
      </c>
      <c r="K36" s="151"/>
      <c r="L36" s="151"/>
      <c r="M36" s="148"/>
      <c r="N36" s="148"/>
      <c r="O36" s="149">
        <v>20</v>
      </c>
      <c r="P36" s="146" t="s">
        <v>216</v>
      </c>
      <c r="Q36" s="148"/>
      <c r="R36" s="148"/>
      <c r="S36" s="148"/>
      <c r="T36" s="152"/>
      <c r="U36" s="152"/>
      <c r="V36" s="152" t="s">
        <v>65</v>
      </c>
      <c r="W36" s="148">
        <v>3.58</v>
      </c>
      <c r="X36" s="146" t="s">
        <v>214</v>
      </c>
      <c r="Y36" s="146" t="s">
        <v>214</v>
      </c>
      <c r="Z36" s="149" t="s">
        <v>165</v>
      </c>
      <c r="AA36" s="149" t="s">
        <v>166</v>
      </c>
      <c r="AB36" s="149" t="s">
        <v>36</v>
      </c>
      <c r="AC36" s="153"/>
      <c r="AD36" s="153"/>
      <c r="AE36" s="153"/>
      <c r="AF36" s="153"/>
      <c r="AG36" s="153"/>
      <c r="AH36" s="153"/>
      <c r="AJ36" s="102" t="s">
        <v>168</v>
      </c>
      <c r="AK36" s="102" t="s">
        <v>169</v>
      </c>
    </row>
    <row r="37" spans="1:37" ht="25.5">
      <c r="A37" s="155" t="s">
        <v>301</v>
      </c>
      <c r="B37" s="156" t="s">
        <v>192</v>
      </c>
      <c r="C37" s="146" t="s">
        <v>218</v>
      </c>
      <c r="D37" s="147" t="s">
        <v>219</v>
      </c>
      <c r="E37" s="148">
        <v>38.914</v>
      </c>
      <c r="F37" s="149" t="s">
        <v>180</v>
      </c>
      <c r="G37" s="150">
        <v>0</v>
      </c>
      <c r="H37" s="150">
        <f t="shared" si="1"/>
        <v>0</v>
      </c>
      <c r="I37" s="150"/>
      <c r="J37" s="150">
        <f t="shared" si="0"/>
        <v>0</v>
      </c>
      <c r="K37" s="151"/>
      <c r="L37" s="151"/>
      <c r="M37" s="148"/>
      <c r="N37" s="148"/>
      <c r="O37" s="149">
        <v>20</v>
      </c>
      <c r="P37" s="146" t="s">
        <v>220</v>
      </c>
      <c r="Q37" s="148"/>
      <c r="R37" s="148"/>
      <c r="S37" s="148"/>
      <c r="T37" s="152"/>
      <c r="U37" s="152"/>
      <c r="V37" s="152" t="s">
        <v>65</v>
      </c>
      <c r="W37" s="148"/>
      <c r="X37" s="149" t="s">
        <v>221</v>
      </c>
      <c r="Y37" s="146" t="s">
        <v>218</v>
      </c>
      <c r="Z37" s="149" t="s">
        <v>165</v>
      </c>
      <c r="AA37" s="149" t="s">
        <v>166</v>
      </c>
      <c r="AB37" s="146" t="s">
        <v>167</v>
      </c>
      <c r="AC37" s="153"/>
      <c r="AD37" s="153"/>
      <c r="AE37" s="153"/>
      <c r="AF37" s="153"/>
      <c r="AG37" s="153"/>
      <c r="AH37" s="153"/>
      <c r="AJ37" s="102" t="s">
        <v>168</v>
      </c>
      <c r="AK37" s="102" t="s">
        <v>169</v>
      </c>
    </row>
    <row r="38" spans="1:37" ht="25.5">
      <c r="A38" s="155" t="s">
        <v>302</v>
      </c>
      <c r="B38" s="156" t="s">
        <v>159</v>
      </c>
      <c r="C38" s="146" t="s">
        <v>223</v>
      </c>
      <c r="D38" s="147" t="s">
        <v>224</v>
      </c>
      <c r="E38" s="148">
        <v>51.515</v>
      </c>
      <c r="F38" s="149" t="s">
        <v>180</v>
      </c>
      <c r="G38" s="150">
        <v>0</v>
      </c>
      <c r="H38" s="150">
        <f t="shared" si="1"/>
        <v>0</v>
      </c>
      <c r="I38" s="150"/>
      <c r="J38" s="150">
        <f t="shared" si="0"/>
        <v>0</v>
      </c>
      <c r="K38" s="151"/>
      <c r="L38" s="151"/>
      <c r="M38" s="148"/>
      <c r="N38" s="148"/>
      <c r="O38" s="149">
        <v>20</v>
      </c>
      <c r="P38" s="146" t="s">
        <v>225</v>
      </c>
      <c r="Q38" s="148"/>
      <c r="R38" s="148"/>
      <c r="S38" s="148"/>
      <c r="T38" s="152"/>
      <c r="U38" s="152"/>
      <c r="V38" s="152" t="s">
        <v>65</v>
      </c>
      <c r="W38" s="148">
        <v>0.824</v>
      </c>
      <c r="X38" s="146" t="s">
        <v>223</v>
      </c>
      <c r="Y38" s="146" t="s">
        <v>223</v>
      </c>
      <c r="Z38" s="149" t="s">
        <v>183</v>
      </c>
      <c r="AA38" s="149" t="s">
        <v>166</v>
      </c>
      <c r="AB38" s="146" t="s">
        <v>167</v>
      </c>
      <c r="AC38" s="153"/>
      <c r="AD38" s="153"/>
      <c r="AE38" s="153"/>
      <c r="AF38" s="153"/>
      <c r="AG38" s="153"/>
      <c r="AH38" s="153"/>
      <c r="AJ38" s="102" t="s">
        <v>168</v>
      </c>
      <c r="AK38" s="102" t="s">
        <v>169</v>
      </c>
    </row>
    <row r="39" spans="1:34" ht="12.75">
      <c r="A39" s="144"/>
      <c r="B39" s="156"/>
      <c r="C39" s="146"/>
      <c r="D39" s="157" t="s">
        <v>226</v>
      </c>
      <c r="E39" s="158">
        <f>J39</f>
        <v>0</v>
      </c>
      <c r="F39" s="149"/>
      <c r="G39" s="150"/>
      <c r="H39" s="158">
        <f>SUM(H28:H38)</f>
        <v>0</v>
      </c>
      <c r="I39" s="158">
        <f>SUM(I28:I38)</f>
        <v>0</v>
      </c>
      <c r="J39" s="158">
        <f>SUM(J28:J38)</f>
        <v>0</v>
      </c>
      <c r="K39" s="151"/>
      <c r="L39" s="159">
        <f>SUM(L28:L38)</f>
        <v>2.5916024999999996</v>
      </c>
      <c r="M39" s="148"/>
      <c r="N39" s="160">
        <f>SUM(N28:N38)</f>
        <v>0</v>
      </c>
      <c r="O39" s="149"/>
      <c r="P39" s="149"/>
      <c r="Q39" s="148"/>
      <c r="R39" s="148"/>
      <c r="S39" s="148"/>
      <c r="T39" s="152"/>
      <c r="U39" s="152"/>
      <c r="V39" s="152"/>
      <c r="W39" s="160">
        <f>SUM(W28:W38)</f>
        <v>37.363</v>
      </c>
      <c r="X39" s="149"/>
      <c r="Y39" s="149"/>
      <c r="Z39" s="149"/>
      <c r="AA39" s="149"/>
      <c r="AB39" s="149"/>
      <c r="AC39" s="153"/>
      <c r="AD39" s="153"/>
      <c r="AE39" s="153"/>
      <c r="AF39" s="153"/>
      <c r="AG39" s="153"/>
      <c r="AH39" s="153"/>
    </row>
    <row r="40" spans="1:34" ht="12.75">
      <c r="A40" s="144"/>
      <c r="B40" s="156"/>
      <c r="C40" s="146"/>
      <c r="D40" s="147"/>
      <c r="E40" s="148"/>
      <c r="F40" s="149"/>
      <c r="G40" s="150"/>
      <c r="H40" s="150"/>
      <c r="I40" s="150"/>
      <c r="J40" s="150"/>
      <c r="K40" s="151"/>
      <c r="L40" s="151"/>
      <c r="M40" s="148"/>
      <c r="N40" s="148"/>
      <c r="O40" s="149"/>
      <c r="P40" s="149"/>
      <c r="Q40" s="148"/>
      <c r="R40" s="148"/>
      <c r="S40" s="148"/>
      <c r="T40" s="152"/>
      <c r="U40" s="152"/>
      <c r="V40" s="152"/>
      <c r="W40" s="148"/>
      <c r="X40" s="149"/>
      <c r="Y40" s="149"/>
      <c r="Z40" s="149"/>
      <c r="AA40" s="149"/>
      <c r="AB40" s="149"/>
      <c r="AC40" s="153"/>
      <c r="AD40" s="153"/>
      <c r="AE40" s="153"/>
      <c r="AF40" s="153"/>
      <c r="AG40" s="153"/>
      <c r="AH40" s="153"/>
    </row>
    <row r="41" spans="1:34" ht="12.75">
      <c r="A41" s="144"/>
      <c r="B41" s="156"/>
      <c r="C41" s="146"/>
      <c r="D41" s="157" t="s">
        <v>227</v>
      </c>
      <c r="E41" s="158">
        <f>J41</f>
        <v>0</v>
      </c>
      <c r="F41" s="149"/>
      <c r="G41" s="150"/>
      <c r="H41" s="158">
        <f>H16+H23+H27+H39</f>
        <v>0</v>
      </c>
      <c r="I41" s="158">
        <f>I16+I23+I27+I39</f>
        <v>0</v>
      </c>
      <c r="J41" s="158">
        <f>J16+J23+J27+J39</f>
        <v>0</v>
      </c>
      <c r="K41" s="151"/>
      <c r="L41" s="159">
        <f>L16+L23+L27+L39</f>
        <v>51.5148325</v>
      </c>
      <c r="M41" s="148"/>
      <c r="N41" s="160">
        <f>N16+N23+N27+N39</f>
        <v>38.914</v>
      </c>
      <c r="O41" s="149"/>
      <c r="P41" s="149"/>
      <c r="Q41" s="148"/>
      <c r="R41" s="148"/>
      <c r="S41" s="148"/>
      <c r="T41" s="152"/>
      <c r="U41" s="152"/>
      <c r="V41" s="152"/>
      <c r="W41" s="160">
        <f>W16+W23+W27+W39</f>
        <v>118.346</v>
      </c>
      <c r="X41" s="149"/>
      <c r="Y41" s="149"/>
      <c r="Z41" s="149"/>
      <c r="AA41" s="149"/>
      <c r="AB41" s="149"/>
      <c r="AC41" s="153"/>
      <c r="AD41" s="153"/>
      <c r="AE41" s="153"/>
      <c r="AF41" s="153"/>
      <c r="AG41" s="153"/>
      <c r="AH41" s="153"/>
    </row>
    <row r="42" spans="1:34" ht="12.75">
      <c r="A42" s="144"/>
      <c r="B42" s="156"/>
      <c r="C42" s="146"/>
      <c r="D42" s="147"/>
      <c r="E42" s="148"/>
      <c r="F42" s="149"/>
      <c r="G42" s="150"/>
      <c r="H42" s="150"/>
      <c r="I42" s="150"/>
      <c r="J42" s="150"/>
      <c r="K42" s="151"/>
      <c r="L42" s="151"/>
      <c r="M42" s="148"/>
      <c r="N42" s="148"/>
      <c r="O42" s="149"/>
      <c r="P42" s="149"/>
      <c r="Q42" s="148"/>
      <c r="R42" s="148"/>
      <c r="S42" s="148"/>
      <c r="T42" s="152"/>
      <c r="U42" s="152"/>
      <c r="V42" s="152"/>
      <c r="W42" s="148"/>
      <c r="X42" s="149"/>
      <c r="Y42" s="149"/>
      <c r="Z42" s="149"/>
      <c r="AA42" s="149"/>
      <c r="AB42" s="149"/>
      <c r="AC42" s="153"/>
      <c r="AD42" s="153"/>
      <c r="AE42" s="153"/>
      <c r="AF42" s="153"/>
      <c r="AG42" s="153"/>
      <c r="AH42" s="153"/>
    </row>
    <row r="43" spans="1:34" ht="12.75">
      <c r="A43" s="144"/>
      <c r="B43" s="156"/>
      <c r="C43" s="146"/>
      <c r="D43" s="161" t="s">
        <v>228</v>
      </c>
      <c r="E43" s="158">
        <f>J43</f>
        <v>0</v>
      </c>
      <c r="F43" s="149"/>
      <c r="G43" s="150"/>
      <c r="H43" s="158">
        <f>H41</f>
        <v>0</v>
      </c>
      <c r="I43" s="158">
        <f>I41</f>
        <v>0</v>
      </c>
      <c r="J43" s="158">
        <f>J41</f>
        <v>0</v>
      </c>
      <c r="K43" s="151"/>
      <c r="L43" s="159">
        <f>L41</f>
        <v>51.5148325</v>
      </c>
      <c r="M43" s="148"/>
      <c r="N43" s="160">
        <f>N41</f>
        <v>38.914</v>
      </c>
      <c r="O43" s="149"/>
      <c r="P43" s="149"/>
      <c r="Q43" s="148"/>
      <c r="R43" s="148"/>
      <c r="S43" s="148"/>
      <c r="T43" s="152"/>
      <c r="U43" s="152"/>
      <c r="V43" s="152"/>
      <c r="W43" s="160">
        <f>W41</f>
        <v>118.346</v>
      </c>
      <c r="X43" s="149"/>
      <c r="Y43" s="149"/>
      <c r="Z43" s="149"/>
      <c r="AA43" s="149"/>
      <c r="AB43" s="149"/>
      <c r="AC43" s="153"/>
      <c r="AD43" s="153"/>
      <c r="AE43" s="153"/>
      <c r="AF43" s="153"/>
      <c r="AG43" s="153"/>
      <c r="AH43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" sqref="I3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306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89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160</v>
      </c>
      <c r="D14" s="147" t="s">
        <v>161</v>
      </c>
      <c r="E14" s="148">
        <v>113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11.074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22.6</v>
      </c>
      <c r="X14" s="149" t="s">
        <v>164</v>
      </c>
      <c r="Y14" s="146" t="s">
        <v>160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11.074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22.6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25.5">
      <c r="A18" s="155" t="s">
        <v>170</v>
      </c>
      <c r="B18" s="156" t="s">
        <v>159</v>
      </c>
      <c r="C18" s="146" t="s">
        <v>256</v>
      </c>
      <c r="D18" s="147" t="s">
        <v>257</v>
      </c>
      <c r="E18" s="148">
        <v>50</v>
      </c>
      <c r="F18" s="149" t="s">
        <v>162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0.10434</v>
      </c>
      <c r="L18" s="151">
        <f>E18*K18</f>
        <v>5.2170000000000005</v>
      </c>
      <c r="M18" s="148"/>
      <c r="N18" s="148"/>
      <c r="O18" s="149">
        <v>20</v>
      </c>
      <c r="P18" s="146" t="s">
        <v>181</v>
      </c>
      <c r="Q18" s="148"/>
      <c r="R18" s="148"/>
      <c r="S18" s="148"/>
      <c r="T18" s="152"/>
      <c r="U18" s="152"/>
      <c r="V18" s="152" t="s">
        <v>65</v>
      </c>
      <c r="W18" s="148">
        <v>4</v>
      </c>
      <c r="X18" s="149" t="s">
        <v>258</v>
      </c>
      <c r="Y18" s="146" t="s">
        <v>256</v>
      </c>
      <c r="Z18" s="149" t="s">
        <v>190</v>
      </c>
      <c r="AA18" s="149" t="s">
        <v>166</v>
      </c>
      <c r="AB18" s="146" t="s">
        <v>167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25.5">
      <c r="A19" s="155" t="s">
        <v>177</v>
      </c>
      <c r="B19" s="156" t="s">
        <v>159</v>
      </c>
      <c r="C19" s="146" t="s">
        <v>185</v>
      </c>
      <c r="D19" s="147" t="s">
        <v>186</v>
      </c>
      <c r="E19" s="148">
        <v>2.5</v>
      </c>
      <c r="F19" s="149" t="s">
        <v>187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0.00084</v>
      </c>
      <c r="L19" s="151">
        <f>E19*K19</f>
        <v>0.0021000000000000003</v>
      </c>
      <c r="M19" s="148"/>
      <c r="N19" s="148"/>
      <c r="O19" s="149">
        <v>20</v>
      </c>
      <c r="P19" s="146" t="s">
        <v>188</v>
      </c>
      <c r="Q19" s="148"/>
      <c r="R19" s="148"/>
      <c r="S19" s="148"/>
      <c r="T19" s="152"/>
      <c r="U19" s="152"/>
      <c r="V19" s="152" t="s">
        <v>65</v>
      </c>
      <c r="W19" s="148">
        <v>0.19</v>
      </c>
      <c r="X19" s="149" t="s">
        <v>189</v>
      </c>
      <c r="Y19" s="146" t="s">
        <v>185</v>
      </c>
      <c r="Z19" s="149" t="s">
        <v>190</v>
      </c>
      <c r="AA19" s="149" t="s">
        <v>166</v>
      </c>
      <c r="AB19" s="146" t="s">
        <v>229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12.75">
      <c r="A20" s="155" t="s">
        <v>184</v>
      </c>
      <c r="B20" s="156" t="s">
        <v>192</v>
      </c>
      <c r="C20" s="146" t="s">
        <v>193</v>
      </c>
      <c r="D20" s="147" t="s">
        <v>194</v>
      </c>
      <c r="E20" s="148">
        <v>113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0.00071</v>
      </c>
      <c r="L20" s="151">
        <f>E20*K20</f>
        <v>0.08023</v>
      </c>
      <c r="M20" s="148"/>
      <c r="N20" s="148"/>
      <c r="O20" s="149">
        <v>20</v>
      </c>
      <c r="P20" s="146" t="s">
        <v>195</v>
      </c>
      <c r="Q20" s="148"/>
      <c r="R20" s="148"/>
      <c r="S20" s="148"/>
      <c r="T20" s="152"/>
      <c r="U20" s="152"/>
      <c r="V20" s="152" t="s">
        <v>65</v>
      </c>
      <c r="W20" s="148">
        <v>0.226</v>
      </c>
      <c r="X20" s="146" t="s">
        <v>193</v>
      </c>
      <c r="Y20" s="146" t="s">
        <v>193</v>
      </c>
      <c r="Z20" s="149" t="s">
        <v>183</v>
      </c>
      <c r="AA20" s="149" t="s">
        <v>166</v>
      </c>
      <c r="AB20" s="149" t="s">
        <v>41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12.75">
      <c r="A21" s="155" t="s">
        <v>191</v>
      </c>
      <c r="B21" s="156" t="s">
        <v>159</v>
      </c>
      <c r="C21" s="146" t="s">
        <v>259</v>
      </c>
      <c r="D21" s="147" t="s">
        <v>260</v>
      </c>
      <c r="E21" s="148">
        <v>113</v>
      </c>
      <c r="F21" s="149" t="s">
        <v>162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>
        <v>0.09868</v>
      </c>
      <c r="L21" s="151">
        <f>E21*K21</f>
        <v>11.15084</v>
      </c>
      <c r="M21" s="148"/>
      <c r="N21" s="148"/>
      <c r="O21" s="149">
        <v>20</v>
      </c>
      <c r="P21" s="146" t="s">
        <v>181</v>
      </c>
      <c r="Q21" s="148"/>
      <c r="R21" s="148"/>
      <c r="S21" s="148"/>
      <c r="T21" s="152"/>
      <c r="U21" s="152"/>
      <c r="V21" s="152" t="s">
        <v>65</v>
      </c>
      <c r="W21" s="148">
        <v>12.769</v>
      </c>
      <c r="X21" s="149" t="s">
        <v>261</v>
      </c>
      <c r="Y21" s="146" t="s">
        <v>259</v>
      </c>
      <c r="Z21" s="149" t="s">
        <v>183</v>
      </c>
      <c r="AA21" s="149" t="s">
        <v>166</v>
      </c>
      <c r="AB21" s="146" t="s">
        <v>167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4" ht="12.75">
      <c r="A22" s="144"/>
      <c r="B22" s="156"/>
      <c r="C22" s="146"/>
      <c r="D22" s="157" t="s">
        <v>200</v>
      </c>
      <c r="E22" s="158">
        <f>J22</f>
        <v>0</v>
      </c>
      <c r="F22" s="149"/>
      <c r="G22" s="150"/>
      <c r="H22" s="158">
        <f>SUM(H16:H21)</f>
        <v>0</v>
      </c>
      <c r="I22" s="158">
        <f>SUM(I16:I21)</f>
        <v>0</v>
      </c>
      <c r="J22" s="158">
        <f>SUM(J16:J21)</f>
        <v>0</v>
      </c>
      <c r="K22" s="151"/>
      <c r="L22" s="159">
        <f>SUM(L16:L21)</f>
        <v>16.45017</v>
      </c>
      <c r="M22" s="148"/>
      <c r="N22" s="160">
        <f>SUM(N16:N21)</f>
        <v>0</v>
      </c>
      <c r="O22" s="149"/>
      <c r="P22" s="149"/>
      <c r="Q22" s="148"/>
      <c r="R22" s="148"/>
      <c r="S22" s="148"/>
      <c r="T22" s="152"/>
      <c r="U22" s="152"/>
      <c r="V22" s="152"/>
      <c r="W22" s="160">
        <f>SUM(W16:W21)</f>
        <v>17.185000000000002</v>
      </c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6"/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4" t="s">
        <v>208</v>
      </c>
      <c r="C24" s="146"/>
      <c r="D24" s="147"/>
      <c r="E24" s="148"/>
      <c r="F24" s="149"/>
      <c r="G24" s="150"/>
      <c r="H24" s="150"/>
      <c r="I24" s="150"/>
      <c r="J24" s="150"/>
      <c r="K24" s="151"/>
      <c r="L24" s="151"/>
      <c r="M24" s="148"/>
      <c r="N24" s="148"/>
      <c r="O24" s="149"/>
      <c r="P24" s="149"/>
      <c r="Q24" s="148"/>
      <c r="R24" s="148"/>
      <c r="S24" s="148"/>
      <c r="T24" s="152"/>
      <c r="U24" s="152"/>
      <c r="V24" s="152"/>
      <c r="W24" s="148"/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7" ht="25.5">
      <c r="A25" s="155" t="s">
        <v>196</v>
      </c>
      <c r="B25" s="156" t="s">
        <v>192</v>
      </c>
      <c r="C25" s="146" t="s">
        <v>230</v>
      </c>
      <c r="D25" s="147" t="s">
        <v>231</v>
      </c>
      <c r="E25" s="148">
        <v>2.5</v>
      </c>
      <c r="F25" s="149" t="s">
        <v>187</v>
      </c>
      <c r="G25" s="150">
        <v>0</v>
      </c>
      <c r="H25" s="150">
        <f>ROUND(E25*G25,2)</f>
        <v>0</v>
      </c>
      <c r="I25" s="150"/>
      <c r="J25" s="150">
        <f>ROUND(E25*G25,2)</f>
        <v>0</v>
      </c>
      <c r="K25" s="151">
        <v>2E-05</v>
      </c>
      <c r="L25" s="151">
        <f>E25*K25</f>
        <v>5E-05</v>
      </c>
      <c r="M25" s="148"/>
      <c r="N25" s="148"/>
      <c r="O25" s="149">
        <v>20</v>
      </c>
      <c r="P25" s="146" t="s">
        <v>232</v>
      </c>
      <c r="Q25" s="148"/>
      <c r="R25" s="148"/>
      <c r="S25" s="148"/>
      <c r="T25" s="152"/>
      <c r="U25" s="152"/>
      <c r="V25" s="152" t="s">
        <v>65</v>
      </c>
      <c r="W25" s="148">
        <v>0.153</v>
      </c>
      <c r="X25" s="149" t="s">
        <v>233</v>
      </c>
      <c r="Y25" s="146" t="s">
        <v>230</v>
      </c>
      <c r="Z25" s="149" t="s">
        <v>183</v>
      </c>
      <c r="AA25" s="149" t="s">
        <v>166</v>
      </c>
      <c r="AB25" s="146" t="s">
        <v>229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7" ht="12.75">
      <c r="A26" s="155" t="s">
        <v>202</v>
      </c>
      <c r="B26" s="156" t="s">
        <v>159</v>
      </c>
      <c r="C26" s="146" t="s">
        <v>210</v>
      </c>
      <c r="D26" s="147" t="s">
        <v>211</v>
      </c>
      <c r="E26" s="148">
        <v>11.074</v>
      </c>
      <c r="F26" s="149" t="s">
        <v>180</v>
      </c>
      <c r="G26" s="150">
        <v>0</v>
      </c>
      <c r="H26" s="150">
        <f>ROUND(E26*G26,2)</f>
        <v>0</v>
      </c>
      <c r="I26" s="150"/>
      <c r="J26" s="150">
        <f>ROUND(E26*G26,2)</f>
        <v>0</v>
      </c>
      <c r="K26" s="151"/>
      <c r="L26" s="151"/>
      <c r="M26" s="148"/>
      <c r="N26" s="148"/>
      <c r="O26" s="149">
        <v>20</v>
      </c>
      <c r="P26" s="146" t="s">
        <v>212</v>
      </c>
      <c r="Q26" s="148"/>
      <c r="R26" s="148"/>
      <c r="S26" s="148"/>
      <c r="T26" s="152"/>
      <c r="U26" s="152"/>
      <c r="V26" s="152" t="s">
        <v>65</v>
      </c>
      <c r="W26" s="148">
        <v>7.508</v>
      </c>
      <c r="X26" s="146" t="s">
        <v>210</v>
      </c>
      <c r="Y26" s="146" t="s">
        <v>210</v>
      </c>
      <c r="Z26" s="149" t="s">
        <v>165</v>
      </c>
      <c r="AA26" s="149" t="s">
        <v>166</v>
      </c>
      <c r="AB26" s="149" t="s">
        <v>36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7" ht="12.75">
      <c r="A27" s="155" t="s">
        <v>209</v>
      </c>
      <c r="B27" s="156" t="s">
        <v>192</v>
      </c>
      <c r="C27" s="146" t="s">
        <v>214</v>
      </c>
      <c r="D27" s="147" t="s">
        <v>215</v>
      </c>
      <c r="E27" s="148">
        <v>11.074</v>
      </c>
      <c r="F27" s="149" t="s">
        <v>180</v>
      </c>
      <c r="G27" s="150">
        <v>0</v>
      </c>
      <c r="H27" s="150">
        <f>ROUND(E27*G27,2)</f>
        <v>0</v>
      </c>
      <c r="I27" s="150"/>
      <c r="J27" s="150">
        <f>ROUND(E27*G27,2)</f>
        <v>0</v>
      </c>
      <c r="K27" s="151"/>
      <c r="L27" s="151"/>
      <c r="M27" s="148"/>
      <c r="N27" s="148"/>
      <c r="O27" s="149">
        <v>20</v>
      </c>
      <c r="P27" s="146" t="s">
        <v>216</v>
      </c>
      <c r="Q27" s="148"/>
      <c r="R27" s="148"/>
      <c r="S27" s="148"/>
      <c r="T27" s="152"/>
      <c r="U27" s="152"/>
      <c r="V27" s="152" t="s">
        <v>65</v>
      </c>
      <c r="W27" s="148">
        <v>1.019</v>
      </c>
      <c r="X27" s="146" t="s">
        <v>214</v>
      </c>
      <c r="Y27" s="146" t="s">
        <v>214</v>
      </c>
      <c r="Z27" s="149" t="s">
        <v>165</v>
      </c>
      <c r="AA27" s="149" t="s">
        <v>166</v>
      </c>
      <c r="AB27" s="149" t="s">
        <v>36</v>
      </c>
      <c r="AC27" s="153"/>
      <c r="AD27" s="153"/>
      <c r="AE27" s="153"/>
      <c r="AF27" s="153"/>
      <c r="AG27" s="153"/>
      <c r="AH27" s="153"/>
      <c r="AJ27" s="102" t="s">
        <v>168</v>
      </c>
      <c r="AK27" s="102" t="s">
        <v>169</v>
      </c>
    </row>
    <row r="28" spans="1:37" ht="25.5">
      <c r="A28" s="155" t="s">
        <v>213</v>
      </c>
      <c r="B28" s="156" t="s">
        <v>192</v>
      </c>
      <c r="C28" s="146" t="s">
        <v>218</v>
      </c>
      <c r="D28" s="147" t="s">
        <v>219</v>
      </c>
      <c r="E28" s="148">
        <v>11.074</v>
      </c>
      <c r="F28" s="149" t="s">
        <v>180</v>
      </c>
      <c r="G28" s="150">
        <v>0</v>
      </c>
      <c r="H28" s="150">
        <f>ROUND(E28*G28,2)</f>
        <v>0</v>
      </c>
      <c r="I28" s="150"/>
      <c r="J28" s="150">
        <f>ROUND(E28*G28,2)</f>
        <v>0</v>
      </c>
      <c r="K28" s="151"/>
      <c r="L28" s="151"/>
      <c r="M28" s="148"/>
      <c r="N28" s="148"/>
      <c r="O28" s="149">
        <v>20</v>
      </c>
      <c r="P28" s="146" t="s">
        <v>220</v>
      </c>
      <c r="Q28" s="148"/>
      <c r="R28" s="148"/>
      <c r="S28" s="148"/>
      <c r="T28" s="152"/>
      <c r="U28" s="152"/>
      <c r="V28" s="152" t="s">
        <v>65</v>
      </c>
      <c r="W28" s="148"/>
      <c r="X28" s="149" t="s">
        <v>221</v>
      </c>
      <c r="Y28" s="146" t="s">
        <v>218</v>
      </c>
      <c r="Z28" s="149" t="s">
        <v>165</v>
      </c>
      <c r="AA28" s="149" t="s">
        <v>166</v>
      </c>
      <c r="AB28" s="146" t="s">
        <v>167</v>
      </c>
      <c r="AC28" s="153"/>
      <c r="AD28" s="153"/>
      <c r="AE28" s="153"/>
      <c r="AF28" s="153"/>
      <c r="AG28" s="153"/>
      <c r="AH28" s="153"/>
      <c r="AJ28" s="102" t="s">
        <v>168</v>
      </c>
      <c r="AK28" s="102" t="s">
        <v>169</v>
      </c>
    </row>
    <row r="29" spans="1:37" ht="25.5">
      <c r="A29" s="155" t="s">
        <v>217</v>
      </c>
      <c r="B29" s="156" t="s">
        <v>159</v>
      </c>
      <c r="C29" s="146" t="s">
        <v>223</v>
      </c>
      <c r="D29" s="147" t="s">
        <v>224</v>
      </c>
      <c r="E29" s="148">
        <v>16.45</v>
      </c>
      <c r="F29" s="149" t="s">
        <v>180</v>
      </c>
      <c r="G29" s="150">
        <v>0</v>
      </c>
      <c r="H29" s="150">
        <f>ROUND(E29*G29,2)</f>
        <v>0</v>
      </c>
      <c r="I29" s="150"/>
      <c r="J29" s="150">
        <f>ROUND(E29*G29,2)</f>
        <v>0</v>
      </c>
      <c r="K29" s="151"/>
      <c r="L29" s="151"/>
      <c r="M29" s="148"/>
      <c r="N29" s="148"/>
      <c r="O29" s="149">
        <v>20</v>
      </c>
      <c r="P29" s="146" t="s">
        <v>225</v>
      </c>
      <c r="Q29" s="148"/>
      <c r="R29" s="148"/>
      <c r="S29" s="148"/>
      <c r="T29" s="152"/>
      <c r="U29" s="152"/>
      <c r="V29" s="152" t="s">
        <v>65</v>
      </c>
      <c r="W29" s="148">
        <v>0.263</v>
      </c>
      <c r="X29" s="146" t="s">
        <v>223</v>
      </c>
      <c r="Y29" s="146" t="s">
        <v>223</v>
      </c>
      <c r="Z29" s="149" t="s">
        <v>183</v>
      </c>
      <c r="AA29" s="149" t="s">
        <v>166</v>
      </c>
      <c r="AB29" s="146" t="s">
        <v>167</v>
      </c>
      <c r="AC29" s="153"/>
      <c r="AD29" s="153"/>
      <c r="AE29" s="153"/>
      <c r="AF29" s="153"/>
      <c r="AG29" s="153"/>
      <c r="AH29" s="153"/>
      <c r="AJ29" s="102" t="s">
        <v>168</v>
      </c>
      <c r="AK29" s="102" t="s">
        <v>169</v>
      </c>
    </row>
    <row r="30" spans="1:34" ht="12.75">
      <c r="A30" s="144"/>
      <c r="B30" s="156"/>
      <c r="C30" s="146"/>
      <c r="D30" s="157" t="s">
        <v>226</v>
      </c>
      <c r="E30" s="158">
        <f>J30</f>
        <v>0</v>
      </c>
      <c r="F30" s="149"/>
      <c r="G30" s="150"/>
      <c r="H30" s="158">
        <f>SUM(H23:H29)</f>
        <v>0</v>
      </c>
      <c r="I30" s="158">
        <f>SUM(I23:I29)</f>
        <v>0</v>
      </c>
      <c r="J30" s="158">
        <f>SUM(J23:J29)</f>
        <v>0</v>
      </c>
      <c r="K30" s="151"/>
      <c r="L30" s="159">
        <f>SUM(L23:L29)</f>
        <v>5E-05</v>
      </c>
      <c r="M30" s="148"/>
      <c r="N30" s="160">
        <f>SUM(N23:N29)</f>
        <v>0</v>
      </c>
      <c r="O30" s="149"/>
      <c r="P30" s="149"/>
      <c r="Q30" s="148"/>
      <c r="R30" s="148"/>
      <c r="S30" s="148"/>
      <c r="T30" s="152"/>
      <c r="U30" s="152"/>
      <c r="V30" s="152"/>
      <c r="W30" s="160">
        <f>SUM(W23:W29)</f>
        <v>8.943</v>
      </c>
      <c r="X30" s="149"/>
      <c r="Y30" s="149"/>
      <c r="Z30" s="149"/>
      <c r="AA30" s="149"/>
      <c r="AB30" s="149"/>
      <c r="AC30" s="153"/>
      <c r="AD30" s="153"/>
      <c r="AE30" s="153"/>
      <c r="AF30" s="153"/>
      <c r="AG30" s="153"/>
      <c r="AH30" s="153"/>
    </row>
    <row r="31" spans="1:34" ht="12.75">
      <c r="A31" s="144"/>
      <c r="B31" s="156"/>
      <c r="C31" s="146"/>
      <c r="D31" s="147"/>
      <c r="E31" s="148"/>
      <c r="F31" s="149"/>
      <c r="G31" s="150"/>
      <c r="H31" s="150"/>
      <c r="I31" s="150"/>
      <c r="J31" s="150"/>
      <c r="K31" s="151"/>
      <c r="L31" s="151"/>
      <c r="M31" s="148"/>
      <c r="N31" s="148"/>
      <c r="O31" s="149"/>
      <c r="P31" s="149"/>
      <c r="Q31" s="148"/>
      <c r="R31" s="148"/>
      <c r="S31" s="148"/>
      <c r="T31" s="152"/>
      <c r="U31" s="152"/>
      <c r="V31" s="152"/>
      <c r="W31" s="148"/>
      <c r="X31" s="149"/>
      <c r="Y31" s="149"/>
      <c r="Z31" s="149"/>
      <c r="AA31" s="149"/>
      <c r="AB31" s="149"/>
      <c r="AC31" s="153"/>
      <c r="AD31" s="153"/>
      <c r="AE31" s="153"/>
      <c r="AF31" s="153"/>
      <c r="AG31" s="153"/>
      <c r="AH31" s="153"/>
    </row>
    <row r="32" spans="1:34" ht="12.75">
      <c r="A32" s="144"/>
      <c r="B32" s="156"/>
      <c r="C32" s="146"/>
      <c r="D32" s="157" t="s">
        <v>227</v>
      </c>
      <c r="E32" s="158">
        <f>J32</f>
        <v>0</v>
      </c>
      <c r="F32" s="149"/>
      <c r="G32" s="150"/>
      <c r="H32" s="158">
        <f>H15+H22+H30</f>
        <v>0</v>
      </c>
      <c r="I32" s="158">
        <f>I15+I22+I30</f>
        <v>0</v>
      </c>
      <c r="J32" s="158">
        <f>J15+J22+J30</f>
        <v>0</v>
      </c>
      <c r="K32" s="151"/>
      <c r="L32" s="159">
        <f>L15+L22+L30</f>
        <v>16.45022</v>
      </c>
      <c r="M32" s="148"/>
      <c r="N32" s="160">
        <f>N15+N22+N30</f>
        <v>11.074</v>
      </c>
      <c r="O32" s="149"/>
      <c r="P32" s="149"/>
      <c r="Q32" s="148"/>
      <c r="R32" s="148"/>
      <c r="S32" s="148"/>
      <c r="T32" s="152"/>
      <c r="U32" s="152"/>
      <c r="V32" s="152"/>
      <c r="W32" s="160">
        <f>W15+W22+W30</f>
        <v>48.728</v>
      </c>
      <c r="X32" s="149"/>
      <c r="Y32" s="149"/>
      <c r="Z32" s="149"/>
      <c r="AA32" s="149"/>
      <c r="AB32" s="149"/>
      <c r="AC32" s="153"/>
      <c r="AD32" s="153"/>
      <c r="AE32" s="153"/>
      <c r="AF32" s="153"/>
      <c r="AG32" s="153"/>
      <c r="AH32" s="153"/>
    </row>
    <row r="33" spans="1:34" ht="12.75">
      <c r="A33" s="144"/>
      <c r="B33" s="156"/>
      <c r="C33" s="146"/>
      <c r="D33" s="147"/>
      <c r="E33" s="148"/>
      <c r="F33" s="149"/>
      <c r="G33" s="150"/>
      <c r="H33" s="150"/>
      <c r="I33" s="150"/>
      <c r="J33" s="150"/>
      <c r="K33" s="151"/>
      <c r="L33" s="151"/>
      <c r="M33" s="148"/>
      <c r="N33" s="148"/>
      <c r="O33" s="149"/>
      <c r="P33" s="149"/>
      <c r="Q33" s="148"/>
      <c r="R33" s="148"/>
      <c r="S33" s="148"/>
      <c r="T33" s="152"/>
      <c r="U33" s="152"/>
      <c r="V33" s="152"/>
      <c r="W33" s="148"/>
      <c r="X33" s="149"/>
      <c r="Y33" s="149"/>
      <c r="Z33" s="149"/>
      <c r="AA33" s="149"/>
      <c r="AB33" s="149"/>
      <c r="AC33" s="153"/>
      <c r="AD33" s="153"/>
      <c r="AE33" s="153"/>
      <c r="AF33" s="153"/>
      <c r="AG33" s="153"/>
      <c r="AH33" s="153"/>
    </row>
    <row r="34" spans="1:34" ht="12.75">
      <c r="A34" s="144"/>
      <c r="B34" s="156"/>
      <c r="C34" s="146"/>
      <c r="D34" s="161" t="s">
        <v>228</v>
      </c>
      <c r="E34" s="158">
        <f>J34</f>
        <v>0</v>
      </c>
      <c r="F34" s="149"/>
      <c r="G34" s="150"/>
      <c r="H34" s="158">
        <f>H32</f>
        <v>0</v>
      </c>
      <c r="I34" s="158">
        <f>I32</f>
        <v>0</v>
      </c>
      <c r="J34" s="158">
        <f>J32</f>
        <v>0</v>
      </c>
      <c r="K34" s="151"/>
      <c r="L34" s="159">
        <f>L32</f>
        <v>16.45022</v>
      </c>
      <c r="M34" s="148"/>
      <c r="N34" s="160">
        <f>N32</f>
        <v>11.074</v>
      </c>
      <c r="O34" s="149"/>
      <c r="P34" s="149"/>
      <c r="Q34" s="148"/>
      <c r="R34" s="148"/>
      <c r="S34" s="148"/>
      <c r="T34" s="152"/>
      <c r="U34" s="152"/>
      <c r="V34" s="152"/>
      <c r="W34" s="160">
        <f>W32</f>
        <v>48.728</v>
      </c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" sqref="I3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88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176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12.75">
      <c r="A14" s="155" t="s">
        <v>158</v>
      </c>
      <c r="B14" s="156" t="s">
        <v>159</v>
      </c>
      <c r="C14" s="146" t="s">
        <v>178</v>
      </c>
      <c r="D14" s="147" t="s">
        <v>179</v>
      </c>
      <c r="E14" s="148">
        <v>17</v>
      </c>
      <c r="F14" s="149" t="s">
        <v>180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>
        <v>0.95825</v>
      </c>
      <c r="L14" s="151">
        <f>E14*K14</f>
        <v>16.29025</v>
      </c>
      <c r="M14" s="148"/>
      <c r="N14" s="148"/>
      <c r="O14" s="149">
        <v>20</v>
      </c>
      <c r="P14" s="146" t="s">
        <v>181</v>
      </c>
      <c r="Q14" s="148"/>
      <c r="R14" s="148"/>
      <c r="S14" s="148"/>
      <c r="T14" s="152"/>
      <c r="U14" s="152"/>
      <c r="V14" s="152" t="s">
        <v>65</v>
      </c>
      <c r="W14" s="148">
        <v>3.961</v>
      </c>
      <c r="X14" s="149" t="s">
        <v>182</v>
      </c>
      <c r="Y14" s="146" t="s">
        <v>178</v>
      </c>
      <c r="Z14" s="149" t="s">
        <v>183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7" ht="12.75">
      <c r="A15" s="155" t="s">
        <v>170</v>
      </c>
      <c r="B15" s="156" t="s">
        <v>192</v>
      </c>
      <c r="C15" s="146" t="s">
        <v>193</v>
      </c>
      <c r="D15" s="147" t="s">
        <v>194</v>
      </c>
      <c r="E15" s="148">
        <v>300</v>
      </c>
      <c r="F15" s="149" t="s">
        <v>162</v>
      </c>
      <c r="G15" s="150">
        <v>0</v>
      </c>
      <c r="H15" s="150">
        <f>ROUND(E15*G15,2)</f>
        <v>0</v>
      </c>
      <c r="I15" s="150"/>
      <c r="J15" s="150">
        <f>ROUND(E15*G15,2)</f>
        <v>0</v>
      </c>
      <c r="K15" s="151">
        <v>0.00071</v>
      </c>
      <c r="L15" s="151">
        <f>E15*K15</f>
        <v>0.213</v>
      </c>
      <c r="M15" s="148"/>
      <c r="N15" s="148"/>
      <c r="O15" s="149">
        <v>20</v>
      </c>
      <c r="P15" s="146" t="s">
        <v>195</v>
      </c>
      <c r="Q15" s="148"/>
      <c r="R15" s="148"/>
      <c r="S15" s="148"/>
      <c r="T15" s="152"/>
      <c r="U15" s="152"/>
      <c r="V15" s="152" t="s">
        <v>65</v>
      </c>
      <c r="W15" s="148">
        <v>0.6</v>
      </c>
      <c r="X15" s="146" t="s">
        <v>193</v>
      </c>
      <c r="Y15" s="146" t="s">
        <v>193</v>
      </c>
      <c r="Z15" s="149" t="s">
        <v>183</v>
      </c>
      <c r="AA15" s="149" t="s">
        <v>166</v>
      </c>
      <c r="AB15" s="149" t="s">
        <v>36</v>
      </c>
      <c r="AC15" s="153"/>
      <c r="AD15" s="153"/>
      <c r="AE15" s="153"/>
      <c r="AF15" s="153"/>
      <c r="AG15" s="153"/>
      <c r="AH15" s="153"/>
      <c r="AJ15" s="102" t="s">
        <v>168</v>
      </c>
      <c r="AK15" s="102" t="s">
        <v>169</v>
      </c>
    </row>
    <row r="16" spans="1:37" ht="12.75">
      <c r="A16" s="155" t="s">
        <v>177</v>
      </c>
      <c r="B16" s="156" t="s">
        <v>159</v>
      </c>
      <c r="C16" s="146" t="s">
        <v>197</v>
      </c>
      <c r="D16" s="147" t="s">
        <v>198</v>
      </c>
      <c r="E16" s="148">
        <v>300</v>
      </c>
      <c r="F16" s="149" t="s">
        <v>162</v>
      </c>
      <c r="G16" s="150">
        <v>0</v>
      </c>
      <c r="H16" s="150">
        <f>ROUND(E16*G16,2)</f>
        <v>0</v>
      </c>
      <c r="I16" s="150"/>
      <c r="J16" s="150">
        <f>ROUND(E16*G16,2)</f>
        <v>0</v>
      </c>
      <c r="K16" s="151">
        <v>0.12341</v>
      </c>
      <c r="L16" s="151">
        <f>E16*K16</f>
        <v>37.023</v>
      </c>
      <c r="M16" s="148"/>
      <c r="N16" s="148"/>
      <c r="O16" s="149">
        <v>20</v>
      </c>
      <c r="P16" s="146" t="s">
        <v>199</v>
      </c>
      <c r="Q16" s="148"/>
      <c r="R16" s="148"/>
      <c r="S16" s="148"/>
      <c r="T16" s="152"/>
      <c r="U16" s="152"/>
      <c r="V16" s="152" t="s">
        <v>65</v>
      </c>
      <c r="W16" s="148">
        <v>40.5</v>
      </c>
      <c r="X16" s="146" t="s">
        <v>197</v>
      </c>
      <c r="Y16" s="146" t="s">
        <v>197</v>
      </c>
      <c r="Z16" s="149" t="s">
        <v>183</v>
      </c>
      <c r="AA16" s="149" t="s">
        <v>166</v>
      </c>
      <c r="AB16" s="149" t="s">
        <v>36</v>
      </c>
      <c r="AC16" s="153"/>
      <c r="AD16" s="153"/>
      <c r="AE16" s="153"/>
      <c r="AF16" s="153"/>
      <c r="AG16" s="153"/>
      <c r="AH16" s="153"/>
      <c r="AJ16" s="102" t="s">
        <v>168</v>
      </c>
      <c r="AK16" s="102" t="s">
        <v>169</v>
      </c>
    </row>
    <row r="17" spans="1:34" ht="12.75">
      <c r="A17" s="144"/>
      <c r="B17" s="156"/>
      <c r="C17" s="146"/>
      <c r="D17" s="157" t="s">
        <v>200</v>
      </c>
      <c r="E17" s="158">
        <f>J17</f>
        <v>0</v>
      </c>
      <c r="F17" s="149"/>
      <c r="G17" s="150"/>
      <c r="H17" s="158">
        <f>SUM(H11:H16)</f>
        <v>0</v>
      </c>
      <c r="I17" s="158">
        <f>SUM(I11:I16)</f>
        <v>0</v>
      </c>
      <c r="J17" s="158">
        <f>SUM(J11:J16)</f>
        <v>0</v>
      </c>
      <c r="K17" s="151"/>
      <c r="L17" s="159">
        <f>SUM(L11:L16)</f>
        <v>53.526250000000005</v>
      </c>
      <c r="M17" s="148"/>
      <c r="N17" s="160">
        <f>SUM(N11:N16)</f>
        <v>0</v>
      </c>
      <c r="O17" s="149"/>
      <c r="P17" s="149"/>
      <c r="Q17" s="148"/>
      <c r="R17" s="148"/>
      <c r="S17" s="148"/>
      <c r="T17" s="152"/>
      <c r="U17" s="152"/>
      <c r="V17" s="152"/>
      <c r="W17" s="160">
        <f>SUM(W11:W16)</f>
        <v>45.061</v>
      </c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4" ht="12.75">
      <c r="A18" s="144"/>
      <c r="B18" s="156"/>
      <c r="C18" s="146"/>
      <c r="D18" s="147"/>
      <c r="E18" s="148"/>
      <c r="F18" s="149"/>
      <c r="G18" s="150"/>
      <c r="H18" s="150"/>
      <c r="I18" s="150"/>
      <c r="J18" s="150"/>
      <c r="K18" s="151"/>
      <c r="L18" s="151"/>
      <c r="M18" s="148"/>
      <c r="N18" s="148"/>
      <c r="O18" s="149"/>
      <c r="P18" s="149"/>
      <c r="Q18" s="148"/>
      <c r="R18" s="148"/>
      <c r="S18" s="148"/>
      <c r="T18" s="152"/>
      <c r="U18" s="152"/>
      <c r="V18" s="152"/>
      <c r="W18" s="148"/>
      <c r="X18" s="149"/>
      <c r="Y18" s="149"/>
      <c r="Z18" s="149"/>
      <c r="AA18" s="149"/>
      <c r="AB18" s="149"/>
      <c r="AC18" s="153"/>
      <c r="AD18" s="153"/>
      <c r="AE18" s="153"/>
      <c r="AF18" s="153"/>
      <c r="AG18" s="153"/>
      <c r="AH18" s="153"/>
    </row>
    <row r="19" spans="1:34" ht="12.75">
      <c r="A19" s="144"/>
      <c r="B19" s="154" t="s">
        <v>208</v>
      </c>
      <c r="C19" s="146"/>
      <c r="D19" s="147"/>
      <c r="E19" s="148"/>
      <c r="F19" s="149"/>
      <c r="G19" s="150"/>
      <c r="H19" s="150"/>
      <c r="I19" s="150"/>
      <c r="J19" s="150"/>
      <c r="K19" s="151"/>
      <c r="L19" s="151"/>
      <c r="M19" s="148"/>
      <c r="N19" s="148"/>
      <c r="O19" s="149"/>
      <c r="P19" s="149"/>
      <c r="Q19" s="148"/>
      <c r="R19" s="148"/>
      <c r="S19" s="148"/>
      <c r="T19" s="152"/>
      <c r="U19" s="152"/>
      <c r="V19" s="152"/>
      <c r="W19" s="148"/>
      <c r="X19" s="149"/>
      <c r="Y19" s="149"/>
      <c r="Z19" s="149"/>
      <c r="AA19" s="149"/>
      <c r="AB19" s="149"/>
      <c r="AC19" s="153"/>
      <c r="AD19" s="153"/>
      <c r="AE19" s="153"/>
      <c r="AF19" s="153"/>
      <c r="AG19" s="153"/>
      <c r="AH19" s="153"/>
    </row>
    <row r="20" spans="1:37" ht="25.5">
      <c r="A20" s="155" t="s">
        <v>184</v>
      </c>
      <c r="B20" s="156" t="s">
        <v>192</v>
      </c>
      <c r="C20" s="146" t="s">
        <v>230</v>
      </c>
      <c r="D20" s="147" t="s">
        <v>231</v>
      </c>
      <c r="E20" s="148">
        <v>10</v>
      </c>
      <c r="F20" s="149" t="s">
        <v>187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2E-05</v>
      </c>
      <c r="L20" s="151">
        <f>E20*K20</f>
        <v>0.0002</v>
      </c>
      <c r="M20" s="148"/>
      <c r="N20" s="148"/>
      <c r="O20" s="149">
        <v>20</v>
      </c>
      <c r="P20" s="146" t="s">
        <v>232</v>
      </c>
      <c r="Q20" s="148"/>
      <c r="R20" s="148"/>
      <c r="S20" s="148"/>
      <c r="T20" s="152"/>
      <c r="U20" s="152"/>
      <c r="V20" s="152" t="s">
        <v>65</v>
      </c>
      <c r="W20" s="148">
        <v>0.61</v>
      </c>
      <c r="X20" s="149" t="s">
        <v>233</v>
      </c>
      <c r="Y20" s="146" t="s">
        <v>230</v>
      </c>
      <c r="Z20" s="149" t="s">
        <v>183</v>
      </c>
      <c r="AA20" s="149" t="s">
        <v>166</v>
      </c>
      <c r="AB20" s="146" t="s">
        <v>229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25.5">
      <c r="A21" s="155" t="s">
        <v>191</v>
      </c>
      <c r="B21" s="156" t="s">
        <v>159</v>
      </c>
      <c r="C21" s="146" t="s">
        <v>223</v>
      </c>
      <c r="D21" s="147" t="s">
        <v>224</v>
      </c>
      <c r="E21" s="148">
        <v>53.526</v>
      </c>
      <c r="F21" s="149" t="s">
        <v>180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/>
      <c r="L21" s="151"/>
      <c r="M21" s="148"/>
      <c r="N21" s="148"/>
      <c r="O21" s="149">
        <v>20</v>
      </c>
      <c r="P21" s="146" t="s">
        <v>225</v>
      </c>
      <c r="Q21" s="148"/>
      <c r="R21" s="148"/>
      <c r="S21" s="148"/>
      <c r="T21" s="152"/>
      <c r="U21" s="152"/>
      <c r="V21" s="152" t="s">
        <v>65</v>
      </c>
      <c r="W21" s="148">
        <v>0.856</v>
      </c>
      <c r="X21" s="146" t="s">
        <v>223</v>
      </c>
      <c r="Y21" s="146" t="s">
        <v>223</v>
      </c>
      <c r="Z21" s="149" t="s">
        <v>183</v>
      </c>
      <c r="AA21" s="149" t="s">
        <v>166</v>
      </c>
      <c r="AB21" s="146" t="s">
        <v>167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4" ht="12.75">
      <c r="A22" s="144"/>
      <c r="B22" s="156"/>
      <c r="C22" s="146"/>
      <c r="D22" s="157" t="s">
        <v>226</v>
      </c>
      <c r="E22" s="158">
        <f>J22</f>
        <v>0</v>
      </c>
      <c r="F22" s="149"/>
      <c r="G22" s="150"/>
      <c r="H22" s="158">
        <f>SUM(H18:H21)</f>
        <v>0</v>
      </c>
      <c r="I22" s="158">
        <f>SUM(I18:I21)</f>
        <v>0</v>
      </c>
      <c r="J22" s="158">
        <f>SUM(J18:J21)</f>
        <v>0</v>
      </c>
      <c r="K22" s="151"/>
      <c r="L22" s="159">
        <f>SUM(L18:L21)</f>
        <v>0.0002</v>
      </c>
      <c r="M22" s="148"/>
      <c r="N22" s="160">
        <f>SUM(N18:N21)</f>
        <v>0</v>
      </c>
      <c r="O22" s="149"/>
      <c r="P22" s="149"/>
      <c r="Q22" s="148"/>
      <c r="R22" s="148"/>
      <c r="S22" s="148"/>
      <c r="T22" s="152"/>
      <c r="U22" s="152"/>
      <c r="V22" s="152"/>
      <c r="W22" s="160">
        <f>SUM(W18:W21)</f>
        <v>1.466</v>
      </c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6"/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6"/>
      <c r="C24" s="146"/>
      <c r="D24" s="157" t="s">
        <v>227</v>
      </c>
      <c r="E24" s="158">
        <f>J24</f>
        <v>0</v>
      </c>
      <c r="F24" s="149"/>
      <c r="G24" s="150"/>
      <c r="H24" s="158">
        <f>H17+H22</f>
        <v>0</v>
      </c>
      <c r="I24" s="158">
        <f>I17+I22</f>
        <v>0</v>
      </c>
      <c r="J24" s="158">
        <f>J17+J22</f>
        <v>0</v>
      </c>
      <c r="K24" s="151"/>
      <c r="L24" s="159">
        <f>L17+L22</f>
        <v>53.526450000000004</v>
      </c>
      <c r="M24" s="148"/>
      <c r="N24" s="160">
        <f>N17+N22</f>
        <v>0</v>
      </c>
      <c r="O24" s="149"/>
      <c r="P24" s="149"/>
      <c r="Q24" s="148"/>
      <c r="R24" s="148"/>
      <c r="S24" s="148"/>
      <c r="T24" s="152"/>
      <c r="U24" s="152"/>
      <c r="V24" s="152"/>
      <c r="W24" s="160">
        <f>W17+W22</f>
        <v>46.527</v>
      </c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4" ht="12.75">
      <c r="A25" s="144"/>
      <c r="B25" s="156"/>
      <c r="C25" s="146"/>
      <c r="D25" s="147"/>
      <c r="E25" s="148"/>
      <c r="F25" s="149"/>
      <c r="G25" s="150"/>
      <c r="H25" s="150"/>
      <c r="I25" s="150"/>
      <c r="J25" s="150"/>
      <c r="K25" s="151"/>
      <c r="L25" s="151"/>
      <c r="M25" s="148"/>
      <c r="N25" s="148"/>
      <c r="O25" s="149"/>
      <c r="P25" s="149"/>
      <c r="Q25" s="148"/>
      <c r="R25" s="148"/>
      <c r="S25" s="148"/>
      <c r="T25" s="152"/>
      <c r="U25" s="152"/>
      <c r="V25" s="152"/>
      <c r="W25" s="148"/>
      <c r="X25" s="149"/>
      <c r="Y25" s="149"/>
      <c r="Z25" s="149"/>
      <c r="AA25" s="149"/>
      <c r="AB25" s="149"/>
      <c r="AC25" s="153"/>
      <c r="AD25" s="153"/>
      <c r="AE25" s="153"/>
      <c r="AF25" s="153"/>
      <c r="AG25" s="153"/>
      <c r="AH25" s="153"/>
    </row>
    <row r="26" spans="1:34" ht="12.75">
      <c r="A26" s="144"/>
      <c r="B26" s="156"/>
      <c r="C26" s="146"/>
      <c r="D26" s="161" t="s">
        <v>228</v>
      </c>
      <c r="E26" s="158">
        <f>J26</f>
        <v>0</v>
      </c>
      <c r="F26" s="149"/>
      <c r="G26" s="150"/>
      <c r="H26" s="158">
        <f>H24</f>
        <v>0</v>
      </c>
      <c r="I26" s="158">
        <f>I24</f>
        <v>0</v>
      </c>
      <c r="J26" s="158">
        <f>J24</f>
        <v>0</v>
      </c>
      <c r="K26" s="151"/>
      <c r="L26" s="159">
        <f>L24</f>
        <v>53.526450000000004</v>
      </c>
      <c r="M26" s="148"/>
      <c r="N26" s="160">
        <f>N24</f>
        <v>0</v>
      </c>
      <c r="O26" s="149"/>
      <c r="P26" s="149"/>
      <c r="Q26" s="148"/>
      <c r="R26" s="148"/>
      <c r="S26" s="148"/>
      <c r="T26" s="152"/>
      <c r="U26" s="152"/>
      <c r="V26" s="152"/>
      <c r="W26" s="160">
        <f>W24</f>
        <v>46.527</v>
      </c>
      <c r="X26" s="149"/>
      <c r="Y26" s="149"/>
      <c r="Z26" s="149"/>
      <c r="AA26" s="149"/>
      <c r="AB26" s="149"/>
      <c r="AC26" s="153"/>
      <c r="AD26" s="153"/>
      <c r="AE26" s="153"/>
      <c r="AF26" s="153"/>
      <c r="AG26" s="153"/>
      <c r="AH26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" sqref="I1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307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249</v>
      </c>
      <c r="D14" s="147" t="s">
        <v>250</v>
      </c>
      <c r="E14" s="148">
        <v>490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48.02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27.93</v>
      </c>
      <c r="X14" s="149" t="s">
        <v>251</v>
      </c>
      <c r="Y14" s="146" t="s">
        <v>249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48.02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27.93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25.5">
      <c r="A18" s="155" t="s">
        <v>170</v>
      </c>
      <c r="B18" s="156" t="s">
        <v>159</v>
      </c>
      <c r="C18" s="146" t="s">
        <v>185</v>
      </c>
      <c r="D18" s="147" t="s">
        <v>186</v>
      </c>
      <c r="E18" s="148">
        <v>30</v>
      </c>
      <c r="F18" s="149" t="s">
        <v>187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0.00084</v>
      </c>
      <c r="L18" s="151">
        <f>E18*K18</f>
        <v>0.0252</v>
      </c>
      <c r="M18" s="148"/>
      <c r="N18" s="148"/>
      <c r="O18" s="149">
        <v>20</v>
      </c>
      <c r="P18" s="146" t="s">
        <v>188</v>
      </c>
      <c r="Q18" s="148"/>
      <c r="R18" s="148"/>
      <c r="S18" s="148"/>
      <c r="T18" s="152"/>
      <c r="U18" s="152"/>
      <c r="V18" s="152" t="s">
        <v>65</v>
      </c>
      <c r="W18" s="148">
        <v>2.28</v>
      </c>
      <c r="X18" s="149" t="s">
        <v>189</v>
      </c>
      <c r="Y18" s="146" t="s">
        <v>185</v>
      </c>
      <c r="Z18" s="149" t="s">
        <v>190</v>
      </c>
      <c r="AA18" s="149" t="s">
        <v>166</v>
      </c>
      <c r="AB18" s="146" t="s">
        <v>229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12.75">
      <c r="A19" s="155" t="s">
        <v>177</v>
      </c>
      <c r="B19" s="156" t="s">
        <v>192</v>
      </c>
      <c r="C19" s="146" t="s">
        <v>193</v>
      </c>
      <c r="D19" s="147" t="s">
        <v>194</v>
      </c>
      <c r="E19" s="148">
        <v>490</v>
      </c>
      <c r="F19" s="149" t="s">
        <v>162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0.00071</v>
      </c>
      <c r="L19" s="151">
        <f>E19*K19</f>
        <v>0.3479</v>
      </c>
      <c r="M19" s="148"/>
      <c r="N19" s="148"/>
      <c r="O19" s="149">
        <v>20</v>
      </c>
      <c r="P19" s="146" t="s">
        <v>195</v>
      </c>
      <c r="Q19" s="148"/>
      <c r="R19" s="148"/>
      <c r="S19" s="148"/>
      <c r="T19" s="152"/>
      <c r="U19" s="152"/>
      <c r="V19" s="152" t="s">
        <v>65</v>
      </c>
      <c r="W19" s="148">
        <v>0.98</v>
      </c>
      <c r="X19" s="146" t="s">
        <v>193</v>
      </c>
      <c r="Y19" s="146" t="s">
        <v>193</v>
      </c>
      <c r="Z19" s="149" t="s">
        <v>183</v>
      </c>
      <c r="AA19" s="149" t="s">
        <v>166</v>
      </c>
      <c r="AB19" s="149" t="s">
        <v>36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25.5">
      <c r="A20" s="155" t="s">
        <v>184</v>
      </c>
      <c r="B20" s="156" t="s">
        <v>159</v>
      </c>
      <c r="C20" s="146" t="s">
        <v>243</v>
      </c>
      <c r="D20" s="147" t="s">
        <v>244</v>
      </c>
      <c r="E20" s="148">
        <v>490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0.12341</v>
      </c>
      <c r="L20" s="151">
        <f>E20*K20</f>
        <v>60.4709</v>
      </c>
      <c r="M20" s="148"/>
      <c r="N20" s="148"/>
      <c r="O20" s="149">
        <v>20</v>
      </c>
      <c r="P20" s="146" t="s">
        <v>199</v>
      </c>
      <c r="Q20" s="148"/>
      <c r="R20" s="148"/>
      <c r="S20" s="148"/>
      <c r="T20" s="152"/>
      <c r="U20" s="152"/>
      <c r="V20" s="152" t="s">
        <v>65</v>
      </c>
      <c r="W20" s="148">
        <v>13.23</v>
      </c>
      <c r="X20" s="149" t="s">
        <v>245</v>
      </c>
      <c r="Y20" s="146" t="s">
        <v>243</v>
      </c>
      <c r="Z20" s="149" t="s">
        <v>183</v>
      </c>
      <c r="AA20" s="149" t="s">
        <v>166</v>
      </c>
      <c r="AB20" s="146" t="s">
        <v>167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4" ht="12.75">
      <c r="A21" s="144"/>
      <c r="B21" s="156"/>
      <c r="C21" s="146"/>
      <c r="D21" s="157" t="s">
        <v>200</v>
      </c>
      <c r="E21" s="158">
        <f>J21</f>
        <v>0</v>
      </c>
      <c r="F21" s="149"/>
      <c r="G21" s="150"/>
      <c r="H21" s="158">
        <f>SUM(H16:H20)</f>
        <v>0</v>
      </c>
      <c r="I21" s="158">
        <f>SUM(I16:I20)</f>
        <v>0</v>
      </c>
      <c r="J21" s="158">
        <f>SUM(J16:J20)</f>
        <v>0</v>
      </c>
      <c r="K21" s="151"/>
      <c r="L21" s="159">
        <f>SUM(L16:L20)</f>
        <v>60.844</v>
      </c>
      <c r="M21" s="148"/>
      <c r="N21" s="160">
        <f>SUM(N16:N20)</f>
        <v>0</v>
      </c>
      <c r="O21" s="149"/>
      <c r="P21" s="149"/>
      <c r="Q21" s="148"/>
      <c r="R21" s="148"/>
      <c r="S21" s="148"/>
      <c r="T21" s="152"/>
      <c r="U21" s="152"/>
      <c r="V21" s="152"/>
      <c r="W21" s="160">
        <f>SUM(W16:W20)</f>
        <v>16.490000000000002</v>
      </c>
      <c r="X21" s="149"/>
      <c r="Y21" s="149"/>
      <c r="Z21" s="149"/>
      <c r="AA21" s="149"/>
      <c r="AB21" s="149"/>
      <c r="AC21" s="153"/>
      <c r="AD21" s="153"/>
      <c r="AE21" s="153"/>
      <c r="AF21" s="153"/>
      <c r="AG21" s="153"/>
      <c r="AH21" s="153"/>
    </row>
    <row r="22" spans="1:34" ht="12.75">
      <c r="A22" s="144"/>
      <c r="B22" s="156"/>
      <c r="C22" s="146"/>
      <c r="D22" s="147"/>
      <c r="E22" s="148"/>
      <c r="F22" s="149"/>
      <c r="G22" s="150"/>
      <c r="H22" s="150"/>
      <c r="I22" s="150"/>
      <c r="J22" s="150"/>
      <c r="K22" s="151"/>
      <c r="L22" s="151"/>
      <c r="M22" s="148"/>
      <c r="N22" s="148"/>
      <c r="O22" s="149"/>
      <c r="P22" s="149"/>
      <c r="Q22" s="148"/>
      <c r="R22" s="148"/>
      <c r="S22" s="148"/>
      <c r="T22" s="152"/>
      <c r="U22" s="152"/>
      <c r="V22" s="152"/>
      <c r="W22" s="148"/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4" t="s">
        <v>201</v>
      </c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7" ht="25.5">
      <c r="A24" s="155" t="s">
        <v>191</v>
      </c>
      <c r="B24" s="156" t="s">
        <v>159</v>
      </c>
      <c r="C24" s="146" t="s">
        <v>203</v>
      </c>
      <c r="D24" s="147" t="s">
        <v>204</v>
      </c>
      <c r="E24" s="148">
        <v>2</v>
      </c>
      <c r="F24" s="149" t="s">
        <v>205</v>
      </c>
      <c r="G24" s="150">
        <v>0</v>
      </c>
      <c r="H24" s="150">
        <f>ROUND(E24*G24,2)</f>
        <v>0</v>
      </c>
      <c r="I24" s="150"/>
      <c r="J24" s="150">
        <f>ROUND(E24*G24,2)</f>
        <v>0</v>
      </c>
      <c r="K24" s="151">
        <v>0.40606</v>
      </c>
      <c r="L24" s="151">
        <f>E24*K24</f>
        <v>0.81212</v>
      </c>
      <c r="M24" s="148"/>
      <c r="N24" s="148"/>
      <c r="O24" s="149">
        <v>20</v>
      </c>
      <c r="P24" s="146" t="s">
        <v>206</v>
      </c>
      <c r="Q24" s="148"/>
      <c r="R24" s="148"/>
      <c r="S24" s="148"/>
      <c r="T24" s="152"/>
      <c r="U24" s="152"/>
      <c r="V24" s="152" t="s">
        <v>65</v>
      </c>
      <c r="W24" s="148">
        <v>7.634</v>
      </c>
      <c r="X24" s="146" t="s">
        <v>203</v>
      </c>
      <c r="Y24" s="146" t="s">
        <v>203</v>
      </c>
      <c r="Z24" s="149" t="s">
        <v>183</v>
      </c>
      <c r="AA24" s="149" t="s">
        <v>166</v>
      </c>
      <c r="AB24" s="149" t="s">
        <v>41</v>
      </c>
      <c r="AC24" s="153"/>
      <c r="AD24" s="153"/>
      <c r="AE24" s="153"/>
      <c r="AF24" s="153"/>
      <c r="AG24" s="153"/>
      <c r="AH24" s="153"/>
      <c r="AJ24" s="102" t="s">
        <v>168</v>
      </c>
      <c r="AK24" s="102" t="s">
        <v>169</v>
      </c>
    </row>
    <row r="25" spans="1:34" ht="12.75">
      <c r="A25" s="144"/>
      <c r="B25" s="156"/>
      <c r="C25" s="146"/>
      <c r="D25" s="157" t="s">
        <v>207</v>
      </c>
      <c r="E25" s="158">
        <f>J25</f>
        <v>0</v>
      </c>
      <c r="F25" s="149"/>
      <c r="G25" s="150"/>
      <c r="H25" s="158">
        <f>SUM(H22:H24)</f>
        <v>0</v>
      </c>
      <c r="I25" s="158">
        <f>SUM(I22:I24)</f>
        <v>0</v>
      </c>
      <c r="J25" s="158">
        <f>SUM(J22:J24)</f>
        <v>0</v>
      </c>
      <c r="K25" s="151"/>
      <c r="L25" s="159">
        <f>SUM(L22:L24)</f>
        <v>0.81212</v>
      </c>
      <c r="M25" s="148"/>
      <c r="N25" s="160">
        <f>SUM(N22:N24)</f>
        <v>0</v>
      </c>
      <c r="O25" s="149"/>
      <c r="P25" s="149"/>
      <c r="Q25" s="148"/>
      <c r="R25" s="148"/>
      <c r="S25" s="148"/>
      <c r="T25" s="152"/>
      <c r="U25" s="152"/>
      <c r="V25" s="152"/>
      <c r="W25" s="160">
        <f>SUM(W22:W24)</f>
        <v>7.634</v>
      </c>
      <c r="X25" s="149"/>
      <c r="Y25" s="149"/>
      <c r="Z25" s="149"/>
      <c r="AA25" s="149"/>
      <c r="AB25" s="149"/>
      <c r="AC25" s="153"/>
      <c r="AD25" s="153"/>
      <c r="AE25" s="153"/>
      <c r="AF25" s="153"/>
      <c r="AG25" s="153"/>
      <c r="AH25" s="153"/>
    </row>
    <row r="26" spans="1:34" ht="12.75">
      <c r="A26" s="144"/>
      <c r="B26" s="156"/>
      <c r="C26" s="146"/>
      <c r="D26" s="147"/>
      <c r="E26" s="148"/>
      <c r="F26" s="149"/>
      <c r="G26" s="150"/>
      <c r="H26" s="150"/>
      <c r="I26" s="150"/>
      <c r="J26" s="150"/>
      <c r="K26" s="151"/>
      <c r="L26" s="151"/>
      <c r="M26" s="148"/>
      <c r="N26" s="148"/>
      <c r="O26" s="149"/>
      <c r="P26" s="149"/>
      <c r="Q26" s="148"/>
      <c r="R26" s="148"/>
      <c r="S26" s="148"/>
      <c r="T26" s="152"/>
      <c r="U26" s="152"/>
      <c r="V26" s="152"/>
      <c r="W26" s="148"/>
      <c r="X26" s="149"/>
      <c r="Y26" s="149"/>
      <c r="Z26" s="149"/>
      <c r="AA26" s="149"/>
      <c r="AB26" s="149"/>
      <c r="AC26" s="153"/>
      <c r="AD26" s="153"/>
      <c r="AE26" s="153"/>
      <c r="AF26" s="153"/>
      <c r="AG26" s="153"/>
      <c r="AH26" s="153"/>
    </row>
    <row r="27" spans="1:34" ht="12.75">
      <c r="A27" s="144"/>
      <c r="B27" s="154" t="s">
        <v>208</v>
      </c>
      <c r="C27" s="146"/>
      <c r="D27" s="147"/>
      <c r="E27" s="148"/>
      <c r="F27" s="149"/>
      <c r="G27" s="150"/>
      <c r="H27" s="150"/>
      <c r="I27" s="150"/>
      <c r="J27" s="150"/>
      <c r="K27" s="151"/>
      <c r="L27" s="151"/>
      <c r="M27" s="148"/>
      <c r="N27" s="148"/>
      <c r="O27" s="149"/>
      <c r="P27" s="149"/>
      <c r="Q27" s="148"/>
      <c r="R27" s="148"/>
      <c r="S27" s="148"/>
      <c r="T27" s="152"/>
      <c r="U27" s="152"/>
      <c r="V27" s="152"/>
      <c r="W27" s="148"/>
      <c r="X27" s="149"/>
      <c r="Y27" s="149"/>
      <c r="Z27" s="149"/>
      <c r="AA27" s="149"/>
      <c r="AB27" s="149"/>
      <c r="AC27" s="153"/>
      <c r="AD27" s="153"/>
      <c r="AE27" s="153"/>
      <c r="AF27" s="153"/>
      <c r="AG27" s="153"/>
      <c r="AH27" s="153"/>
    </row>
    <row r="28" spans="1:37" ht="25.5">
      <c r="A28" s="155" t="s">
        <v>196</v>
      </c>
      <c r="B28" s="156" t="s">
        <v>192</v>
      </c>
      <c r="C28" s="146" t="s">
        <v>230</v>
      </c>
      <c r="D28" s="147" t="s">
        <v>231</v>
      </c>
      <c r="E28" s="148">
        <v>30</v>
      </c>
      <c r="F28" s="149" t="s">
        <v>187</v>
      </c>
      <c r="G28" s="150">
        <v>0</v>
      </c>
      <c r="H28" s="150">
        <f>ROUND(E28*G28,2)</f>
        <v>0</v>
      </c>
      <c r="I28" s="150"/>
      <c r="J28" s="150">
        <f>ROUND(E28*G28,2)</f>
        <v>0</v>
      </c>
      <c r="K28" s="151">
        <v>2E-05</v>
      </c>
      <c r="L28" s="151">
        <f>E28*K28</f>
        <v>0.0006000000000000001</v>
      </c>
      <c r="M28" s="148"/>
      <c r="N28" s="148"/>
      <c r="O28" s="149">
        <v>20</v>
      </c>
      <c r="P28" s="146" t="s">
        <v>232</v>
      </c>
      <c r="Q28" s="148"/>
      <c r="R28" s="148"/>
      <c r="S28" s="148"/>
      <c r="T28" s="152"/>
      <c r="U28" s="152"/>
      <c r="V28" s="152" t="s">
        <v>65</v>
      </c>
      <c r="W28" s="148">
        <v>1.83</v>
      </c>
      <c r="X28" s="149" t="s">
        <v>233</v>
      </c>
      <c r="Y28" s="146" t="s">
        <v>230</v>
      </c>
      <c r="Z28" s="149" t="s">
        <v>183</v>
      </c>
      <c r="AA28" s="149" t="s">
        <v>166</v>
      </c>
      <c r="AB28" s="146" t="s">
        <v>167</v>
      </c>
      <c r="AC28" s="153"/>
      <c r="AD28" s="153"/>
      <c r="AE28" s="153"/>
      <c r="AF28" s="153"/>
      <c r="AG28" s="153"/>
      <c r="AH28" s="153"/>
      <c r="AJ28" s="102" t="s">
        <v>168</v>
      </c>
      <c r="AK28" s="102" t="s">
        <v>169</v>
      </c>
    </row>
    <row r="29" spans="1:37" ht="12.75">
      <c r="A29" s="155" t="s">
        <v>202</v>
      </c>
      <c r="B29" s="156" t="s">
        <v>159</v>
      </c>
      <c r="C29" s="146" t="s">
        <v>210</v>
      </c>
      <c r="D29" s="147" t="s">
        <v>211</v>
      </c>
      <c r="E29" s="148">
        <v>48.02</v>
      </c>
      <c r="F29" s="149" t="s">
        <v>180</v>
      </c>
      <c r="G29" s="150">
        <v>0</v>
      </c>
      <c r="H29" s="150">
        <f>ROUND(E29*G29,2)</f>
        <v>0</v>
      </c>
      <c r="I29" s="150"/>
      <c r="J29" s="150">
        <f>ROUND(E29*G29,2)</f>
        <v>0</v>
      </c>
      <c r="K29" s="151"/>
      <c r="L29" s="151"/>
      <c r="M29" s="148"/>
      <c r="N29" s="148"/>
      <c r="O29" s="149">
        <v>20</v>
      </c>
      <c r="P29" s="146" t="s">
        <v>212</v>
      </c>
      <c r="Q29" s="148"/>
      <c r="R29" s="148"/>
      <c r="S29" s="148"/>
      <c r="T29" s="152"/>
      <c r="U29" s="152"/>
      <c r="V29" s="152" t="s">
        <v>65</v>
      </c>
      <c r="W29" s="148">
        <v>32.558</v>
      </c>
      <c r="X29" s="146" t="s">
        <v>210</v>
      </c>
      <c r="Y29" s="146" t="s">
        <v>210</v>
      </c>
      <c r="Z29" s="149" t="s">
        <v>165</v>
      </c>
      <c r="AA29" s="149" t="s">
        <v>166</v>
      </c>
      <c r="AB29" s="149" t="s">
        <v>36</v>
      </c>
      <c r="AC29" s="153"/>
      <c r="AD29" s="153"/>
      <c r="AE29" s="153"/>
      <c r="AF29" s="153"/>
      <c r="AG29" s="153"/>
      <c r="AH29" s="153"/>
      <c r="AJ29" s="102" t="s">
        <v>168</v>
      </c>
      <c r="AK29" s="102" t="s">
        <v>169</v>
      </c>
    </row>
    <row r="30" spans="1:37" ht="12.75">
      <c r="A30" s="155" t="s">
        <v>209</v>
      </c>
      <c r="B30" s="156" t="s">
        <v>192</v>
      </c>
      <c r="C30" s="146" t="s">
        <v>214</v>
      </c>
      <c r="D30" s="147" t="s">
        <v>215</v>
      </c>
      <c r="E30" s="148">
        <v>48.02</v>
      </c>
      <c r="F30" s="149" t="s">
        <v>180</v>
      </c>
      <c r="G30" s="150">
        <v>0</v>
      </c>
      <c r="H30" s="150">
        <f>ROUND(E30*G30,2)</f>
        <v>0</v>
      </c>
      <c r="I30" s="150"/>
      <c r="J30" s="150">
        <f>ROUND(E30*G30,2)</f>
        <v>0</v>
      </c>
      <c r="K30" s="151"/>
      <c r="L30" s="151"/>
      <c r="M30" s="148"/>
      <c r="N30" s="148"/>
      <c r="O30" s="149">
        <v>20</v>
      </c>
      <c r="P30" s="146" t="s">
        <v>216</v>
      </c>
      <c r="Q30" s="148"/>
      <c r="R30" s="148"/>
      <c r="S30" s="148"/>
      <c r="T30" s="152"/>
      <c r="U30" s="152"/>
      <c r="V30" s="152" t="s">
        <v>65</v>
      </c>
      <c r="W30" s="148">
        <v>4.418</v>
      </c>
      <c r="X30" s="146" t="s">
        <v>214</v>
      </c>
      <c r="Y30" s="146" t="s">
        <v>214</v>
      </c>
      <c r="Z30" s="149" t="s">
        <v>165</v>
      </c>
      <c r="AA30" s="149" t="s">
        <v>166</v>
      </c>
      <c r="AB30" s="149" t="s">
        <v>36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7" ht="25.5">
      <c r="A31" s="155" t="s">
        <v>213</v>
      </c>
      <c r="B31" s="156" t="s">
        <v>192</v>
      </c>
      <c r="C31" s="146" t="s">
        <v>218</v>
      </c>
      <c r="D31" s="147" t="s">
        <v>219</v>
      </c>
      <c r="E31" s="148">
        <v>48.02</v>
      </c>
      <c r="F31" s="149" t="s">
        <v>180</v>
      </c>
      <c r="G31" s="150">
        <v>0</v>
      </c>
      <c r="H31" s="150">
        <f>ROUND(E31*G31,2)</f>
        <v>0</v>
      </c>
      <c r="I31" s="150"/>
      <c r="J31" s="150">
        <f>ROUND(E31*G31,2)</f>
        <v>0</v>
      </c>
      <c r="K31" s="151"/>
      <c r="L31" s="151"/>
      <c r="M31" s="148"/>
      <c r="N31" s="148"/>
      <c r="O31" s="149">
        <v>20</v>
      </c>
      <c r="P31" s="146" t="s">
        <v>220</v>
      </c>
      <c r="Q31" s="148"/>
      <c r="R31" s="148"/>
      <c r="S31" s="148"/>
      <c r="T31" s="152"/>
      <c r="U31" s="152"/>
      <c r="V31" s="152" t="s">
        <v>65</v>
      </c>
      <c r="W31" s="148"/>
      <c r="X31" s="149" t="s">
        <v>221</v>
      </c>
      <c r="Y31" s="146" t="s">
        <v>218</v>
      </c>
      <c r="Z31" s="149" t="s">
        <v>165</v>
      </c>
      <c r="AA31" s="149" t="s">
        <v>166</v>
      </c>
      <c r="AB31" s="146" t="s">
        <v>167</v>
      </c>
      <c r="AC31" s="153"/>
      <c r="AD31" s="153"/>
      <c r="AE31" s="153"/>
      <c r="AF31" s="153"/>
      <c r="AG31" s="153"/>
      <c r="AH31" s="153"/>
      <c r="AJ31" s="102" t="s">
        <v>168</v>
      </c>
      <c r="AK31" s="102" t="s">
        <v>169</v>
      </c>
    </row>
    <row r="32" spans="1:37" ht="25.5">
      <c r="A32" s="155" t="s">
        <v>217</v>
      </c>
      <c r="B32" s="156" t="s">
        <v>159</v>
      </c>
      <c r="C32" s="146" t="s">
        <v>223</v>
      </c>
      <c r="D32" s="147" t="s">
        <v>224</v>
      </c>
      <c r="E32" s="148">
        <v>61.657</v>
      </c>
      <c r="F32" s="149" t="s">
        <v>180</v>
      </c>
      <c r="G32" s="150">
        <v>0</v>
      </c>
      <c r="H32" s="150">
        <f>ROUND(E32*G32,2)</f>
        <v>0</v>
      </c>
      <c r="I32" s="150"/>
      <c r="J32" s="150">
        <f>ROUND(E32*G32,2)</f>
        <v>0</v>
      </c>
      <c r="K32" s="151"/>
      <c r="L32" s="151"/>
      <c r="M32" s="148"/>
      <c r="N32" s="148"/>
      <c r="O32" s="149">
        <v>20</v>
      </c>
      <c r="P32" s="146" t="s">
        <v>225</v>
      </c>
      <c r="Q32" s="148"/>
      <c r="R32" s="148"/>
      <c r="S32" s="148"/>
      <c r="T32" s="152"/>
      <c r="U32" s="152"/>
      <c r="V32" s="152" t="s">
        <v>65</v>
      </c>
      <c r="W32" s="148">
        <v>0.987</v>
      </c>
      <c r="X32" s="146" t="s">
        <v>223</v>
      </c>
      <c r="Y32" s="146" t="s">
        <v>223</v>
      </c>
      <c r="Z32" s="149" t="s">
        <v>183</v>
      </c>
      <c r="AA32" s="149" t="s">
        <v>166</v>
      </c>
      <c r="AB32" s="146" t="s">
        <v>167</v>
      </c>
      <c r="AC32" s="153"/>
      <c r="AD32" s="153"/>
      <c r="AE32" s="153"/>
      <c r="AF32" s="153"/>
      <c r="AG32" s="153"/>
      <c r="AH32" s="153"/>
      <c r="AJ32" s="102" t="s">
        <v>168</v>
      </c>
      <c r="AK32" s="102" t="s">
        <v>169</v>
      </c>
    </row>
    <row r="33" spans="1:34" ht="12.75">
      <c r="A33" s="144"/>
      <c r="B33" s="156"/>
      <c r="C33" s="146"/>
      <c r="D33" s="157" t="s">
        <v>226</v>
      </c>
      <c r="E33" s="158">
        <f>J33</f>
        <v>0</v>
      </c>
      <c r="F33" s="149"/>
      <c r="G33" s="150"/>
      <c r="H33" s="158">
        <f>SUM(H26:H32)</f>
        <v>0</v>
      </c>
      <c r="I33" s="158">
        <f>SUM(I26:I32)</f>
        <v>0</v>
      </c>
      <c r="J33" s="158">
        <f>SUM(J26:J32)</f>
        <v>0</v>
      </c>
      <c r="K33" s="151"/>
      <c r="L33" s="159">
        <f>SUM(L26:L32)</f>
        <v>0.0006000000000000001</v>
      </c>
      <c r="M33" s="148"/>
      <c r="N33" s="160">
        <f>SUM(N26:N32)</f>
        <v>0</v>
      </c>
      <c r="O33" s="149"/>
      <c r="P33" s="149"/>
      <c r="Q33" s="148"/>
      <c r="R33" s="148"/>
      <c r="S33" s="148"/>
      <c r="T33" s="152"/>
      <c r="U33" s="152"/>
      <c r="V33" s="152"/>
      <c r="W33" s="160">
        <f>SUM(W26:W32)</f>
        <v>39.793</v>
      </c>
      <c r="X33" s="149"/>
      <c r="Y33" s="149"/>
      <c r="Z33" s="149"/>
      <c r="AA33" s="149"/>
      <c r="AB33" s="149"/>
      <c r="AC33" s="153"/>
      <c r="AD33" s="153"/>
      <c r="AE33" s="153"/>
      <c r="AF33" s="153"/>
      <c r="AG33" s="153"/>
      <c r="AH33" s="153"/>
    </row>
    <row r="34" spans="1:34" ht="12.75">
      <c r="A34" s="144"/>
      <c r="B34" s="156"/>
      <c r="C34" s="146"/>
      <c r="D34" s="147"/>
      <c r="E34" s="148"/>
      <c r="F34" s="149"/>
      <c r="G34" s="150"/>
      <c r="H34" s="150"/>
      <c r="I34" s="150"/>
      <c r="J34" s="150"/>
      <c r="K34" s="151"/>
      <c r="L34" s="151"/>
      <c r="M34" s="148"/>
      <c r="N34" s="148"/>
      <c r="O34" s="149"/>
      <c r="P34" s="149"/>
      <c r="Q34" s="148"/>
      <c r="R34" s="148"/>
      <c r="S34" s="148"/>
      <c r="T34" s="152"/>
      <c r="U34" s="152"/>
      <c r="V34" s="152"/>
      <c r="W34" s="148"/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  <row r="35" spans="1:34" ht="12.75">
      <c r="A35" s="144"/>
      <c r="B35" s="156"/>
      <c r="C35" s="146"/>
      <c r="D35" s="157" t="s">
        <v>227</v>
      </c>
      <c r="E35" s="158">
        <f>J35</f>
        <v>0</v>
      </c>
      <c r="F35" s="149"/>
      <c r="G35" s="150"/>
      <c r="H35" s="158">
        <f>H15+H21+H25+H33</f>
        <v>0</v>
      </c>
      <c r="I35" s="158">
        <f>I15+I21+I25+I33</f>
        <v>0</v>
      </c>
      <c r="J35" s="158">
        <f>J15+J21+J25+J33</f>
        <v>0</v>
      </c>
      <c r="K35" s="151"/>
      <c r="L35" s="159">
        <f>L15+L21+L25+L33</f>
        <v>61.65672</v>
      </c>
      <c r="M35" s="148"/>
      <c r="N35" s="160">
        <f>N15+N21+N25+N33</f>
        <v>48.02</v>
      </c>
      <c r="O35" s="149"/>
      <c r="P35" s="149"/>
      <c r="Q35" s="148"/>
      <c r="R35" s="148"/>
      <c r="S35" s="148"/>
      <c r="T35" s="152"/>
      <c r="U35" s="152"/>
      <c r="V35" s="152"/>
      <c r="W35" s="160">
        <f>W15+W21+W25+W33</f>
        <v>91.84700000000001</v>
      </c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  <row r="36" spans="1:34" ht="12.75">
      <c r="A36" s="144"/>
      <c r="B36" s="156"/>
      <c r="C36" s="146"/>
      <c r="D36" s="147"/>
      <c r="E36" s="148"/>
      <c r="F36" s="149"/>
      <c r="G36" s="150"/>
      <c r="H36" s="150"/>
      <c r="I36" s="150"/>
      <c r="J36" s="150"/>
      <c r="K36" s="151"/>
      <c r="L36" s="151"/>
      <c r="M36" s="148"/>
      <c r="N36" s="148"/>
      <c r="O36" s="149"/>
      <c r="P36" s="149"/>
      <c r="Q36" s="148"/>
      <c r="R36" s="148"/>
      <c r="S36" s="148"/>
      <c r="T36" s="152"/>
      <c r="U36" s="152"/>
      <c r="V36" s="152"/>
      <c r="W36" s="148"/>
      <c r="X36" s="149"/>
      <c r="Y36" s="149"/>
      <c r="Z36" s="149"/>
      <c r="AA36" s="149"/>
      <c r="AB36" s="149"/>
      <c r="AC36" s="153"/>
      <c r="AD36" s="153"/>
      <c r="AE36" s="153"/>
      <c r="AF36" s="153"/>
      <c r="AG36" s="153"/>
      <c r="AH36" s="153"/>
    </row>
    <row r="37" spans="1:34" ht="12.75">
      <c r="A37" s="144"/>
      <c r="B37" s="156"/>
      <c r="C37" s="146"/>
      <c r="D37" s="161" t="s">
        <v>228</v>
      </c>
      <c r="E37" s="158">
        <f>J37</f>
        <v>0</v>
      </c>
      <c r="F37" s="149"/>
      <c r="G37" s="150"/>
      <c r="H37" s="158">
        <f>H35</f>
        <v>0</v>
      </c>
      <c r="I37" s="158">
        <f>I35</f>
        <v>0</v>
      </c>
      <c r="J37" s="158">
        <f>J35</f>
        <v>0</v>
      </c>
      <c r="K37" s="151"/>
      <c r="L37" s="159">
        <f>L35</f>
        <v>61.65672</v>
      </c>
      <c r="M37" s="148"/>
      <c r="N37" s="160">
        <f>N35</f>
        <v>48.02</v>
      </c>
      <c r="O37" s="149"/>
      <c r="P37" s="149"/>
      <c r="Q37" s="148"/>
      <c r="R37" s="148"/>
      <c r="S37" s="148"/>
      <c r="T37" s="152"/>
      <c r="U37" s="152"/>
      <c r="V37" s="152"/>
      <c r="W37" s="160">
        <f>W35</f>
        <v>91.84700000000001</v>
      </c>
      <c r="X37" s="149"/>
      <c r="Y37" s="149"/>
      <c r="Z37" s="149"/>
      <c r="AA37" s="149"/>
      <c r="AB37" s="149"/>
      <c r="AC37" s="153"/>
      <c r="AD37" s="153"/>
      <c r="AE37" s="153"/>
      <c r="AF37" s="153"/>
      <c r="AG37" s="153"/>
      <c r="AH37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"/>
    </sheetView>
  </sheetViews>
  <sheetFormatPr defaultColWidth="9.140625" defaultRowHeight="13.5" customHeight="1"/>
  <cols>
    <col min="1" max="1" width="36.28125" style="81" customWidth="1"/>
    <col min="2" max="12" width="9.140625" style="81" customWidth="1"/>
    <col min="13" max="13" width="3.7109375" style="81" customWidth="1"/>
    <col min="14" max="17" width="9.7109375" style="81" customWidth="1"/>
    <col min="18" max="242" width="9.140625" style="81" customWidth="1"/>
  </cols>
  <sheetData>
    <row r="1" spans="1:256" s="85" customFormat="1" ht="25.5">
      <c r="A1" s="82" t="s">
        <v>72</v>
      </c>
      <c r="B1" s="83" t="s">
        <v>73</v>
      </c>
      <c r="C1" s="83" t="s">
        <v>74</v>
      </c>
      <c r="D1" s="83" t="s">
        <v>75</v>
      </c>
      <c r="E1" s="83" t="s">
        <v>76</v>
      </c>
      <c r="F1" s="83" t="s">
        <v>77</v>
      </c>
      <c r="G1" s="83" t="s">
        <v>78</v>
      </c>
      <c r="H1" s="83" t="s">
        <v>79</v>
      </c>
      <c r="I1" s="83" t="s">
        <v>80</v>
      </c>
      <c r="J1" s="83" t="s">
        <v>81</v>
      </c>
      <c r="K1" s="83" t="s">
        <v>82</v>
      </c>
      <c r="L1" s="83" t="s">
        <v>82</v>
      </c>
      <c r="M1" s="84" t="s">
        <v>83</v>
      </c>
      <c r="Q1" s="86"/>
      <c r="R1" s="87"/>
      <c r="S1" s="88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92" customFormat="1" ht="12.75">
      <c r="A2" s="89" t="s">
        <v>84</v>
      </c>
      <c r="B2" s="90" t="s">
        <v>11</v>
      </c>
      <c r="C2" s="90" t="s">
        <v>11</v>
      </c>
      <c r="D2" s="90" t="s">
        <v>11</v>
      </c>
      <c r="E2" s="90" t="s">
        <v>11</v>
      </c>
      <c r="F2" s="90" t="s">
        <v>11</v>
      </c>
      <c r="G2" s="90" t="s">
        <v>11</v>
      </c>
      <c r="H2" s="90" t="s">
        <v>11</v>
      </c>
      <c r="I2" s="90" t="s">
        <v>11</v>
      </c>
      <c r="J2" s="90" t="s">
        <v>11</v>
      </c>
      <c r="K2" s="90" t="s">
        <v>11</v>
      </c>
      <c r="L2" s="90" t="s">
        <v>85</v>
      </c>
      <c r="M2" s="91"/>
    </row>
    <row r="4" spans="1:13" ht="13.5" customHeight="1">
      <c r="A4" s="81" t="s">
        <v>86</v>
      </c>
      <c r="B4" s="81">
        <f>'1. mája 1159'!E37</f>
        <v>0</v>
      </c>
      <c r="C4" s="81">
        <v>0</v>
      </c>
      <c r="D4" s="81">
        <f aca="true" t="shared" si="0" ref="D4:D15">B4+C4</f>
        <v>0</v>
      </c>
      <c r="E4" s="81">
        <v>0</v>
      </c>
      <c r="F4" s="81">
        <v>0</v>
      </c>
      <c r="G4" s="81">
        <v>0</v>
      </c>
      <c r="H4" s="81">
        <f aca="true" t="shared" si="1" ref="H4:H15">D4+E4+F4+G4</f>
        <v>0</v>
      </c>
      <c r="I4" s="81">
        <f>B4*0.2</f>
        <v>0</v>
      </c>
      <c r="J4" s="81">
        <v>0</v>
      </c>
      <c r="K4" s="81">
        <f aca="true" t="shared" si="2" ref="K4:K15">H4+I4+J4</f>
        <v>0</v>
      </c>
      <c r="L4" s="81">
        <f aca="true" t="shared" si="3" ref="L4:L15">K4*30.126</f>
        <v>0</v>
      </c>
      <c r="M4" s="81" t="s">
        <v>87</v>
      </c>
    </row>
    <row r="5" spans="1:13" ht="13.5" customHeight="1">
      <c r="A5" s="81" t="s">
        <v>88</v>
      </c>
      <c r="B5" s="81">
        <f>'Hoštiná družstvo'!E26</f>
        <v>0</v>
      </c>
      <c r="C5" s="81">
        <v>0</v>
      </c>
      <c r="D5" s="81">
        <f t="shared" si="0"/>
        <v>0</v>
      </c>
      <c r="E5" s="81">
        <v>0</v>
      </c>
      <c r="F5" s="81">
        <v>0</v>
      </c>
      <c r="G5" s="81">
        <v>0</v>
      </c>
      <c r="H5" s="81">
        <f t="shared" si="1"/>
        <v>0</v>
      </c>
      <c r="I5" s="81">
        <f aca="true" t="shared" si="4" ref="I5:I15">B5*0.2</f>
        <v>0</v>
      </c>
      <c r="J5" s="81">
        <v>0</v>
      </c>
      <c r="K5" s="81">
        <f t="shared" si="2"/>
        <v>0</v>
      </c>
      <c r="L5" s="81">
        <f t="shared" si="3"/>
        <v>0</v>
      </c>
      <c r="M5" s="81" t="s">
        <v>87</v>
      </c>
    </row>
    <row r="6" spans="1:13" ht="13.5" customHeight="1">
      <c r="A6" s="81" t="s">
        <v>89</v>
      </c>
      <c r="B6" s="81">
        <f>'Chodník Hoštinská'!E34</f>
        <v>0</v>
      </c>
      <c r="C6" s="81">
        <v>0</v>
      </c>
      <c r="D6" s="81">
        <f t="shared" si="0"/>
        <v>0</v>
      </c>
      <c r="E6" s="81">
        <v>0</v>
      </c>
      <c r="F6" s="81">
        <v>0</v>
      </c>
      <c r="G6" s="81">
        <v>0</v>
      </c>
      <c r="H6" s="81">
        <f t="shared" si="1"/>
        <v>0</v>
      </c>
      <c r="I6" s="81">
        <f t="shared" si="4"/>
        <v>0</v>
      </c>
      <c r="J6" s="81">
        <v>0</v>
      </c>
      <c r="K6" s="81">
        <f t="shared" si="2"/>
        <v>0</v>
      </c>
      <c r="L6" s="81">
        <f t="shared" si="3"/>
        <v>0</v>
      </c>
      <c r="M6" s="81" t="s">
        <v>87</v>
      </c>
    </row>
    <row r="7" spans="1:13" ht="13.5" customHeight="1">
      <c r="A7" s="81" t="s">
        <v>90</v>
      </c>
      <c r="B7" s="81">
        <f>'Chodník Požiarna 1637'!E43</f>
        <v>0</v>
      </c>
      <c r="C7" s="81">
        <v>0</v>
      </c>
      <c r="D7" s="81">
        <f t="shared" si="0"/>
        <v>0</v>
      </c>
      <c r="E7" s="81">
        <v>0</v>
      </c>
      <c r="F7" s="81">
        <v>0</v>
      </c>
      <c r="G7" s="81">
        <v>0</v>
      </c>
      <c r="H7" s="81">
        <f t="shared" si="1"/>
        <v>0</v>
      </c>
      <c r="I7" s="81">
        <f t="shared" si="4"/>
        <v>0</v>
      </c>
      <c r="J7" s="81">
        <v>0</v>
      </c>
      <c r="K7" s="81">
        <f t="shared" si="2"/>
        <v>0</v>
      </c>
      <c r="L7" s="81">
        <f t="shared" si="3"/>
        <v>0</v>
      </c>
      <c r="M7" s="81" t="s">
        <v>87</v>
      </c>
    </row>
    <row r="8" spans="1:13" ht="13.5" customHeight="1">
      <c r="A8" s="81" t="s">
        <v>91</v>
      </c>
      <c r="B8" s="81">
        <f>'Chodník Požiarna 1638'!E49</f>
        <v>0</v>
      </c>
      <c r="C8" s="81">
        <v>0</v>
      </c>
      <c r="D8" s="81">
        <f t="shared" si="0"/>
        <v>0</v>
      </c>
      <c r="E8" s="81">
        <v>0</v>
      </c>
      <c r="F8" s="81">
        <v>0</v>
      </c>
      <c r="G8" s="81">
        <v>0</v>
      </c>
      <c r="H8" s="81">
        <f t="shared" si="1"/>
        <v>0</v>
      </c>
      <c r="I8" s="81">
        <f t="shared" si="4"/>
        <v>0</v>
      </c>
      <c r="J8" s="81">
        <v>0</v>
      </c>
      <c r="K8" s="81">
        <f t="shared" si="2"/>
        <v>0</v>
      </c>
      <c r="L8" s="81">
        <f t="shared" si="3"/>
        <v>0</v>
      </c>
      <c r="M8" s="81" t="s">
        <v>87</v>
      </c>
    </row>
    <row r="9" spans="1:13" ht="13.5" customHeight="1">
      <c r="A9" s="81" t="s">
        <v>92</v>
      </c>
      <c r="B9" s="81">
        <f>'Chodník za cintorínom'!E35</f>
        <v>0</v>
      </c>
      <c r="C9" s="81">
        <v>0</v>
      </c>
      <c r="D9" s="81">
        <f t="shared" si="0"/>
        <v>0</v>
      </c>
      <c r="E9" s="81">
        <v>0</v>
      </c>
      <c r="F9" s="81">
        <v>0</v>
      </c>
      <c r="G9" s="81">
        <v>0</v>
      </c>
      <c r="H9" s="81">
        <f t="shared" si="1"/>
        <v>0</v>
      </c>
      <c r="I9" s="81">
        <f t="shared" si="4"/>
        <v>0</v>
      </c>
      <c r="J9" s="81">
        <v>0</v>
      </c>
      <c r="K9" s="81">
        <f t="shared" si="2"/>
        <v>0</v>
      </c>
      <c r="L9" s="81">
        <f t="shared" si="3"/>
        <v>0</v>
      </c>
      <c r="M9" s="81" t="s">
        <v>87</v>
      </c>
    </row>
    <row r="10" spans="1:13" ht="13.5" customHeight="1">
      <c r="A10" s="81" t="s">
        <v>93</v>
      </c>
      <c r="B10" s="81">
        <f>'Chodník Zbojník'!E37</f>
        <v>0</v>
      </c>
      <c r="C10" s="81">
        <v>0</v>
      </c>
      <c r="D10" s="81">
        <f t="shared" si="0"/>
        <v>0</v>
      </c>
      <c r="E10" s="81">
        <v>0</v>
      </c>
      <c r="F10" s="81">
        <v>0</v>
      </c>
      <c r="G10" s="81">
        <v>0</v>
      </c>
      <c r="H10" s="81">
        <f t="shared" si="1"/>
        <v>0</v>
      </c>
      <c r="I10" s="81">
        <f t="shared" si="4"/>
        <v>0</v>
      </c>
      <c r="J10" s="81">
        <v>0</v>
      </c>
      <c r="K10" s="81">
        <f t="shared" si="2"/>
        <v>0</v>
      </c>
      <c r="L10" s="81">
        <f t="shared" si="3"/>
        <v>0</v>
      </c>
      <c r="M10" s="81" t="s">
        <v>87</v>
      </c>
    </row>
    <row r="11" spans="1:13" ht="13.5" customHeight="1">
      <c r="A11" s="81" t="s">
        <v>94</v>
      </c>
      <c r="B11" s="81">
        <f>Ihrište!E32</f>
        <v>0</v>
      </c>
      <c r="C11" s="81">
        <v>0</v>
      </c>
      <c r="D11" s="81">
        <f t="shared" si="0"/>
        <v>0</v>
      </c>
      <c r="E11" s="81">
        <v>0</v>
      </c>
      <c r="F11" s="81">
        <v>0</v>
      </c>
      <c r="G11" s="81">
        <v>0</v>
      </c>
      <c r="H11" s="81">
        <f t="shared" si="1"/>
        <v>0</v>
      </c>
      <c r="I11" s="81">
        <f t="shared" si="4"/>
        <v>0</v>
      </c>
      <c r="J11" s="81">
        <v>0</v>
      </c>
      <c r="K11" s="81">
        <f t="shared" si="2"/>
        <v>0</v>
      </c>
      <c r="L11" s="81">
        <f t="shared" si="3"/>
        <v>0</v>
      </c>
      <c r="M11" s="81" t="s">
        <v>87</v>
      </c>
    </row>
    <row r="12" spans="1:13" ht="13.5" customHeight="1">
      <c r="A12" s="81" t="s">
        <v>95</v>
      </c>
      <c r="B12" s="81">
        <f>Novonosická!E36</f>
        <v>0</v>
      </c>
      <c r="C12" s="81">
        <v>0</v>
      </c>
      <c r="D12" s="81">
        <f t="shared" si="0"/>
        <v>0</v>
      </c>
      <c r="E12" s="81">
        <v>0</v>
      </c>
      <c r="F12" s="81">
        <v>0</v>
      </c>
      <c r="G12" s="81">
        <v>0</v>
      </c>
      <c r="H12" s="81">
        <f t="shared" si="1"/>
        <v>0</v>
      </c>
      <c r="I12" s="81">
        <f t="shared" si="4"/>
        <v>0</v>
      </c>
      <c r="J12" s="81">
        <v>0</v>
      </c>
      <c r="K12" s="81">
        <f t="shared" si="2"/>
        <v>0</v>
      </c>
      <c r="L12" s="81">
        <f t="shared" si="3"/>
        <v>0</v>
      </c>
      <c r="M12" s="81" t="s">
        <v>87</v>
      </c>
    </row>
    <row r="13" spans="1:13" ht="13.5" customHeight="1">
      <c r="A13" s="81" t="s">
        <v>96</v>
      </c>
      <c r="B13" s="81">
        <f>Okružná!E31</f>
        <v>0</v>
      </c>
      <c r="C13" s="81">
        <v>0</v>
      </c>
      <c r="D13" s="81">
        <f t="shared" si="0"/>
        <v>0</v>
      </c>
      <c r="E13" s="81">
        <v>0</v>
      </c>
      <c r="F13" s="81">
        <v>0</v>
      </c>
      <c r="G13" s="81">
        <v>0</v>
      </c>
      <c r="H13" s="81">
        <f t="shared" si="1"/>
        <v>0</v>
      </c>
      <c r="I13" s="81">
        <f t="shared" si="4"/>
        <v>0</v>
      </c>
      <c r="J13" s="81">
        <v>0</v>
      </c>
      <c r="K13" s="81">
        <f t="shared" si="2"/>
        <v>0</v>
      </c>
      <c r="L13" s="81">
        <f t="shared" si="3"/>
        <v>0</v>
      </c>
      <c r="M13" s="81" t="s">
        <v>87</v>
      </c>
    </row>
    <row r="14" spans="1:13" ht="13.5" customHeight="1">
      <c r="A14" s="81" t="s">
        <v>97</v>
      </c>
      <c r="B14" s="81">
        <f>'Pribinova 1170'!E39</f>
        <v>0</v>
      </c>
      <c r="C14" s="81">
        <v>0</v>
      </c>
      <c r="D14" s="81">
        <f t="shared" si="0"/>
        <v>0</v>
      </c>
      <c r="E14" s="81">
        <v>0</v>
      </c>
      <c r="F14" s="81">
        <v>0</v>
      </c>
      <c r="G14" s="81">
        <v>0</v>
      </c>
      <c r="H14" s="81">
        <f t="shared" si="1"/>
        <v>0</v>
      </c>
      <c r="I14" s="81">
        <f t="shared" si="4"/>
        <v>0</v>
      </c>
      <c r="J14" s="81">
        <v>0</v>
      </c>
      <c r="K14" s="81">
        <f t="shared" si="2"/>
        <v>0</v>
      </c>
      <c r="L14" s="81">
        <f t="shared" si="3"/>
        <v>0</v>
      </c>
      <c r="M14" s="81" t="s">
        <v>87</v>
      </c>
    </row>
    <row r="15" spans="1:13" ht="13.5" customHeight="1">
      <c r="A15" s="81" t="s">
        <v>98</v>
      </c>
      <c r="B15" s="81">
        <f>Športovcov!E38</f>
        <v>0</v>
      </c>
      <c r="C15" s="81">
        <v>0</v>
      </c>
      <c r="D15" s="81">
        <f t="shared" si="0"/>
        <v>0</v>
      </c>
      <c r="E15" s="81">
        <v>0</v>
      </c>
      <c r="F15" s="81">
        <v>0</v>
      </c>
      <c r="G15" s="81">
        <v>0</v>
      </c>
      <c r="H15" s="81">
        <f t="shared" si="1"/>
        <v>0</v>
      </c>
      <c r="I15" s="81">
        <f t="shared" si="4"/>
        <v>0</v>
      </c>
      <c r="J15" s="81">
        <v>0</v>
      </c>
      <c r="K15" s="81">
        <f t="shared" si="2"/>
        <v>0</v>
      </c>
      <c r="L15" s="81">
        <f t="shared" si="3"/>
        <v>0</v>
      </c>
      <c r="M15" s="81" t="s">
        <v>87</v>
      </c>
    </row>
    <row r="17" spans="1:12" ht="13.5" customHeight="1">
      <c r="A17" s="81" t="s">
        <v>99</v>
      </c>
      <c r="B17" s="81">
        <f aca="true" t="shared" si="5" ref="B17:L17">SUM(B4:B16)</f>
        <v>0</v>
      </c>
      <c r="C17" s="81">
        <f t="shared" si="5"/>
        <v>0</v>
      </c>
      <c r="D17" s="81">
        <f t="shared" si="5"/>
        <v>0</v>
      </c>
      <c r="E17" s="81">
        <f t="shared" si="5"/>
        <v>0</v>
      </c>
      <c r="F17" s="81">
        <f t="shared" si="5"/>
        <v>0</v>
      </c>
      <c r="G17" s="81">
        <f t="shared" si="5"/>
        <v>0</v>
      </c>
      <c r="H17" s="81">
        <f t="shared" si="5"/>
        <v>0</v>
      </c>
      <c r="I17" s="81">
        <f t="shared" si="5"/>
        <v>0</v>
      </c>
      <c r="J17" s="81">
        <f t="shared" si="5"/>
        <v>0</v>
      </c>
      <c r="K17" s="81">
        <f t="shared" si="5"/>
        <v>0</v>
      </c>
      <c r="L17" s="81">
        <f t="shared" si="5"/>
        <v>0</v>
      </c>
    </row>
  </sheetData>
  <sheetProtection selectLockedCells="1" selectUnlockedCells="1"/>
  <printOptions/>
  <pageMargins left="0.39375" right="0.27569444444444446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pane xSplit="4" ySplit="10" topLeftCell="E1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98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160</v>
      </c>
      <c r="D14" s="147" t="s">
        <v>161</v>
      </c>
      <c r="E14" s="148">
        <v>124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12.152000000000001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24.8</v>
      </c>
      <c r="X14" s="149" t="s">
        <v>164</v>
      </c>
      <c r="Y14" s="146" t="s">
        <v>160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7" ht="25.5">
      <c r="A15" s="155" t="s">
        <v>170</v>
      </c>
      <c r="B15" s="156" t="s">
        <v>159</v>
      </c>
      <c r="C15" s="146" t="s">
        <v>171</v>
      </c>
      <c r="D15" s="147" t="s">
        <v>172</v>
      </c>
      <c r="E15" s="148">
        <v>1881</v>
      </c>
      <c r="F15" s="149" t="s">
        <v>162</v>
      </c>
      <c r="G15" s="150">
        <v>0</v>
      </c>
      <c r="H15" s="150">
        <f>ROUND(E15*G15,2)</f>
        <v>0</v>
      </c>
      <c r="I15" s="150"/>
      <c r="J15" s="150">
        <f>ROUND(E15*G15,2)</f>
        <v>0</v>
      </c>
      <c r="K15" s="151"/>
      <c r="L15" s="151"/>
      <c r="M15" s="148">
        <v>0.128</v>
      </c>
      <c r="N15" s="148">
        <f>E15*M15</f>
        <v>240.768</v>
      </c>
      <c r="O15" s="149">
        <v>20</v>
      </c>
      <c r="P15" s="146" t="s">
        <v>173</v>
      </c>
      <c r="Q15" s="148"/>
      <c r="R15" s="148"/>
      <c r="S15" s="148"/>
      <c r="T15" s="152"/>
      <c r="U15" s="152"/>
      <c r="V15" s="152" t="s">
        <v>65</v>
      </c>
      <c r="W15" s="148">
        <v>94.05</v>
      </c>
      <c r="X15" s="149" t="s">
        <v>174</v>
      </c>
      <c r="Y15" s="146" t="s">
        <v>171</v>
      </c>
      <c r="Z15" s="149" t="s">
        <v>165</v>
      </c>
      <c r="AA15" s="149" t="s">
        <v>166</v>
      </c>
      <c r="AB15" s="146" t="s">
        <v>167</v>
      </c>
      <c r="AC15" s="153"/>
      <c r="AD15" s="153"/>
      <c r="AE15" s="153"/>
      <c r="AF15" s="153"/>
      <c r="AG15" s="153"/>
      <c r="AH15" s="153"/>
      <c r="AJ15" s="102" t="s">
        <v>168</v>
      </c>
      <c r="AK15" s="102" t="s">
        <v>169</v>
      </c>
    </row>
    <row r="16" spans="1:34" ht="12.75">
      <c r="A16" s="144"/>
      <c r="B16" s="156"/>
      <c r="C16" s="146"/>
      <c r="D16" s="157" t="s">
        <v>175</v>
      </c>
      <c r="E16" s="158">
        <f>J16</f>
        <v>0</v>
      </c>
      <c r="F16" s="149"/>
      <c r="G16" s="150"/>
      <c r="H16" s="158">
        <f>SUM(H11:H15)</f>
        <v>0</v>
      </c>
      <c r="I16" s="158">
        <f>SUM(I11:I15)</f>
        <v>0</v>
      </c>
      <c r="J16" s="158">
        <f>SUM(J11:J15)</f>
        <v>0</v>
      </c>
      <c r="K16" s="151"/>
      <c r="L16" s="159">
        <f>SUM(L11:L15)</f>
        <v>0</v>
      </c>
      <c r="M16" s="148"/>
      <c r="N16" s="160">
        <f>SUM(N11:N15)</f>
        <v>252.92000000000002</v>
      </c>
      <c r="O16" s="149"/>
      <c r="P16" s="149"/>
      <c r="Q16" s="148"/>
      <c r="R16" s="148"/>
      <c r="S16" s="148"/>
      <c r="T16" s="152"/>
      <c r="U16" s="152"/>
      <c r="V16" s="152"/>
      <c r="W16" s="160">
        <f>SUM(W11:W15)</f>
        <v>118.85</v>
      </c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6"/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4" ht="12.75">
      <c r="A18" s="144"/>
      <c r="B18" s="154" t="s">
        <v>176</v>
      </c>
      <c r="C18" s="146"/>
      <c r="D18" s="147"/>
      <c r="E18" s="148"/>
      <c r="F18" s="149"/>
      <c r="G18" s="150"/>
      <c r="H18" s="150"/>
      <c r="I18" s="150"/>
      <c r="J18" s="150"/>
      <c r="K18" s="151"/>
      <c r="L18" s="151"/>
      <c r="M18" s="148"/>
      <c r="N18" s="148"/>
      <c r="O18" s="149"/>
      <c r="P18" s="149"/>
      <c r="Q18" s="148"/>
      <c r="R18" s="148"/>
      <c r="S18" s="148"/>
      <c r="T18" s="152"/>
      <c r="U18" s="152"/>
      <c r="V18" s="152"/>
      <c r="W18" s="148"/>
      <c r="X18" s="149"/>
      <c r="Y18" s="149"/>
      <c r="Z18" s="149"/>
      <c r="AA18" s="149"/>
      <c r="AB18" s="149"/>
      <c r="AC18" s="153"/>
      <c r="AD18" s="153"/>
      <c r="AE18" s="153"/>
      <c r="AF18" s="153"/>
      <c r="AG18" s="153"/>
      <c r="AH18" s="153"/>
    </row>
    <row r="19" spans="1:37" ht="12.75">
      <c r="A19" s="155" t="s">
        <v>177</v>
      </c>
      <c r="B19" s="156" t="s">
        <v>159</v>
      </c>
      <c r="C19" s="146" t="s">
        <v>178</v>
      </c>
      <c r="D19" s="147" t="s">
        <v>179</v>
      </c>
      <c r="E19" s="148">
        <v>94</v>
      </c>
      <c r="F19" s="149" t="s">
        <v>180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0.95825</v>
      </c>
      <c r="L19" s="151">
        <f>E19*K19</f>
        <v>90.0755</v>
      </c>
      <c r="M19" s="148"/>
      <c r="N19" s="148"/>
      <c r="O19" s="149">
        <v>20</v>
      </c>
      <c r="P19" s="146" t="s">
        <v>181</v>
      </c>
      <c r="Q19" s="148"/>
      <c r="R19" s="148"/>
      <c r="S19" s="148"/>
      <c r="T19" s="152"/>
      <c r="U19" s="152"/>
      <c r="V19" s="152" t="s">
        <v>65</v>
      </c>
      <c r="W19" s="148">
        <v>21.902</v>
      </c>
      <c r="X19" s="149" t="s">
        <v>182</v>
      </c>
      <c r="Y19" s="146" t="s">
        <v>178</v>
      </c>
      <c r="Z19" s="149" t="s">
        <v>183</v>
      </c>
      <c r="AA19" s="149" t="s">
        <v>166</v>
      </c>
      <c r="AB19" s="146" t="s">
        <v>167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25.5">
      <c r="A20" s="155" t="s">
        <v>184</v>
      </c>
      <c r="B20" s="156" t="s">
        <v>159</v>
      </c>
      <c r="C20" s="146" t="s">
        <v>185</v>
      </c>
      <c r="D20" s="147" t="s">
        <v>186</v>
      </c>
      <c r="E20" s="148">
        <v>224</v>
      </c>
      <c r="F20" s="149" t="s">
        <v>187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0.00084</v>
      </c>
      <c r="L20" s="151">
        <f>E20*K20</f>
        <v>0.18816</v>
      </c>
      <c r="M20" s="148"/>
      <c r="N20" s="148"/>
      <c r="O20" s="149">
        <v>20</v>
      </c>
      <c r="P20" s="146" t="s">
        <v>188</v>
      </c>
      <c r="Q20" s="148"/>
      <c r="R20" s="148"/>
      <c r="S20" s="148"/>
      <c r="T20" s="152"/>
      <c r="U20" s="152"/>
      <c r="V20" s="152" t="s">
        <v>65</v>
      </c>
      <c r="W20" s="148">
        <v>17.024</v>
      </c>
      <c r="X20" s="149" t="s">
        <v>189</v>
      </c>
      <c r="Y20" s="146" t="s">
        <v>185</v>
      </c>
      <c r="Z20" s="149" t="s">
        <v>190</v>
      </c>
      <c r="AA20" s="149" t="s">
        <v>166</v>
      </c>
      <c r="AB20" s="146" t="s">
        <v>167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12.75">
      <c r="A21" s="155" t="s">
        <v>191</v>
      </c>
      <c r="B21" s="156" t="s">
        <v>192</v>
      </c>
      <c r="C21" s="146" t="s">
        <v>193</v>
      </c>
      <c r="D21" s="147" t="s">
        <v>194</v>
      </c>
      <c r="E21" s="148">
        <v>2005</v>
      </c>
      <c r="F21" s="149" t="s">
        <v>162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>
        <v>0.00071</v>
      </c>
      <c r="L21" s="151">
        <f>E21*K21</f>
        <v>1.42355</v>
      </c>
      <c r="M21" s="148"/>
      <c r="N21" s="148"/>
      <c r="O21" s="149">
        <v>20</v>
      </c>
      <c r="P21" s="146" t="s">
        <v>195</v>
      </c>
      <c r="Q21" s="148"/>
      <c r="R21" s="148"/>
      <c r="S21" s="148"/>
      <c r="T21" s="152"/>
      <c r="U21" s="152"/>
      <c r="V21" s="152" t="s">
        <v>65</v>
      </c>
      <c r="W21" s="148">
        <v>4.01</v>
      </c>
      <c r="X21" s="146" t="s">
        <v>193</v>
      </c>
      <c r="Y21" s="146" t="s">
        <v>193</v>
      </c>
      <c r="Z21" s="149" t="s">
        <v>183</v>
      </c>
      <c r="AA21" s="149" t="s">
        <v>166</v>
      </c>
      <c r="AB21" s="149" t="s">
        <v>36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7" ht="12.75">
      <c r="A22" s="155" t="s">
        <v>196</v>
      </c>
      <c r="B22" s="156" t="s">
        <v>159</v>
      </c>
      <c r="C22" s="146" t="s">
        <v>197</v>
      </c>
      <c r="D22" s="147" t="s">
        <v>198</v>
      </c>
      <c r="E22" s="148">
        <v>2005</v>
      </c>
      <c r="F22" s="149" t="s">
        <v>162</v>
      </c>
      <c r="G22" s="150">
        <v>0</v>
      </c>
      <c r="H22" s="150">
        <f>ROUND(E22*G22,2)</f>
        <v>0</v>
      </c>
      <c r="I22" s="150"/>
      <c r="J22" s="150">
        <f>ROUND(E22*G22,2)</f>
        <v>0</v>
      </c>
      <c r="K22" s="151">
        <v>0.12341</v>
      </c>
      <c r="L22" s="151">
        <f>E22*K22</f>
        <v>247.43705</v>
      </c>
      <c r="M22" s="148"/>
      <c r="N22" s="148"/>
      <c r="O22" s="149">
        <v>20</v>
      </c>
      <c r="P22" s="146" t="s">
        <v>199</v>
      </c>
      <c r="Q22" s="148"/>
      <c r="R22" s="148"/>
      <c r="S22" s="148"/>
      <c r="T22" s="152"/>
      <c r="U22" s="152"/>
      <c r="V22" s="152" t="s">
        <v>65</v>
      </c>
      <c r="W22" s="148">
        <v>270.675</v>
      </c>
      <c r="X22" s="146" t="s">
        <v>197</v>
      </c>
      <c r="Y22" s="146" t="s">
        <v>197</v>
      </c>
      <c r="Z22" s="149" t="s">
        <v>183</v>
      </c>
      <c r="AA22" s="149" t="s">
        <v>166</v>
      </c>
      <c r="AB22" s="149" t="s">
        <v>36</v>
      </c>
      <c r="AC22" s="153"/>
      <c r="AD22" s="153"/>
      <c r="AE22" s="153"/>
      <c r="AF22" s="153"/>
      <c r="AG22" s="153"/>
      <c r="AH22" s="153"/>
      <c r="AJ22" s="102" t="s">
        <v>168</v>
      </c>
      <c r="AK22" s="102" t="s">
        <v>169</v>
      </c>
    </row>
    <row r="23" spans="1:34" ht="12.75">
      <c r="A23" s="144"/>
      <c r="B23" s="156"/>
      <c r="C23" s="146"/>
      <c r="D23" s="157" t="s">
        <v>200</v>
      </c>
      <c r="E23" s="158">
        <f>J23</f>
        <v>0</v>
      </c>
      <c r="F23" s="149"/>
      <c r="G23" s="150"/>
      <c r="H23" s="158">
        <f>SUM(H17:H22)</f>
        <v>0</v>
      </c>
      <c r="I23" s="158">
        <f>SUM(I17:I22)</f>
        <v>0</v>
      </c>
      <c r="J23" s="158">
        <f>SUM(J17:J22)</f>
        <v>0</v>
      </c>
      <c r="K23" s="151"/>
      <c r="L23" s="159">
        <f>SUM(L17:L22)</f>
        <v>339.12426</v>
      </c>
      <c r="M23" s="148"/>
      <c r="N23" s="160">
        <f>SUM(N17:N22)</f>
        <v>0</v>
      </c>
      <c r="O23" s="149"/>
      <c r="P23" s="149"/>
      <c r="Q23" s="148"/>
      <c r="R23" s="148"/>
      <c r="S23" s="148"/>
      <c r="T23" s="152"/>
      <c r="U23" s="152"/>
      <c r="V23" s="152"/>
      <c r="W23" s="160">
        <f>SUM(W17:W22)</f>
        <v>313.611</v>
      </c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6"/>
      <c r="C24" s="146"/>
      <c r="D24" s="147"/>
      <c r="E24" s="148"/>
      <c r="F24" s="149"/>
      <c r="G24" s="150"/>
      <c r="H24" s="150"/>
      <c r="I24" s="150"/>
      <c r="J24" s="150"/>
      <c r="K24" s="151"/>
      <c r="L24" s="151"/>
      <c r="M24" s="148"/>
      <c r="N24" s="148"/>
      <c r="O24" s="149"/>
      <c r="P24" s="149"/>
      <c r="Q24" s="148"/>
      <c r="R24" s="148"/>
      <c r="S24" s="148"/>
      <c r="T24" s="152"/>
      <c r="U24" s="152"/>
      <c r="V24" s="152"/>
      <c r="W24" s="148"/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4" ht="12.75">
      <c r="A25" s="144"/>
      <c r="B25" s="154" t="s">
        <v>201</v>
      </c>
      <c r="C25" s="146"/>
      <c r="D25" s="147"/>
      <c r="E25" s="148"/>
      <c r="F25" s="149"/>
      <c r="G25" s="150"/>
      <c r="H25" s="150"/>
      <c r="I25" s="150"/>
      <c r="J25" s="150"/>
      <c r="K25" s="151"/>
      <c r="L25" s="151"/>
      <c r="M25" s="148"/>
      <c r="N25" s="148"/>
      <c r="O25" s="149"/>
      <c r="P25" s="149"/>
      <c r="Q25" s="148"/>
      <c r="R25" s="148"/>
      <c r="S25" s="148"/>
      <c r="T25" s="152"/>
      <c r="U25" s="152"/>
      <c r="V25" s="152"/>
      <c r="W25" s="148"/>
      <c r="X25" s="149"/>
      <c r="Y25" s="149"/>
      <c r="Z25" s="149"/>
      <c r="AA25" s="149"/>
      <c r="AB25" s="149"/>
      <c r="AC25" s="153"/>
      <c r="AD25" s="153"/>
      <c r="AE25" s="153"/>
      <c r="AF25" s="153"/>
      <c r="AG25" s="153"/>
      <c r="AH25" s="153"/>
    </row>
    <row r="26" spans="1:37" ht="25.5">
      <c r="A26" s="155" t="s">
        <v>202</v>
      </c>
      <c r="B26" s="156" t="s">
        <v>159</v>
      </c>
      <c r="C26" s="146" t="s">
        <v>203</v>
      </c>
      <c r="D26" s="147" t="s">
        <v>204</v>
      </c>
      <c r="E26" s="148">
        <v>7</v>
      </c>
      <c r="F26" s="149" t="s">
        <v>205</v>
      </c>
      <c r="G26" s="150">
        <v>0</v>
      </c>
      <c r="H26" s="150">
        <f>ROUND(E26*G26,2)</f>
        <v>0</v>
      </c>
      <c r="I26" s="150"/>
      <c r="J26" s="150">
        <f>ROUND(E26*G26,2)</f>
        <v>0</v>
      </c>
      <c r="K26" s="151">
        <v>0.40606</v>
      </c>
      <c r="L26" s="151">
        <f>E26*K26</f>
        <v>2.8424199999999997</v>
      </c>
      <c r="M26" s="148"/>
      <c r="N26" s="148"/>
      <c r="O26" s="149">
        <v>20</v>
      </c>
      <c r="P26" s="146" t="s">
        <v>206</v>
      </c>
      <c r="Q26" s="148"/>
      <c r="R26" s="148"/>
      <c r="S26" s="148"/>
      <c r="T26" s="152"/>
      <c r="U26" s="152"/>
      <c r="V26" s="152" t="s">
        <v>65</v>
      </c>
      <c r="W26" s="148">
        <v>26.719</v>
      </c>
      <c r="X26" s="146" t="s">
        <v>203</v>
      </c>
      <c r="Y26" s="146" t="s">
        <v>203</v>
      </c>
      <c r="Z26" s="149" t="s">
        <v>183</v>
      </c>
      <c r="AA26" s="149" t="s">
        <v>166</v>
      </c>
      <c r="AB26" s="149" t="s">
        <v>36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4" ht="12.75">
      <c r="A27" s="144"/>
      <c r="B27" s="156"/>
      <c r="C27" s="146"/>
      <c r="D27" s="157" t="s">
        <v>207</v>
      </c>
      <c r="E27" s="158">
        <f>J27</f>
        <v>0</v>
      </c>
      <c r="F27" s="149"/>
      <c r="G27" s="150"/>
      <c r="H27" s="158">
        <f>SUM(H24:H26)</f>
        <v>0</v>
      </c>
      <c r="I27" s="158">
        <f>SUM(I24:I26)</f>
        <v>0</v>
      </c>
      <c r="J27" s="158">
        <f>SUM(J24:J26)</f>
        <v>0</v>
      </c>
      <c r="K27" s="151"/>
      <c r="L27" s="159">
        <f>SUM(L24:L26)</f>
        <v>2.8424199999999997</v>
      </c>
      <c r="M27" s="148"/>
      <c r="N27" s="160">
        <f>SUM(N24:N26)</f>
        <v>0</v>
      </c>
      <c r="O27" s="149"/>
      <c r="P27" s="149"/>
      <c r="Q27" s="148"/>
      <c r="R27" s="148"/>
      <c r="S27" s="148"/>
      <c r="T27" s="152"/>
      <c r="U27" s="152"/>
      <c r="V27" s="152"/>
      <c r="W27" s="160">
        <f>SUM(W24:W26)</f>
        <v>26.719</v>
      </c>
      <c r="X27" s="149"/>
      <c r="Y27" s="149"/>
      <c r="Z27" s="149"/>
      <c r="AA27" s="149"/>
      <c r="AB27" s="149"/>
      <c r="AC27" s="153"/>
      <c r="AD27" s="153"/>
      <c r="AE27" s="153"/>
      <c r="AF27" s="153"/>
      <c r="AG27" s="153"/>
      <c r="AH27" s="153"/>
    </row>
    <row r="28" spans="1:34" ht="12.75">
      <c r="A28" s="144"/>
      <c r="B28" s="156"/>
      <c r="C28" s="146"/>
      <c r="D28" s="147"/>
      <c r="E28" s="148"/>
      <c r="F28" s="149"/>
      <c r="G28" s="150"/>
      <c r="H28" s="150"/>
      <c r="I28" s="150"/>
      <c r="J28" s="150"/>
      <c r="K28" s="151"/>
      <c r="L28" s="151"/>
      <c r="M28" s="148"/>
      <c r="N28" s="148"/>
      <c r="O28" s="149"/>
      <c r="P28" s="149"/>
      <c r="Q28" s="148"/>
      <c r="R28" s="148"/>
      <c r="S28" s="148"/>
      <c r="T28" s="152"/>
      <c r="U28" s="152"/>
      <c r="V28" s="152"/>
      <c r="W28" s="148"/>
      <c r="X28" s="149"/>
      <c r="Y28" s="149"/>
      <c r="Z28" s="149"/>
      <c r="AA28" s="149"/>
      <c r="AB28" s="149"/>
      <c r="AC28" s="153"/>
      <c r="AD28" s="153"/>
      <c r="AE28" s="153"/>
      <c r="AF28" s="153"/>
      <c r="AG28" s="153"/>
      <c r="AH28" s="153"/>
    </row>
    <row r="29" spans="1:34" ht="12.75">
      <c r="A29" s="144"/>
      <c r="B29" s="154" t="s">
        <v>208</v>
      </c>
      <c r="C29" s="146"/>
      <c r="D29" s="147"/>
      <c r="E29" s="148"/>
      <c r="F29" s="149"/>
      <c r="G29" s="150"/>
      <c r="H29" s="150"/>
      <c r="I29" s="150"/>
      <c r="J29" s="150"/>
      <c r="K29" s="151"/>
      <c r="L29" s="151"/>
      <c r="M29" s="148"/>
      <c r="N29" s="148"/>
      <c r="O29" s="149"/>
      <c r="P29" s="149"/>
      <c r="Q29" s="148"/>
      <c r="R29" s="148"/>
      <c r="S29" s="148"/>
      <c r="T29" s="152"/>
      <c r="U29" s="152"/>
      <c r="V29" s="152"/>
      <c r="W29" s="148"/>
      <c r="X29" s="149"/>
      <c r="Y29" s="149"/>
      <c r="Z29" s="149"/>
      <c r="AA29" s="149"/>
      <c r="AB29" s="149"/>
      <c r="AC29" s="153"/>
      <c r="AD29" s="153"/>
      <c r="AE29" s="153"/>
      <c r="AF29" s="153"/>
      <c r="AG29" s="153"/>
      <c r="AH29" s="153"/>
    </row>
    <row r="30" spans="1:37" ht="12.75">
      <c r="A30" s="155" t="s">
        <v>209</v>
      </c>
      <c r="B30" s="156" t="s">
        <v>159</v>
      </c>
      <c r="C30" s="146" t="s">
        <v>210</v>
      </c>
      <c r="D30" s="147" t="s">
        <v>211</v>
      </c>
      <c r="E30" s="148">
        <v>252.92</v>
      </c>
      <c r="F30" s="149" t="s">
        <v>180</v>
      </c>
      <c r="G30" s="150">
        <v>0</v>
      </c>
      <c r="H30" s="150">
        <f>ROUND(E30*G30,2)</f>
        <v>0</v>
      </c>
      <c r="I30" s="150"/>
      <c r="J30" s="150">
        <f>ROUND(E30*G30,2)</f>
        <v>0</v>
      </c>
      <c r="K30" s="151"/>
      <c r="L30" s="151"/>
      <c r="M30" s="148"/>
      <c r="N30" s="148"/>
      <c r="O30" s="149">
        <v>20</v>
      </c>
      <c r="P30" s="146" t="s">
        <v>212</v>
      </c>
      <c r="Q30" s="148"/>
      <c r="R30" s="148"/>
      <c r="S30" s="148"/>
      <c r="T30" s="152"/>
      <c r="U30" s="152"/>
      <c r="V30" s="152" t="s">
        <v>65</v>
      </c>
      <c r="W30" s="148">
        <v>171.48</v>
      </c>
      <c r="X30" s="146" t="s">
        <v>210</v>
      </c>
      <c r="Y30" s="146" t="s">
        <v>210</v>
      </c>
      <c r="Z30" s="149" t="s">
        <v>165</v>
      </c>
      <c r="AA30" s="149" t="s">
        <v>166</v>
      </c>
      <c r="AB30" s="149" t="s">
        <v>36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7" ht="12.75">
      <c r="A31" s="155" t="s">
        <v>213</v>
      </c>
      <c r="B31" s="156" t="s">
        <v>192</v>
      </c>
      <c r="C31" s="146" t="s">
        <v>214</v>
      </c>
      <c r="D31" s="147" t="s">
        <v>215</v>
      </c>
      <c r="E31" s="148">
        <v>252.92</v>
      </c>
      <c r="F31" s="149" t="s">
        <v>180</v>
      </c>
      <c r="G31" s="150">
        <v>0</v>
      </c>
      <c r="H31" s="150">
        <f>ROUND(E31*G31,2)</f>
        <v>0</v>
      </c>
      <c r="I31" s="150"/>
      <c r="J31" s="150">
        <f>ROUND(E31*G31,2)</f>
        <v>0</v>
      </c>
      <c r="K31" s="151"/>
      <c r="L31" s="151"/>
      <c r="M31" s="148"/>
      <c r="N31" s="148"/>
      <c r="O31" s="149">
        <v>20</v>
      </c>
      <c r="P31" s="146" t="s">
        <v>216</v>
      </c>
      <c r="Q31" s="148"/>
      <c r="R31" s="148"/>
      <c r="S31" s="148"/>
      <c r="T31" s="152"/>
      <c r="U31" s="152"/>
      <c r="V31" s="152" t="s">
        <v>65</v>
      </c>
      <c r="W31" s="148">
        <v>23.269</v>
      </c>
      <c r="X31" s="146" t="s">
        <v>214</v>
      </c>
      <c r="Y31" s="146" t="s">
        <v>214</v>
      </c>
      <c r="Z31" s="149" t="s">
        <v>165</v>
      </c>
      <c r="AA31" s="149" t="s">
        <v>166</v>
      </c>
      <c r="AB31" s="146" t="s">
        <v>167</v>
      </c>
      <c r="AC31" s="153"/>
      <c r="AD31" s="153"/>
      <c r="AE31" s="153"/>
      <c r="AF31" s="153"/>
      <c r="AG31" s="153"/>
      <c r="AH31" s="153"/>
      <c r="AJ31" s="102" t="s">
        <v>168</v>
      </c>
      <c r="AK31" s="102" t="s">
        <v>169</v>
      </c>
    </row>
    <row r="32" spans="1:37" ht="25.5">
      <c r="A32" s="155" t="s">
        <v>217</v>
      </c>
      <c r="B32" s="156" t="s">
        <v>192</v>
      </c>
      <c r="C32" s="146" t="s">
        <v>218</v>
      </c>
      <c r="D32" s="147" t="s">
        <v>219</v>
      </c>
      <c r="E32" s="148">
        <v>12.152</v>
      </c>
      <c r="F32" s="149" t="s">
        <v>180</v>
      </c>
      <c r="G32" s="150">
        <v>0</v>
      </c>
      <c r="H32" s="150">
        <f>ROUND(E32*G32,2)</f>
        <v>0</v>
      </c>
      <c r="I32" s="150"/>
      <c r="J32" s="150">
        <f>ROUND(E32*G32,2)</f>
        <v>0</v>
      </c>
      <c r="K32" s="151"/>
      <c r="L32" s="151"/>
      <c r="M32" s="148"/>
      <c r="N32" s="148"/>
      <c r="O32" s="149">
        <v>20</v>
      </c>
      <c r="P32" s="146" t="s">
        <v>220</v>
      </c>
      <c r="Q32" s="148"/>
      <c r="R32" s="148"/>
      <c r="S32" s="148"/>
      <c r="T32" s="152"/>
      <c r="U32" s="152"/>
      <c r="V32" s="152" t="s">
        <v>65</v>
      </c>
      <c r="W32" s="148"/>
      <c r="X32" s="149" t="s">
        <v>221</v>
      </c>
      <c r="Y32" s="146" t="s">
        <v>218</v>
      </c>
      <c r="Z32" s="149" t="s">
        <v>165</v>
      </c>
      <c r="AA32" s="149" t="s">
        <v>166</v>
      </c>
      <c r="AB32" s="146" t="s">
        <v>167</v>
      </c>
      <c r="AC32" s="153"/>
      <c r="AD32" s="153"/>
      <c r="AE32" s="153"/>
      <c r="AF32" s="153"/>
      <c r="AG32" s="153"/>
      <c r="AH32" s="153"/>
      <c r="AJ32" s="102" t="s">
        <v>168</v>
      </c>
      <c r="AK32" s="102" t="s">
        <v>169</v>
      </c>
    </row>
    <row r="33" spans="1:37" ht="25.5">
      <c r="A33" s="155" t="s">
        <v>222</v>
      </c>
      <c r="B33" s="156" t="s">
        <v>159</v>
      </c>
      <c r="C33" s="146" t="s">
        <v>223</v>
      </c>
      <c r="D33" s="147" t="s">
        <v>224</v>
      </c>
      <c r="E33" s="148">
        <v>341.967</v>
      </c>
      <c r="F33" s="149" t="s">
        <v>180</v>
      </c>
      <c r="G33" s="150">
        <v>0</v>
      </c>
      <c r="H33" s="150">
        <f>ROUND(E33*G33,2)</f>
        <v>0</v>
      </c>
      <c r="I33" s="150"/>
      <c r="J33" s="150">
        <f>ROUND(E33*G33,2)</f>
        <v>0</v>
      </c>
      <c r="K33" s="151"/>
      <c r="L33" s="151"/>
      <c r="M33" s="148"/>
      <c r="N33" s="148"/>
      <c r="O33" s="149">
        <v>20</v>
      </c>
      <c r="P33" s="146" t="s">
        <v>225</v>
      </c>
      <c r="Q33" s="148"/>
      <c r="R33" s="148"/>
      <c r="S33" s="148"/>
      <c r="T33" s="152"/>
      <c r="U33" s="152"/>
      <c r="V33" s="152" t="s">
        <v>65</v>
      </c>
      <c r="W33" s="148">
        <v>5.471</v>
      </c>
      <c r="X33" s="146" t="s">
        <v>223</v>
      </c>
      <c r="Y33" s="146" t="s">
        <v>223</v>
      </c>
      <c r="Z33" s="149" t="s">
        <v>183</v>
      </c>
      <c r="AA33" s="149" t="s">
        <v>166</v>
      </c>
      <c r="AB33" s="146" t="s">
        <v>167</v>
      </c>
      <c r="AC33" s="153"/>
      <c r="AD33" s="153"/>
      <c r="AE33" s="153"/>
      <c r="AF33" s="153"/>
      <c r="AG33" s="153"/>
      <c r="AH33" s="153"/>
      <c r="AJ33" s="102" t="s">
        <v>168</v>
      </c>
      <c r="AK33" s="102" t="s">
        <v>169</v>
      </c>
    </row>
    <row r="34" spans="1:34" ht="12.75">
      <c r="A34" s="144"/>
      <c r="B34" s="156"/>
      <c r="C34" s="146"/>
      <c r="D34" s="157" t="s">
        <v>226</v>
      </c>
      <c r="E34" s="158">
        <f>J34</f>
        <v>0</v>
      </c>
      <c r="F34" s="149"/>
      <c r="G34" s="150"/>
      <c r="H34" s="158">
        <f>SUM(H28:H33)</f>
        <v>0</v>
      </c>
      <c r="I34" s="158">
        <f>SUM(I28:I33)</f>
        <v>0</v>
      </c>
      <c r="J34" s="158">
        <f>SUM(J28:J33)</f>
        <v>0</v>
      </c>
      <c r="K34" s="151"/>
      <c r="L34" s="159">
        <f>SUM(L28:L33)</f>
        <v>0</v>
      </c>
      <c r="M34" s="148"/>
      <c r="N34" s="160">
        <f>SUM(N28:N33)</f>
        <v>0</v>
      </c>
      <c r="O34" s="149"/>
      <c r="P34" s="149"/>
      <c r="Q34" s="148"/>
      <c r="R34" s="148"/>
      <c r="S34" s="148"/>
      <c r="T34" s="152"/>
      <c r="U34" s="152"/>
      <c r="V34" s="152"/>
      <c r="W34" s="160">
        <f>SUM(W28:W33)</f>
        <v>200.22</v>
      </c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  <row r="35" spans="1:34" ht="12.75">
      <c r="A35" s="144"/>
      <c r="B35" s="156"/>
      <c r="C35" s="146"/>
      <c r="D35" s="147"/>
      <c r="E35" s="148"/>
      <c r="F35" s="149"/>
      <c r="G35" s="150"/>
      <c r="H35" s="150"/>
      <c r="I35" s="150"/>
      <c r="J35" s="150"/>
      <c r="K35" s="151"/>
      <c r="L35" s="151"/>
      <c r="M35" s="148"/>
      <c r="N35" s="148"/>
      <c r="O35" s="149"/>
      <c r="P35" s="149"/>
      <c r="Q35" s="148"/>
      <c r="R35" s="148"/>
      <c r="S35" s="148"/>
      <c r="T35" s="152"/>
      <c r="U35" s="152"/>
      <c r="V35" s="152"/>
      <c r="W35" s="148"/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  <row r="36" spans="1:34" ht="12.75">
      <c r="A36" s="144"/>
      <c r="B36" s="156"/>
      <c r="C36" s="146"/>
      <c r="D36" s="157" t="s">
        <v>227</v>
      </c>
      <c r="E36" s="158">
        <f>J36</f>
        <v>0</v>
      </c>
      <c r="F36" s="149"/>
      <c r="G36" s="150"/>
      <c r="H36" s="158">
        <f>H16+H23+H27+H34</f>
        <v>0</v>
      </c>
      <c r="I36" s="158">
        <f>I16+I23+I27+I34</f>
        <v>0</v>
      </c>
      <c r="J36" s="158">
        <f>J16+J23+J27+J34</f>
        <v>0</v>
      </c>
      <c r="K36" s="151"/>
      <c r="L36" s="159">
        <f>L16+L23+L27+L34</f>
        <v>341.96668</v>
      </c>
      <c r="M36" s="148"/>
      <c r="N36" s="160">
        <f>N16+N23+N27+N34</f>
        <v>252.92000000000002</v>
      </c>
      <c r="O36" s="149"/>
      <c r="P36" s="149"/>
      <c r="Q36" s="148"/>
      <c r="R36" s="148"/>
      <c r="S36" s="148"/>
      <c r="T36" s="152"/>
      <c r="U36" s="152"/>
      <c r="V36" s="152"/>
      <c r="W36" s="160">
        <f>W16+W23+W27+W34</f>
        <v>659.4</v>
      </c>
      <c r="X36" s="149"/>
      <c r="Y36" s="149"/>
      <c r="Z36" s="149"/>
      <c r="AA36" s="149"/>
      <c r="AB36" s="149"/>
      <c r="AC36" s="153"/>
      <c r="AD36" s="153"/>
      <c r="AE36" s="153"/>
      <c r="AF36" s="153"/>
      <c r="AG36" s="153"/>
      <c r="AH36" s="153"/>
    </row>
    <row r="37" spans="1:34" ht="12.75">
      <c r="A37" s="144"/>
      <c r="B37" s="156"/>
      <c r="C37" s="146"/>
      <c r="D37" s="147"/>
      <c r="E37" s="148"/>
      <c r="F37" s="149"/>
      <c r="G37" s="150"/>
      <c r="H37" s="150"/>
      <c r="I37" s="150"/>
      <c r="J37" s="150"/>
      <c r="K37" s="151"/>
      <c r="L37" s="151"/>
      <c r="M37" s="148"/>
      <c r="N37" s="148"/>
      <c r="O37" s="149"/>
      <c r="P37" s="149"/>
      <c r="Q37" s="148"/>
      <c r="R37" s="148"/>
      <c r="S37" s="148"/>
      <c r="T37" s="152"/>
      <c r="U37" s="152"/>
      <c r="V37" s="152"/>
      <c r="W37" s="148"/>
      <c r="X37" s="149"/>
      <c r="Y37" s="149"/>
      <c r="Z37" s="149"/>
      <c r="AA37" s="149"/>
      <c r="AB37" s="149"/>
      <c r="AC37" s="153"/>
      <c r="AD37" s="153"/>
      <c r="AE37" s="153"/>
      <c r="AF37" s="153"/>
      <c r="AG37" s="153"/>
      <c r="AH37" s="153"/>
    </row>
    <row r="38" spans="1:34" ht="12.75">
      <c r="A38" s="144"/>
      <c r="B38" s="156"/>
      <c r="C38" s="146"/>
      <c r="D38" s="161" t="s">
        <v>228</v>
      </c>
      <c r="E38" s="158">
        <f>J38</f>
        <v>0</v>
      </c>
      <c r="F38" s="149"/>
      <c r="G38" s="150"/>
      <c r="H38" s="158">
        <f>H36</f>
        <v>0</v>
      </c>
      <c r="I38" s="158">
        <f>I36</f>
        <v>0</v>
      </c>
      <c r="J38" s="158">
        <f>J36</f>
        <v>0</v>
      </c>
      <c r="K38" s="151"/>
      <c r="L38" s="159">
        <f>L36</f>
        <v>341.96668</v>
      </c>
      <c r="M38" s="148"/>
      <c r="N38" s="160">
        <f>N36</f>
        <v>252.92000000000002</v>
      </c>
      <c r="O38" s="149"/>
      <c r="P38" s="149"/>
      <c r="Q38" s="148"/>
      <c r="R38" s="148"/>
      <c r="S38" s="148"/>
      <c r="T38" s="152"/>
      <c r="U38" s="152"/>
      <c r="V38" s="152"/>
      <c r="W38" s="160">
        <f>W36</f>
        <v>659.4</v>
      </c>
      <c r="X38" s="149"/>
      <c r="Y38" s="149"/>
      <c r="Z38" s="149"/>
      <c r="AA38" s="149"/>
      <c r="AB38" s="149"/>
      <c r="AC38" s="153"/>
      <c r="AD38" s="153"/>
      <c r="AE38" s="153"/>
      <c r="AF38" s="153"/>
      <c r="AG38" s="153"/>
      <c r="AH38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" sqref="I1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14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97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160</v>
      </c>
      <c r="D14" s="147" t="s">
        <v>161</v>
      </c>
      <c r="E14" s="148">
        <v>352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34.496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70.4</v>
      </c>
      <c r="X14" s="149" t="s">
        <v>164</v>
      </c>
      <c r="Y14" s="146" t="s">
        <v>160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34.496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70.4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25.5">
      <c r="A18" s="155" t="s">
        <v>170</v>
      </c>
      <c r="B18" s="156" t="s">
        <v>234</v>
      </c>
      <c r="C18" s="146" t="s">
        <v>235</v>
      </c>
      <c r="D18" s="147" t="s">
        <v>236</v>
      </c>
      <c r="E18" s="148">
        <v>312</v>
      </c>
      <c r="F18" s="149" t="s">
        <v>162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0.0005</v>
      </c>
      <c r="L18" s="151">
        <f>E18*K18</f>
        <v>0.156</v>
      </c>
      <c r="M18" s="148"/>
      <c r="N18" s="148"/>
      <c r="O18" s="149">
        <v>20</v>
      </c>
      <c r="P18" s="146" t="s">
        <v>188</v>
      </c>
      <c r="Q18" s="148"/>
      <c r="R18" s="148"/>
      <c r="S18" s="148"/>
      <c r="T18" s="152"/>
      <c r="U18" s="152"/>
      <c r="V18" s="152" t="s">
        <v>65</v>
      </c>
      <c r="W18" s="148">
        <v>0.624</v>
      </c>
      <c r="X18" s="149" t="s">
        <v>235</v>
      </c>
      <c r="Y18" s="149" t="s">
        <v>235</v>
      </c>
      <c r="Z18" s="149" t="s">
        <v>237</v>
      </c>
      <c r="AA18" s="149" t="s">
        <v>166</v>
      </c>
      <c r="AB18" s="146" t="s">
        <v>167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12.75">
      <c r="A19" s="155" t="s">
        <v>177</v>
      </c>
      <c r="B19" s="156" t="s">
        <v>159</v>
      </c>
      <c r="C19" s="146" t="s">
        <v>178</v>
      </c>
      <c r="D19" s="147" t="s">
        <v>179</v>
      </c>
      <c r="E19" s="148">
        <v>17</v>
      </c>
      <c r="F19" s="149" t="s">
        <v>180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0.95825</v>
      </c>
      <c r="L19" s="151">
        <f>E19*K19</f>
        <v>16.29025</v>
      </c>
      <c r="M19" s="148"/>
      <c r="N19" s="148"/>
      <c r="O19" s="149">
        <v>20</v>
      </c>
      <c r="P19" s="146" t="s">
        <v>181</v>
      </c>
      <c r="Q19" s="148"/>
      <c r="R19" s="148"/>
      <c r="S19" s="148"/>
      <c r="T19" s="152"/>
      <c r="U19" s="152"/>
      <c r="V19" s="152" t="s">
        <v>65</v>
      </c>
      <c r="W19" s="148">
        <v>3.961</v>
      </c>
      <c r="X19" s="149" t="s">
        <v>182</v>
      </c>
      <c r="Y19" s="146" t="s">
        <v>178</v>
      </c>
      <c r="Z19" s="149" t="s">
        <v>183</v>
      </c>
      <c r="AA19" s="149" t="s">
        <v>166</v>
      </c>
      <c r="AB19" s="146" t="s">
        <v>167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25.5">
      <c r="A20" s="155" t="s">
        <v>184</v>
      </c>
      <c r="B20" s="156" t="s">
        <v>159</v>
      </c>
      <c r="C20" s="146" t="s">
        <v>185</v>
      </c>
      <c r="D20" s="147" t="s">
        <v>186</v>
      </c>
      <c r="E20" s="148">
        <v>70</v>
      </c>
      <c r="F20" s="149" t="s">
        <v>187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0.00084</v>
      </c>
      <c r="L20" s="151">
        <f>E20*K20</f>
        <v>0.058800000000000005</v>
      </c>
      <c r="M20" s="148"/>
      <c r="N20" s="148"/>
      <c r="O20" s="149">
        <v>20</v>
      </c>
      <c r="P20" s="146" t="s">
        <v>188</v>
      </c>
      <c r="Q20" s="148"/>
      <c r="R20" s="148"/>
      <c r="S20" s="148"/>
      <c r="T20" s="152"/>
      <c r="U20" s="152"/>
      <c r="V20" s="152" t="s">
        <v>65</v>
      </c>
      <c r="W20" s="148">
        <v>5.32</v>
      </c>
      <c r="X20" s="149" t="s">
        <v>189</v>
      </c>
      <c r="Y20" s="146" t="s">
        <v>185</v>
      </c>
      <c r="Z20" s="149" t="s">
        <v>190</v>
      </c>
      <c r="AA20" s="149" t="s">
        <v>166</v>
      </c>
      <c r="AB20" s="146" t="s">
        <v>229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12.75">
      <c r="A21" s="155" t="s">
        <v>191</v>
      </c>
      <c r="B21" s="156" t="s">
        <v>159</v>
      </c>
      <c r="C21" s="146" t="s">
        <v>197</v>
      </c>
      <c r="D21" s="147" t="s">
        <v>198</v>
      </c>
      <c r="E21" s="148">
        <v>312</v>
      </c>
      <c r="F21" s="149" t="s">
        <v>162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>
        <v>0.12341</v>
      </c>
      <c r="L21" s="151">
        <f>E21*K21</f>
        <v>38.50392</v>
      </c>
      <c r="M21" s="148"/>
      <c r="N21" s="148"/>
      <c r="O21" s="149">
        <v>20</v>
      </c>
      <c r="P21" s="146" t="s">
        <v>199</v>
      </c>
      <c r="Q21" s="148"/>
      <c r="R21" s="148"/>
      <c r="S21" s="148"/>
      <c r="T21" s="152"/>
      <c r="U21" s="152"/>
      <c r="V21" s="152" t="s">
        <v>65</v>
      </c>
      <c r="W21" s="148">
        <v>42.12</v>
      </c>
      <c r="X21" s="146" t="s">
        <v>197</v>
      </c>
      <c r="Y21" s="146" t="s">
        <v>197</v>
      </c>
      <c r="Z21" s="149" t="s">
        <v>183</v>
      </c>
      <c r="AA21" s="149" t="s">
        <v>166</v>
      </c>
      <c r="AB21" s="149" t="s">
        <v>36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4" ht="12.75">
      <c r="A22" s="144"/>
      <c r="B22" s="156"/>
      <c r="C22" s="146"/>
      <c r="D22" s="157" t="s">
        <v>200</v>
      </c>
      <c r="E22" s="158">
        <f>J22</f>
        <v>0</v>
      </c>
      <c r="F22" s="149"/>
      <c r="G22" s="150"/>
      <c r="H22" s="158">
        <f>SUM(H16:H21)</f>
        <v>0</v>
      </c>
      <c r="I22" s="158">
        <f>SUM(I16:I21)</f>
        <v>0</v>
      </c>
      <c r="J22" s="158">
        <f>SUM(J16:J21)</f>
        <v>0</v>
      </c>
      <c r="K22" s="151"/>
      <c r="L22" s="159">
        <f>SUM(L16:L21)</f>
        <v>55.008970000000005</v>
      </c>
      <c r="M22" s="148"/>
      <c r="N22" s="160">
        <f>SUM(N16:N21)</f>
        <v>0</v>
      </c>
      <c r="O22" s="149"/>
      <c r="P22" s="149"/>
      <c r="Q22" s="148"/>
      <c r="R22" s="148"/>
      <c r="S22" s="148"/>
      <c r="T22" s="152"/>
      <c r="U22" s="152"/>
      <c r="V22" s="152"/>
      <c r="W22" s="160">
        <f>SUM(W16:W21)</f>
        <v>52.025</v>
      </c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6"/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4" t="s">
        <v>201</v>
      </c>
      <c r="C24" s="146"/>
      <c r="D24" s="147"/>
      <c r="E24" s="148"/>
      <c r="F24" s="149"/>
      <c r="G24" s="150"/>
      <c r="H24" s="150"/>
      <c r="I24" s="150"/>
      <c r="J24" s="150"/>
      <c r="K24" s="151"/>
      <c r="L24" s="151"/>
      <c r="M24" s="148"/>
      <c r="N24" s="148"/>
      <c r="O24" s="149"/>
      <c r="P24" s="149"/>
      <c r="Q24" s="148"/>
      <c r="R24" s="148"/>
      <c r="S24" s="148"/>
      <c r="T24" s="152"/>
      <c r="U24" s="152"/>
      <c r="V24" s="152"/>
      <c r="W24" s="148"/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7" ht="25.5">
      <c r="A25" s="155" t="s">
        <v>196</v>
      </c>
      <c r="B25" s="156" t="s">
        <v>159</v>
      </c>
      <c r="C25" s="146" t="s">
        <v>203</v>
      </c>
      <c r="D25" s="147" t="s">
        <v>204</v>
      </c>
      <c r="E25" s="148">
        <v>3</v>
      </c>
      <c r="F25" s="149" t="s">
        <v>205</v>
      </c>
      <c r="G25" s="150">
        <v>0</v>
      </c>
      <c r="H25" s="150">
        <f>ROUND(E25*G25,2)</f>
        <v>0</v>
      </c>
      <c r="I25" s="150"/>
      <c r="J25" s="150">
        <f>ROUND(E25*G25,2)</f>
        <v>0</v>
      </c>
      <c r="K25" s="151">
        <v>0.40606</v>
      </c>
      <c r="L25" s="151">
        <f>E25*K25</f>
        <v>1.2181799999999998</v>
      </c>
      <c r="M25" s="148"/>
      <c r="N25" s="148"/>
      <c r="O25" s="149">
        <v>20</v>
      </c>
      <c r="P25" s="146" t="s">
        <v>206</v>
      </c>
      <c r="Q25" s="148"/>
      <c r="R25" s="148"/>
      <c r="S25" s="148"/>
      <c r="T25" s="152"/>
      <c r="U25" s="152"/>
      <c r="V25" s="152" t="s">
        <v>65</v>
      </c>
      <c r="W25" s="148">
        <v>11.451</v>
      </c>
      <c r="X25" s="146" t="s">
        <v>203</v>
      </c>
      <c r="Y25" s="146" t="s">
        <v>203</v>
      </c>
      <c r="Z25" s="149" t="s">
        <v>183</v>
      </c>
      <c r="AA25" s="149" t="s">
        <v>166</v>
      </c>
      <c r="AB25" s="149" t="s">
        <v>41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4" ht="12.75">
      <c r="A26" s="144"/>
      <c r="B26" s="156"/>
      <c r="C26" s="146"/>
      <c r="D26" s="157" t="s">
        <v>207</v>
      </c>
      <c r="E26" s="158">
        <f>J26</f>
        <v>0</v>
      </c>
      <c r="F26" s="149"/>
      <c r="G26" s="150"/>
      <c r="H26" s="158">
        <f>SUM(H23:H25)</f>
        <v>0</v>
      </c>
      <c r="I26" s="158">
        <f>SUM(I23:I25)</f>
        <v>0</v>
      </c>
      <c r="J26" s="158">
        <f>SUM(J23:J25)</f>
        <v>0</v>
      </c>
      <c r="K26" s="151"/>
      <c r="L26" s="159">
        <f>SUM(L23:L25)</f>
        <v>1.2181799999999998</v>
      </c>
      <c r="M26" s="148"/>
      <c r="N26" s="160">
        <f>SUM(N23:N25)</f>
        <v>0</v>
      </c>
      <c r="O26" s="149"/>
      <c r="P26" s="149"/>
      <c r="Q26" s="148"/>
      <c r="R26" s="148"/>
      <c r="S26" s="148"/>
      <c r="T26" s="152"/>
      <c r="U26" s="152"/>
      <c r="V26" s="152"/>
      <c r="W26" s="160">
        <f>SUM(W23:W25)</f>
        <v>11.451</v>
      </c>
      <c r="X26" s="149"/>
      <c r="Y26" s="149"/>
      <c r="Z26" s="149"/>
      <c r="AA26" s="149"/>
      <c r="AB26" s="149"/>
      <c r="AC26" s="153"/>
      <c r="AD26" s="153"/>
      <c r="AE26" s="153"/>
      <c r="AF26" s="153"/>
      <c r="AG26" s="153"/>
      <c r="AH26" s="153"/>
    </row>
    <row r="27" spans="1:34" ht="12.75">
      <c r="A27" s="144"/>
      <c r="B27" s="156"/>
      <c r="C27" s="146"/>
      <c r="D27" s="147"/>
      <c r="E27" s="148"/>
      <c r="F27" s="149"/>
      <c r="G27" s="150"/>
      <c r="H27" s="150"/>
      <c r="I27" s="150"/>
      <c r="J27" s="150"/>
      <c r="K27" s="151"/>
      <c r="L27" s="151"/>
      <c r="M27" s="148"/>
      <c r="N27" s="148"/>
      <c r="O27" s="149"/>
      <c r="P27" s="149"/>
      <c r="Q27" s="148"/>
      <c r="R27" s="148"/>
      <c r="S27" s="148"/>
      <c r="T27" s="152"/>
      <c r="U27" s="152"/>
      <c r="V27" s="152"/>
      <c r="W27" s="148"/>
      <c r="X27" s="149"/>
      <c r="Y27" s="149"/>
      <c r="Z27" s="149"/>
      <c r="AA27" s="149"/>
      <c r="AB27" s="149"/>
      <c r="AC27" s="153"/>
      <c r="AD27" s="153"/>
      <c r="AE27" s="153"/>
      <c r="AF27" s="153"/>
      <c r="AG27" s="153"/>
      <c r="AH27" s="153"/>
    </row>
    <row r="28" spans="1:34" ht="12.75">
      <c r="A28" s="144"/>
      <c r="B28" s="154" t="s">
        <v>208</v>
      </c>
      <c r="C28" s="146"/>
      <c r="D28" s="147"/>
      <c r="E28" s="148"/>
      <c r="F28" s="149"/>
      <c r="G28" s="150"/>
      <c r="H28" s="150"/>
      <c r="I28" s="150"/>
      <c r="J28" s="150"/>
      <c r="K28" s="151"/>
      <c r="L28" s="151"/>
      <c r="M28" s="148"/>
      <c r="N28" s="148"/>
      <c r="O28" s="149"/>
      <c r="P28" s="149"/>
      <c r="Q28" s="148"/>
      <c r="R28" s="148"/>
      <c r="S28" s="148"/>
      <c r="T28" s="152"/>
      <c r="U28" s="152"/>
      <c r="V28" s="152"/>
      <c r="W28" s="148"/>
      <c r="X28" s="149"/>
      <c r="Y28" s="149"/>
      <c r="Z28" s="149"/>
      <c r="AA28" s="149"/>
      <c r="AB28" s="149"/>
      <c r="AC28" s="153"/>
      <c r="AD28" s="153"/>
      <c r="AE28" s="153"/>
      <c r="AF28" s="153"/>
      <c r="AG28" s="153"/>
      <c r="AH28" s="153"/>
    </row>
    <row r="29" spans="1:37" ht="25.5">
      <c r="A29" s="155" t="s">
        <v>202</v>
      </c>
      <c r="B29" s="156" t="s">
        <v>159</v>
      </c>
      <c r="C29" s="146" t="s">
        <v>238</v>
      </c>
      <c r="D29" s="147" t="s">
        <v>239</v>
      </c>
      <c r="E29" s="148">
        <v>75</v>
      </c>
      <c r="F29" s="149" t="s">
        <v>187</v>
      </c>
      <c r="G29" s="150">
        <v>0</v>
      </c>
      <c r="H29" s="150">
        <f aca="true" t="shared" si="0" ref="H29:H34">ROUND(E29*G29,2)</f>
        <v>0</v>
      </c>
      <c r="I29" s="150"/>
      <c r="J29" s="150">
        <f aca="true" t="shared" si="1" ref="J29:J34">ROUND(E29*G29,2)</f>
        <v>0</v>
      </c>
      <c r="K29" s="151">
        <v>4E-05</v>
      </c>
      <c r="L29" s="151">
        <f>E29*K29</f>
        <v>0.003</v>
      </c>
      <c r="M29" s="148"/>
      <c r="N29" s="148"/>
      <c r="O29" s="149">
        <v>20</v>
      </c>
      <c r="P29" s="146" t="s">
        <v>173</v>
      </c>
      <c r="Q29" s="148"/>
      <c r="R29" s="148"/>
      <c r="S29" s="148"/>
      <c r="T29" s="152"/>
      <c r="U29" s="152"/>
      <c r="V29" s="152" t="s">
        <v>65</v>
      </c>
      <c r="W29" s="148">
        <v>3.675</v>
      </c>
      <c r="X29" s="149" t="s">
        <v>240</v>
      </c>
      <c r="Y29" s="146" t="s">
        <v>238</v>
      </c>
      <c r="Z29" s="149" t="s">
        <v>183</v>
      </c>
      <c r="AA29" s="149" t="s">
        <v>166</v>
      </c>
      <c r="AB29" s="146" t="s">
        <v>167</v>
      </c>
      <c r="AC29" s="153"/>
      <c r="AD29" s="153"/>
      <c r="AE29" s="153"/>
      <c r="AF29" s="153"/>
      <c r="AG29" s="153"/>
      <c r="AH29" s="153"/>
      <c r="AJ29" s="102" t="s">
        <v>168</v>
      </c>
      <c r="AK29" s="102" t="s">
        <v>169</v>
      </c>
    </row>
    <row r="30" spans="1:37" ht="25.5">
      <c r="A30" s="155" t="s">
        <v>209</v>
      </c>
      <c r="B30" s="156" t="s">
        <v>192</v>
      </c>
      <c r="C30" s="146" t="s">
        <v>230</v>
      </c>
      <c r="D30" s="147" t="s">
        <v>231</v>
      </c>
      <c r="E30" s="148">
        <v>70</v>
      </c>
      <c r="F30" s="149" t="s">
        <v>187</v>
      </c>
      <c r="G30" s="150">
        <v>0</v>
      </c>
      <c r="H30" s="150">
        <f t="shared" si="0"/>
        <v>0</v>
      </c>
      <c r="I30" s="150"/>
      <c r="J30" s="150">
        <f t="shared" si="1"/>
        <v>0</v>
      </c>
      <c r="K30" s="151">
        <v>2E-05</v>
      </c>
      <c r="L30" s="151">
        <f>E30*K30</f>
        <v>0.0014000000000000002</v>
      </c>
      <c r="M30" s="148"/>
      <c r="N30" s="148"/>
      <c r="O30" s="149">
        <v>20</v>
      </c>
      <c r="P30" s="146" t="s">
        <v>232</v>
      </c>
      <c r="Q30" s="148"/>
      <c r="R30" s="148"/>
      <c r="S30" s="148"/>
      <c r="T30" s="152"/>
      <c r="U30" s="152"/>
      <c r="V30" s="152" t="s">
        <v>65</v>
      </c>
      <c r="W30" s="148">
        <v>4.27</v>
      </c>
      <c r="X30" s="149" t="s">
        <v>233</v>
      </c>
      <c r="Y30" s="146" t="s">
        <v>230</v>
      </c>
      <c r="Z30" s="149" t="s">
        <v>183</v>
      </c>
      <c r="AA30" s="149" t="s">
        <v>166</v>
      </c>
      <c r="AB30" s="146" t="s">
        <v>167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7" ht="12.75">
      <c r="A31" s="155" t="s">
        <v>213</v>
      </c>
      <c r="B31" s="156" t="s">
        <v>159</v>
      </c>
      <c r="C31" s="146" t="s">
        <v>210</v>
      </c>
      <c r="D31" s="147" t="s">
        <v>211</v>
      </c>
      <c r="E31" s="148">
        <v>34.496</v>
      </c>
      <c r="F31" s="149" t="s">
        <v>180</v>
      </c>
      <c r="G31" s="150">
        <v>0</v>
      </c>
      <c r="H31" s="150">
        <f t="shared" si="0"/>
        <v>0</v>
      </c>
      <c r="I31" s="150"/>
      <c r="J31" s="150">
        <f t="shared" si="1"/>
        <v>0</v>
      </c>
      <c r="K31" s="151"/>
      <c r="L31" s="151"/>
      <c r="M31" s="148"/>
      <c r="N31" s="148"/>
      <c r="O31" s="149">
        <v>20</v>
      </c>
      <c r="P31" s="146" t="s">
        <v>212</v>
      </c>
      <c r="Q31" s="148"/>
      <c r="R31" s="148"/>
      <c r="S31" s="148"/>
      <c r="T31" s="152"/>
      <c r="U31" s="152"/>
      <c r="V31" s="152" t="s">
        <v>65</v>
      </c>
      <c r="W31" s="148">
        <v>23.388</v>
      </c>
      <c r="X31" s="146" t="s">
        <v>210</v>
      </c>
      <c r="Y31" s="146" t="s">
        <v>210</v>
      </c>
      <c r="Z31" s="149" t="s">
        <v>165</v>
      </c>
      <c r="AA31" s="149" t="s">
        <v>166</v>
      </c>
      <c r="AB31" s="149" t="s">
        <v>36</v>
      </c>
      <c r="AC31" s="153"/>
      <c r="AD31" s="153"/>
      <c r="AE31" s="153"/>
      <c r="AF31" s="153"/>
      <c r="AG31" s="153"/>
      <c r="AH31" s="153"/>
      <c r="AJ31" s="102" t="s">
        <v>168</v>
      </c>
      <c r="AK31" s="102" t="s">
        <v>169</v>
      </c>
    </row>
    <row r="32" spans="1:37" ht="12.75">
      <c r="A32" s="155" t="s">
        <v>217</v>
      </c>
      <c r="B32" s="156" t="s">
        <v>192</v>
      </c>
      <c r="C32" s="146" t="s">
        <v>214</v>
      </c>
      <c r="D32" s="147" t="s">
        <v>215</v>
      </c>
      <c r="E32" s="148">
        <v>34.496</v>
      </c>
      <c r="F32" s="149" t="s">
        <v>180</v>
      </c>
      <c r="G32" s="150">
        <v>0</v>
      </c>
      <c r="H32" s="150">
        <f t="shared" si="0"/>
        <v>0</v>
      </c>
      <c r="I32" s="150"/>
      <c r="J32" s="150">
        <f t="shared" si="1"/>
        <v>0</v>
      </c>
      <c r="K32" s="151"/>
      <c r="L32" s="151"/>
      <c r="M32" s="148"/>
      <c r="N32" s="148"/>
      <c r="O32" s="149">
        <v>20</v>
      </c>
      <c r="P32" s="146" t="s">
        <v>216</v>
      </c>
      <c r="Q32" s="148"/>
      <c r="R32" s="148"/>
      <c r="S32" s="148"/>
      <c r="T32" s="152"/>
      <c r="U32" s="152"/>
      <c r="V32" s="152" t="s">
        <v>65</v>
      </c>
      <c r="W32" s="148">
        <v>3.174</v>
      </c>
      <c r="X32" s="146" t="s">
        <v>214</v>
      </c>
      <c r="Y32" s="146" t="s">
        <v>214</v>
      </c>
      <c r="Z32" s="149" t="s">
        <v>165</v>
      </c>
      <c r="AA32" s="149" t="s">
        <v>166</v>
      </c>
      <c r="AB32" s="149" t="s">
        <v>36</v>
      </c>
      <c r="AC32" s="153"/>
      <c r="AD32" s="153"/>
      <c r="AE32" s="153"/>
      <c r="AF32" s="153"/>
      <c r="AG32" s="153"/>
      <c r="AH32" s="153"/>
      <c r="AJ32" s="102" t="s">
        <v>168</v>
      </c>
      <c r="AK32" s="102" t="s">
        <v>169</v>
      </c>
    </row>
    <row r="33" spans="1:37" ht="25.5">
      <c r="A33" s="155" t="s">
        <v>222</v>
      </c>
      <c r="B33" s="156" t="s">
        <v>192</v>
      </c>
      <c r="C33" s="146" t="s">
        <v>218</v>
      </c>
      <c r="D33" s="147" t="s">
        <v>219</v>
      </c>
      <c r="E33" s="148">
        <v>34.496</v>
      </c>
      <c r="F33" s="149" t="s">
        <v>180</v>
      </c>
      <c r="G33" s="150">
        <v>0</v>
      </c>
      <c r="H33" s="150">
        <f t="shared" si="0"/>
        <v>0</v>
      </c>
      <c r="I33" s="150"/>
      <c r="J33" s="150">
        <f t="shared" si="1"/>
        <v>0</v>
      </c>
      <c r="K33" s="151"/>
      <c r="L33" s="151"/>
      <c r="M33" s="148"/>
      <c r="N33" s="148"/>
      <c r="O33" s="149">
        <v>20</v>
      </c>
      <c r="P33" s="146" t="s">
        <v>220</v>
      </c>
      <c r="Q33" s="148"/>
      <c r="R33" s="148"/>
      <c r="S33" s="148"/>
      <c r="T33" s="152"/>
      <c r="U33" s="152"/>
      <c r="V33" s="152" t="s">
        <v>65</v>
      </c>
      <c r="W33" s="148"/>
      <c r="X33" s="149" t="s">
        <v>221</v>
      </c>
      <c r="Y33" s="146" t="s">
        <v>218</v>
      </c>
      <c r="Z33" s="149" t="s">
        <v>165</v>
      </c>
      <c r="AA33" s="149" t="s">
        <v>166</v>
      </c>
      <c r="AB33" s="146" t="s">
        <v>167</v>
      </c>
      <c r="AC33" s="153"/>
      <c r="AD33" s="153"/>
      <c r="AE33" s="153"/>
      <c r="AF33" s="153"/>
      <c r="AG33" s="153"/>
      <c r="AH33" s="153"/>
      <c r="AJ33" s="102" t="s">
        <v>168</v>
      </c>
      <c r="AK33" s="102" t="s">
        <v>169</v>
      </c>
    </row>
    <row r="34" spans="1:37" ht="25.5">
      <c r="A34" s="155" t="s">
        <v>241</v>
      </c>
      <c r="B34" s="156" t="s">
        <v>159</v>
      </c>
      <c r="C34" s="146" t="s">
        <v>223</v>
      </c>
      <c r="D34" s="147" t="s">
        <v>224</v>
      </c>
      <c r="E34" s="148">
        <v>56.232</v>
      </c>
      <c r="F34" s="149" t="s">
        <v>180</v>
      </c>
      <c r="G34" s="150">
        <v>0</v>
      </c>
      <c r="H34" s="150">
        <f t="shared" si="0"/>
        <v>0</v>
      </c>
      <c r="I34" s="150"/>
      <c r="J34" s="150">
        <f t="shared" si="1"/>
        <v>0</v>
      </c>
      <c r="K34" s="151"/>
      <c r="L34" s="151"/>
      <c r="M34" s="148"/>
      <c r="N34" s="148"/>
      <c r="O34" s="149">
        <v>20</v>
      </c>
      <c r="P34" s="146" t="s">
        <v>225</v>
      </c>
      <c r="Q34" s="148"/>
      <c r="R34" s="148"/>
      <c r="S34" s="148"/>
      <c r="T34" s="152"/>
      <c r="U34" s="152"/>
      <c r="V34" s="152" t="s">
        <v>65</v>
      </c>
      <c r="W34" s="148">
        <v>0.9</v>
      </c>
      <c r="X34" s="146" t="s">
        <v>223</v>
      </c>
      <c r="Y34" s="146" t="s">
        <v>223</v>
      </c>
      <c r="Z34" s="149" t="s">
        <v>183</v>
      </c>
      <c r="AA34" s="149" t="s">
        <v>166</v>
      </c>
      <c r="AB34" s="146" t="s">
        <v>167</v>
      </c>
      <c r="AC34" s="153"/>
      <c r="AD34" s="153"/>
      <c r="AE34" s="153"/>
      <c r="AF34" s="153"/>
      <c r="AG34" s="153"/>
      <c r="AH34" s="153"/>
      <c r="AJ34" s="102" t="s">
        <v>168</v>
      </c>
      <c r="AK34" s="102" t="s">
        <v>169</v>
      </c>
    </row>
    <row r="35" spans="1:34" ht="12.75">
      <c r="A35" s="144"/>
      <c r="B35" s="156"/>
      <c r="C35" s="146"/>
      <c r="D35" s="157" t="s">
        <v>226</v>
      </c>
      <c r="E35" s="158">
        <f>J35</f>
        <v>0</v>
      </c>
      <c r="F35" s="149"/>
      <c r="G35" s="150"/>
      <c r="H35" s="158">
        <f>SUM(H27:H34)</f>
        <v>0</v>
      </c>
      <c r="I35" s="158">
        <f>SUM(I27:I34)</f>
        <v>0</v>
      </c>
      <c r="J35" s="158">
        <f>SUM(J27:J34)</f>
        <v>0</v>
      </c>
      <c r="K35" s="151"/>
      <c r="L35" s="159">
        <f>SUM(L27:L34)</f>
        <v>0.0044</v>
      </c>
      <c r="M35" s="148"/>
      <c r="N35" s="160">
        <f>SUM(N27:N34)</f>
        <v>0</v>
      </c>
      <c r="O35" s="149"/>
      <c r="P35" s="149"/>
      <c r="Q35" s="148"/>
      <c r="R35" s="148"/>
      <c r="S35" s="148"/>
      <c r="T35" s="152"/>
      <c r="U35" s="152"/>
      <c r="V35" s="152"/>
      <c r="W35" s="160">
        <f>SUM(W27:W34)</f>
        <v>35.407000000000004</v>
      </c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  <row r="36" spans="1:34" ht="12.75">
      <c r="A36" s="144"/>
      <c r="B36" s="156"/>
      <c r="C36" s="146"/>
      <c r="D36" s="147"/>
      <c r="E36" s="148"/>
      <c r="F36" s="149"/>
      <c r="G36" s="150"/>
      <c r="H36" s="150"/>
      <c r="I36" s="150"/>
      <c r="J36" s="150"/>
      <c r="K36" s="151"/>
      <c r="L36" s="151"/>
      <c r="M36" s="148"/>
      <c r="N36" s="148"/>
      <c r="O36" s="149"/>
      <c r="P36" s="149"/>
      <c r="Q36" s="148"/>
      <c r="R36" s="148"/>
      <c r="S36" s="148"/>
      <c r="T36" s="152"/>
      <c r="U36" s="152"/>
      <c r="V36" s="152"/>
      <c r="W36" s="148"/>
      <c r="X36" s="149"/>
      <c r="Y36" s="149"/>
      <c r="Z36" s="149"/>
      <c r="AA36" s="149"/>
      <c r="AB36" s="149"/>
      <c r="AC36" s="153"/>
      <c r="AD36" s="153"/>
      <c r="AE36" s="153"/>
      <c r="AF36" s="153"/>
      <c r="AG36" s="153"/>
      <c r="AH36" s="153"/>
    </row>
    <row r="37" spans="1:34" ht="12.75">
      <c r="A37" s="144"/>
      <c r="B37" s="156"/>
      <c r="C37" s="146"/>
      <c r="D37" s="157" t="s">
        <v>227</v>
      </c>
      <c r="E37" s="158">
        <f>J37</f>
        <v>0</v>
      </c>
      <c r="F37" s="149"/>
      <c r="G37" s="150"/>
      <c r="H37" s="158">
        <f>H15+H22+H26+H35</f>
        <v>0</v>
      </c>
      <c r="I37" s="158">
        <f>I15+I22+I26+I35</f>
        <v>0</v>
      </c>
      <c r="J37" s="158">
        <f>J15+J22+J26+J35</f>
        <v>0</v>
      </c>
      <c r="K37" s="151"/>
      <c r="L37" s="159">
        <f>L15+L22+L26+L35</f>
        <v>56.23155</v>
      </c>
      <c r="M37" s="148"/>
      <c r="N37" s="160">
        <f>N15+N22+N26+N35</f>
        <v>34.496</v>
      </c>
      <c r="O37" s="149"/>
      <c r="P37" s="149"/>
      <c r="Q37" s="148"/>
      <c r="R37" s="148"/>
      <c r="S37" s="148"/>
      <c r="T37" s="152"/>
      <c r="U37" s="152"/>
      <c r="V37" s="152"/>
      <c r="W37" s="160">
        <f>W15+W22+W26+W35</f>
        <v>169.28300000000002</v>
      </c>
      <c r="X37" s="149"/>
      <c r="Y37" s="149"/>
      <c r="Z37" s="149"/>
      <c r="AA37" s="149"/>
      <c r="AB37" s="149"/>
      <c r="AC37" s="153"/>
      <c r="AD37" s="153"/>
      <c r="AE37" s="153"/>
      <c r="AF37" s="153"/>
      <c r="AG37" s="153"/>
      <c r="AH37" s="153"/>
    </row>
    <row r="38" spans="1:34" ht="12.75">
      <c r="A38" s="144"/>
      <c r="B38" s="156"/>
      <c r="C38" s="146"/>
      <c r="D38" s="147"/>
      <c r="E38" s="148"/>
      <c r="F38" s="149"/>
      <c r="G38" s="150"/>
      <c r="H38" s="150"/>
      <c r="I38" s="150"/>
      <c r="J38" s="150"/>
      <c r="K38" s="151"/>
      <c r="L38" s="151"/>
      <c r="M38" s="148"/>
      <c r="N38" s="148"/>
      <c r="O38" s="149"/>
      <c r="P38" s="149"/>
      <c r="Q38" s="148"/>
      <c r="R38" s="148"/>
      <c r="S38" s="148"/>
      <c r="T38" s="152"/>
      <c r="U38" s="152"/>
      <c r="V38" s="152"/>
      <c r="W38" s="148"/>
      <c r="X38" s="149"/>
      <c r="Y38" s="149"/>
      <c r="Z38" s="149"/>
      <c r="AA38" s="149"/>
      <c r="AB38" s="149"/>
      <c r="AC38" s="153"/>
      <c r="AD38" s="153"/>
      <c r="AE38" s="153"/>
      <c r="AF38" s="153"/>
      <c r="AG38" s="153"/>
      <c r="AH38" s="153"/>
    </row>
    <row r="39" spans="1:34" ht="12.75">
      <c r="A39" s="144"/>
      <c r="B39" s="156"/>
      <c r="C39" s="146"/>
      <c r="D39" s="161" t="s">
        <v>228</v>
      </c>
      <c r="E39" s="158">
        <f>J39</f>
        <v>0</v>
      </c>
      <c r="F39" s="149"/>
      <c r="G39" s="150"/>
      <c r="H39" s="158">
        <f>H37</f>
        <v>0</v>
      </c>
      <c r="I39" s="158">
        <f>I37</f>
        <v>0</v>
      </c>
      <c r="J39" s="158">
        <f>J37</f>
        <v>0</v>
      </c>
      <c r="K39" s="151"/>
      <c r="L39" s="159">
        <f>L37</f>
        <v>56.23155</v>
      </c>
      <c r="M39" s="148"/>
      <c r="N39" s="160">
        <f>N37</f>
        <v>34.496</v>
      </c>
      <c r="O39" s="149"/>
      <c r="P39" s="149"/>
      <c r="Q39" s="148"/>
      <c r="R39" s="148"/>
      <c r="S39" s="148"/>
      <c r="T39" s="152"/>
      <c r="U39" s="152"/>
      <c r="V39" s="152"/>
      <c r="W39" s="160">
        <f>W37</f>
        <v>169.28300000000002</v>
      </c>
      <c r="X39" s="149"/>
      <c r="Y39" s="149"/>
      <c r="Z39" s="149"/>
      <c r="AA39" s="149"/>
      <c r="AB39" s="149"/>
      <c r="AC39" s="153"/>
      <c r="AD39" s="153"/>
      <c r="AE39" s="153"/>
      <c r="AF39" s="153"/>
      <c r="AG39" s="153"/>
      <c r="AH39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" sqref="I1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96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171</v>
      </c>
      <c r="D14" s="147" t="s">
        <v>172</v>
      </c>
      <c r="E14" s="148">
        <v>130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0.128</v>
      </c>
      <c r="N14" s="148">
        <f>E14*M14</f>
        <v>16.64</v>
      </c>
      <c r="O14" s="149">
        <v>20</v>
      </c>
      <c r="P14" s="146" t="s">
        <v>173</v>
      </c>
      <c r="Q14" s="148"/>
      <c r="R14" s="148"/>
      <c r="S14" s="148"/>
      <c r="T14" s="152"/>
      <c r="U14" s="152"/>
      <c r="V14" s="152" t="s">
        <v>65</v>
      </c>
      <c r="W14" s="148">
        <v>6.5</v>
      </c>
      <c r="X14" s="149" t="s">
        <v>174</v>
      </c>
      <c r="Y14" s="146" t="s">
        <v>171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16.64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6.5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25.5">
      <c r="A18" s="155" t="s">
        <v>170</v>
      </c>
      <c r="B18" s="156" t="s">
        <v>234</v>
      </c>
      <c r="C18" s="146" t="s">
        <v>235</v>
      </c>
      <c r="D18" s="147" t="s">
        <v>236</v>
      </c>
      <c r="E18" s="148">
        <v>130</v>
      </c>
      <c r="F18" s="149" t="s">
        <v>162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0.0005</v>
      </c>
      <c r="L18" s="151">
        <f>E18*K18</f>
        <v>0.065</v>
      </c>
      <c r="M18" s="148"/>
      <c r="N18" s="148"/>
      <c r="O18" s="149">
        <v>20</v>
      </c>
      <c r="P18" s="146" t="s">
        <v>188</v>
      </c>
      <c r="Q18" s="148"/>
      <c r="R18" s="148"/>
      <c r="S18" s="148"/>
      <c r="T18" s="152"/>
      <c r="U18" s="152"/>
      <c r="V18" s="152" t="s">
        <v>65</v>
      </c>
      <c r="W18" s="148">
        <v>0.26</v>
      </c>
      <c r="X18" s="149" t="s">
        <v>235</v>
      </c>
      <c r="Y18" s="149" t="s">
        <v>235</v>
      </c>
      <c r="Z18" s="149" t="s">
        <v>237</v>
      </c>
      <c r="AA18" s="149" t="s">
        <v>166</v>
      </c>
      <c r="AB18" s="146" t="s">
        <v>167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25.5">
      <c r="A19" s="155" t="s">
        <v>177</v>
      </c>
      <c r="B19" s="156" t="s">
        <v>159</v>
      </c>
      <c r="C19" s="146" t="s">
        <v>185</v>
      </c>
      <c r="D19" s="147" t="s">
        <v>186</v>
      </c>
      <c r="E19" s="148">
        <v>135</v>
      </c>
      <c r="F19" s="149" t="s">
        <v>187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0.00084</v>
      </c>
      <c r="L19" s="151">
        <f>E19*K19</f>
        <v>0.1134</v>
      </c>
      <c r="M19" s="148"/>
      <c r="N19" s="148"/>
      <c r="O19" s="149">
        <v>20</v>
      </c>
      <c r="P19" s="146" t="s">
        <v>188</v>
      </c>
      <c r="Q19" s="148"/>
      <c r="R19" s="148"/>
      <c r="S19" s="148"/>
      <c r="T19" s="152"/>
      <c r="U19" s="152"/>
      <c r="V19" s="152" t="s">
        <v>65</v>
      </c>
      <c r="W19" s="148">
        <v>10.26</v>
      </c>
      <c r="X19" s="149" t="s">
        <v>189</v>
      </c>
      <c r="Y19" s="146" t="s">
        <v>185</v>
      </c>
      <c r="Z19" s="149" t="s">
        <v>190</v>
      </c>
      <c r="AA19" s="149" t="s">
        <v>166</v>
      </c>
      <c r="AB19" s="146" t="s">
        <v>167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12.75">
      <c r="A20" s="155" t="s">
        <v>184</v>
      </c>
      <c r="B20" s="156" t="s">
        <v>159</v>
      </c>
      <c r="C20" s="146" t="s">
        <v>197</v>
      </c>
      <c r="D20" s="147" t="s">
        <v>198</v>
      </c>
      <c r="E20" s="148">
        <v>130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0.12341</v>
      </c>
      <c r="L20" s="151">
        <f>E20*K20</f>
        <v>16.043300000000002</v>
      </c>
      <c r="M20" s="148"/>
      <c r="N20" s="148"/>
      <c r="O20" s="149">
        <v>20</v>
      </c>
      <c r="P20" s="146" t="s">
        <v>199</v>
      </c>
      <c r="Q20" s="148"/>
      <c r="R20" s="148"/>
      <c r="S20" s="148"/>
      <c r="T20" s="152"/>
      <c r="U20" s="152"/>
      <c r="V20" s="152" t="s">
        <v>65</v>
      </c>
      <c r="W20" s="148">
        <v>17.55</v>
      </c>
      <c r="X20" s="146" t="s">
        <v>197</v>
      </c>
      <c r="Y20" s="146" t="s">
        <v>197</v>
      </c>
      <c r="Z20" s="149" t="s">
        <v>183</v>
      </c>
      <c r="AA20" s="149" t="s">
        <v>166</v>
      </c>
      <c r="AB20" s="149" t="s">
        <v>36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4" ht="12.75">
      <c r="A21" s="144"/>
      <c r="B21" s="156"/>
      <c r="C21" s="146"/>
      <c r="D21" s="157" t="s">
        <v>200</v>
      </c>
      <c r="E21" s="158">
        <f>J21</f>
        <v>0</v>
      </c>
      <c r="F21" s="149"/>
      <c r="G21" s="150"/>
      <c r="H21" s="158">
        <f>SUM(H16:H20)</f>
        <v>0</v>
      </c>
      <c r="I21" s="158">
        <f>SUM(I16:I20)</f>
        <v>0</v>
      </c>
      <c r="J21" s="158">
        <f>SUM(J16:J20)</f>
        <v>0</v>
      </c>
      <c r="K21" s="151"/>
      <c r="L21" s="159">
        <f>SUM(L16:L20)</f>
        <v>16.221700000000002</v>
      </c>
      <c r="M21" s="148"/>
      <c r="N21" s="160">
        <f>SUM(N16:N20)</f>
        <v>0</v>
      </c>
      <c r="O21" s="149"/>
      <c r="P21" s="149"/>
      <c r="Q21" s="148"/>
      <c r="R21" s="148"/>
      <c r="S21" s="148"/>
      <c r="T21" s="152"/>
      <c r="U21" s="152"/>
      <c r="V21" s="152"/>
      <c r="W21" s="160">
        <f>SUM(W16:W20)</f>
        <v>28.07</v>
      </c>
      <c r="X21" s="149"/>
      <c r="Y21" s="149"/>
      <c r="Z21" s="149"/>
      <c r="AA21" s="149"/>
      <c r="AB21" s="149"/>
      <c r="AC21" s="153"/>
      <c r="AD21" s="153"/>
      <c r="AE21" s="153"/>
      <c r="AF21" s="153"/>
      <c r="AG21" s="153"/>
      <c r="AH21" s="153"/>
    </row>
    <row r="22" spans="1:34" ht="12.75">
      <c r="A22" s="144"/>
      <c r="B22" s="156"/>
      <c r="C22" s="146"/>
      <c r="D22" s="147"/>
      <c r="E22" s="148"/>
      <c r="F22" s="149"/>
      <c r="G22" s="150"/>
      <c r="H22" s="150"/>
      <c r="I22" s="150"/>
      <c r="J22" s="150"/>
      <c r="K22" s="151"/>
      <c r="L22" s="151"/>
      <c r="M22" s="148"/>
      <c r="N22" s="148"/>
      <c r="O22" s="149"/>
      <c r="P22" s="149"/>
      <c r="Q22" s="148"/>
      <c r="R22" s="148"/>
      <c r="S22" s="148"/>
      <c r="T22" s="152"/>
      <c r="U22" s="152"/>
      <c r="V22" s="152"/>
      <c r="W22" s="148"/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4" t="s">
        <v>208</v>
      </c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7" ht="12.75">
      <c r="A24" s="155" t="s">
        <v>191</v>
      </c>
      <c r="B24" s="156" t="s">
        <v>159</v>
      </c>
      <c r="C24" s="146" t="s">
        <v>210</v>
      </c>
      <c r="D24" s="147" t="s">
        <v>211</v>
      </c>
      <c r="E24" s="148">
        <v>16.64</v>
      </c>
      <c r="F24" s="149" t="s">
        <v>180</v>
      </c>
      <c r="G24" s="150">
        <v>0</v>
      </c>
      <c r="H24" s="150">
        <f>ROUND(E24*G24,2)</f>
        <v>0</v>
      </c>
      <c r="I24" s="150"/>
      <c r="J24" s="150">
        <f>ROUND(E24*G24,2)</f>
        <v>0</v>
      </c>
      <c r="K24" s="151"/>
      <c r="L24" s="151"/>
      <c r="M24" s="148"/>
      <c r="N24" s="148"/>
      <c r="O24" s="149">
        <v>20</v>
      </c>
      <c r="P24" s="146" t="s">
        <v>212</v>
      </c>
      <c r="Q24" s="148"/>
      <c r="R24" s="148"/>
      <c r="S24" s="148"/>
      <c r="T24" s="152"/>
      <c r="U24" s="152"/>
      <c r="V24" s="152" t="s">
        <v>65</v>
      </c>
      <c r="W24" s="148">
        <v>11.282</v>
      </c>
      <c r="X24" s="146" t="s">
        <v>210</v>
      </c>
      <c r="Y24" s="146" t="s">
        <v>210</v>
      </c>
      <c r="Z24" s="149" t="s">
        <v>165</v>
      </c>
      <c r="AA24" s="149" t="s">
        <v>166</v>
      </c>
      <c r="AB24" s="149" t="s">
        <v>36</v>
      </c>
      <c r="AC24" s="153"/>
      <c r="AD24" s="153"/>
      <c r="AE24" s="153"/>
      <c r="AF24" s="153"/>
      <c r="AG24" s="153"/>
      <c r="AH24" s="153"/>
      <c r="AJ24" s="102" t="s">
        <v>168</v>
      </c>
      <c r="AK24" s="102" t="s">
        <v>169</v>
      </c>
    </row>
    <row r="25" spans="1:37" ht="12.75">
      <c r="A25" s="155" t="s">
        <v>196</v>
      </c>
      <c r="B25" s="156" t="s">
        <v>192</v>
      </c>
      <c r="C25" s="146" t="s">
        <v>214</v>
      </c>
      <c r="D25" s="147" t="s">
        <v>215</v>
      </c>
      <c r="E25" s="148">
        <v>16.64</v>
      </c>
      <c r="F25" s="149" t="s">
        <v>180</v>
      </c>
      <c r="G25" s="150">
        <v>0</v>
      </c>
      <c r="H25" s="150">
        <f>ROUND(E25*G25,2)</f>
        <v>0</v>
      </c>
      <c r="I25" s="150"/>
      <c r="J25" s="150">
        <f>ROUND(E25*G25,2)</f>
        <v>0</v>
      </c>
      <c r="K25" s="151"/>
      <c r="L25" s="151"/>
      <c r="M25" s="148"/>
      <c r="N25" s="148"/>
      <c r="O25" s="149">
        <v>20</v>
      </c>
      <c r="P25" s="146" t="s">
        <v>216</v>
      </c>
      <c r="Q25" s="148"/>
      <c r="R25" s="148"/>
      <c r="S25" s="148"/>
      <c r="T25" s="152"/>
      <c r="U25" s="152"/>
      <c r="V25" s="152" t="s">
        <v>65</v>
      </c>
      <c r="W25" s="148">
        <v>1.531</v>
      </c>
      <c r="X25" s="146" t="s">
        <v>214</v>
      </c>
      <c r="Y25" s="146" t="s">
        <v>214</v>
      </c>
      <c r="Z25" s="149" t="s">
        <v>165</v>
      </c>
      <c r="AA25" s="149" t="s">
        <v>166</v>
      </c>
      <c r="AB25" s="149" t="s">
        <v>36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7" ht="25.5">
      <c r="A26" s="155" t="s">
        <v>202</v>
      </c>
      <c r="B26" s="156" t="s">
        <v>159</v>
      </c>
      <c r="C26" s="146" t="s">
        <v>223</v>
      </c>
      <c r="D26" s="147" t="s">
        <v>224</v>
      </c>
      <c r="E26" s="148">
        <v>16.222</v>
      </c>
      <c r="F26" s="149" t="s">
        <v>180</v>
      </c>
      <c r="G26" s="150">
        <v>0</v>
      </c>
      <c r="H26" s="150">
        <f>ROUND(E26*G26,2)</f>
        <v>0</v>
      </c>
      <c r="I26" s="150"/>
      <c r="J26" s="150">
        <f>ROUND(E26*G26,2)</f>
        <v>0</v>
      </c>
      <c r="K26" s="151"/>
      <c r="L26" s="151"/>
      <c r="M26" s="148"/>
      <c r="N26" s="148"/>
      <c r="O26" s="149">
        <v>20</v>
      </c>
      <c r="P26" s="146" t="s">
        <v>225</v>
      </c>
      <c r="Q26" s="148"/>
      <c r="R26" s="148"/>
      <c r="S26" s="148"/>
      <c r="T26" s="152"/>
      <c r="U26" s="152"/>
      <c r="V26" s="152" t="s">
        <v>65</v>
      </c>
      <c r="W26" s="148">
        <v>0.26</v>
      </c>
      <c r="X26" s="146" t="s">
        <v>223</v>
      </c>
      <c r="Y26" s="146" t="s">
        <v>223</v>
      </c>
      <c r="Z26" s="149" t="s">
        <v>183</v>
      </c>
      <c r="AA26" s="149" t="s">
        <v>166</v>
      </c>
      <c r="AB26" s="146" t="s">
        <v>167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4" ht="12.75">
      <c r="A27" s="144"/>
      <c r="B27" s="156"/>
      <c r="C27" s="146"/>
      <c r="D27" s="157" t="s">
        <v>226</v>
      </c>
      <c r="E27" s="158">
        <f>J27</f>
        <v>0</v>
      </c>
      <c r="F27" s="149"/>
      <c r="G27" s="150"/>
      <c r="H27" s="158">
        <f>SUM(H22:H26)</f>
        <v>0</v>
      </c>
      <c r="I27" s="158">
        <f>SUM(I22:I26)</f>
        <v>0</v>
      </c>
      <c r="J27" s="158">
        <f>SUM(J22:J26)</f>
        <v>0</v>
      </c>
      <c r="K27" s="151"/>
      <c r="L27" s="159">
        <f>SUM(L22:L26)</f>
        <v>0</v>
      </c>
      <c r="M27" s="148"/>
      <c r="N27" s="160">
        <f>SUM(N22:N26)</f>
        <v>0</v>
      </c>
      <c r="O27" s="149"/>
      <c r="P27" s="149"/>
      <c r="Q27" s="148"/>
      <c r="R27" s="148"/>
      <c r="S27" s="148"/>
      <c r="T27" s="152"/>
      <c r="U27" s="152"/>
      <c r="V27" s="152"/>
      <c r="W27" s="160">
        <f>SUM(W22:W26)</f>
        <v>13.073</v>
      </c>
      <c r="X27" s="149"/>
      <c r="Y27" s="149"/>
      <c r="Z27" s="149"/>
      <c r="AA27" s="149"/>
      <c r="AB27" s="149"/>
      <c r="AC27" s="153"/>
      <c r="AD27" s="153"/>
      <c r="AE27" s="153"/>
      <c r="AF27" s="153"/>
      <c r="AG27" s="153"/>
      <c r="AH27" s="153"/>
    </row>
    <row r="28" spans="1:34" ht="12.75">
      <c r="A28" s="144"/>
      <c r="B28" s="156"/>
      <c r="C28" s="146"/>
      <c r="D28" s="147"/>
      <c r="E28" s="148"/>
      <c r="F28" s="149"/>
      <c r="G28" s="150"/>
      <c r="H28" s="150"/>
      <c r="I28" s="150"/>
      <c r="J28" s="150"/>
      <c r="K28" s="151"/>
      <c r="L28" s="151"/>
      <c r="M28" s="148"/>
      <c r="N28" s="148"/>
      <c r="O28" s="149"/>
      <c r="P28" s="149"/>
      <c r="Q28" s="148"/>
      <c r="R28" s="148"/>
      <c r="S28" s="148"/>
      <c r="T28" s="152"/>
      <c r="U28" s="152"/>
      <c r="V28" s="152"/>
      <c r="W28" s="148"/>
      <c r="X28" s="149"/>
      <c r="Y28" s="149"/>
      <c r="Z28" s="149"/>
      <c r="AA28" s="149"/>
      <c r="AB28" s="149"/>
      <c r="AC28" s="153"/>
      <c r="AD28" s="153"/>
      <c r="AE28" s="153"/>
      <c r="AF28" s="153"/>
      <c r="AG28" s="153"/>
      <c r="AH28" s="153"/>
    </row>
    <row r="29" spans="1:34" ht="12.75">
      <c r="A29" s="144"/>
      <c r="B29" s="156"/>
      <c r="C29" s="146"/>
      <c r="D29" s="157" t="s">
        <v>227</v>
      </c>
      <c r="E29" s="158">
        <f>J29</f>
        <v>0</v>
      </c>
      <c r="F29" s="149"/>
      <c r="G29" s="150"/>
      <c r="H29" s="158">
        <f>H15+H21+H27</f>
        <v>0</v>
      </c>
      <c r="I29" s="158">
        <f>I15+I21+I27</f>
        <v>0</v>
      </c>
      <c r="J29" s="158">
        <f>J15+J21+J27</f>
        <v>0</v>
      </c>
      <c r="K29" s="151"/>
      <c r="L29" s="159">
        <f>L15+L21+L27</f>
        <v>16.221700000000002</v>
      </c>
      <c r="M29" s="148"/>
      <c r="N29" s="160">
        <f>N15+N21+N27</f>
        <v>16.64</v>
      </c>
      <c r="O29" s="149"/>
      <c r="P29" s="149"/>
      <c r="Q29" s="148"/>
      <c r="R29" s="148"/>
      <c r="S29" s="148"/>
      <c r="T29" s="152"/>
      <c r="U29" s="152"/>
      <c r="V29" s="152"/>
      <c r="W29" s="160">
        <f>W15+W21+W27</f>
        <v>47.643</v>
      </c>
      <c r="X29" s="149"/>
      <c r="Y29" s="149"/>
      <c r="Z29" s="149"/>
      <c r="AA29" s="149"/>
      <c r="AB29" s="149"/>
      <c r="AC29" s="153"/>
      <c r="AD29" s="153"/>
      <c r="AE29" s="153"/>
      <c r="AF29" s="153"/>
      <c r="AG29" s="153"/>
      <c r="AH29" s="153"/>
    </row>
    <row r="30" spans="1:34" ht="12.75">
      <c r="A30" s="144"/>
      <c r="B30" s="156"/>
      <c r="C30" s="146"/>
      <c r="D30" s="147"/>
      <c r="E30" s="148"/>
      <c r="F30" s="149"/>
      <c r="G30" s="150"/>
      <c r="H30" s="150"/>
      <c r="I30" s="150"/>
      <c r="J30" s="150"/>
      <c r="K30" s="151"/>
      <c r="L30" s="151"/>
      <c r="M30" s="148"/>
      <c r="N30" s="148"/>
      <c r="O30" s="149"/>
      <c r="P30" s="149"/>
      <c r="Q30" s="148"/>
      <c r="R30" s="148"/>
      <c r="S30" s="148"/>
      <c r="T30" s="152"/>
      <c r="U30" s="152"/>
      <c r="V30" s="152"/>
      <c r="W30" s="148"/>
      <c r="X30" s="149"/>
      <c r="Y30" s="149"/>
      <c r="Z30" s="149"/>
      <c r="AA30" s="149"/>
      <c r="AB30" s="149"/>
      <c r="AC30" s="153"/>
      <c r="AD30" s="153"/>
      <c r="AE30" s="153"/>
      <c r="AF30" s="153"/>
      <c r="AG30" s="153"/>
      <c r="AH30" s="153"/>
    </row>
    <row r="31" spans="1:34" ht="12.75">
      <c r="A31" s="144"/>
      <c r="B31" s="156"/>
      <c r="C31" s="146"/>
      <c r="D31" s="161" t="s">
        <v>228</v>
      </c>
      <c r="E31" s="158">
        <f>J31</f>
        <v>0</v>
      </c>
      <c r="F31" s="149"/>
      <c r="G31" s="150"/>
      <c r="H31" s="158">
        <f>H29</f>
        <v>0</v>
      </c>
      <c r="I31" s="158">
        <f>I29</f>
        <v>0</v>
      </c>
      <c r="J31" s="158">
        <f>J29</f>
        <v>0</v>
      </c>
      <c r="K31" s="151"/>
      <c r="L31" s="159">
        <f>L29</f>
        <v>16.221700000000002</v>
      </c>
      <c r="M31" s="148"/>
      <c r="N31" s="160">
        <f>N29</f>
        <v>16.64</v>
      </c>
      <c r="O31" s="149"/>
      <c r="P31" s="149"/>
      <c r="Q31" s="148"/>
      <c r="R31" s="148"/>
      <c r="S31" s="148"/>
      <c r="T31" s="152"/>
      <c r="U31" s="152"/>
      <c r="V31" s="152"/>
      <c r="W31" s="160">
        <f>W29</f>
        <v>47.643</v>
      </c>
      <c r="X31" s="149"/>
      <c r="Y31" s="149"/>
      <c r="Z31" s="149"/>
      <c r="AA31" s="149"/>
      <c r="AB31" s="149"/>
      <c r="AC31" s="153"/>
      <c r="AD31" s="153"/>
      <c r="AE31" s="153"/>
      <c r="AF31" s="153"/>
      <c r="AG31" s="153"/>
      <c r="AH31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" sqref="I1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242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171</v>
      </c>
      <c r="D14" s="147" t="s">
        <v>172</v>
      </c>
      <c r="E14" s="148">
        <v>2620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0.128</v>
      </c>
      <c r="N14" s="148">
        <f>E14*M14</f>
        <v>335.36</v>
      </c>
      <c r="O14" s="149">
        <v>20</v>
      </c>
      <c r="P14" s="146" t="s">
        <v>173</v>
      </c>
      <c r="Q14" s="148"/>
      <c r="R14" s="148"/>
      <c r="S14" s="148"/>
      <c r="T14" s="152"/>
      <c r="U14" s="152"/>
      <c r="V14" s="152" t="s">
        <v>65</v>
      </c>
      <c r="W14" s="148">
        <v>131</v>
      </c>
      <c r="X14" s="149" t="s">
        <v>174</v>
      </c>
      <c r="Y14" s="146" t="s">
        <v>171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335.36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131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12.75">
      <c r="A18" s="155" t="s">
        <v>170</v>
      </c>
      <c r="B18" s="156" t="s">
        <v>159</v>
      </c>
      <c r="C18" s="146" t="s">
        <v>178</v>
      </c>
      <c r="D18" s="147" t="s">
        <v>179</v>
      </c>
      <c r="E18" s="148">
        <v>57</v>
      </c>
      <c r="F18" s="149" t="s">
        <v>180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0.95825</v>
      </c>
      <c r="L18" s="151">
        <f>E18*K18</f>
        <v>54.620250000000006</v>
      </c>
      <c r="M18" s="148"/>
      <c r="N18" s="148"/>
      <c r="O18" s="149">
        <v>20</v>
      </c>
      <c r="P18" s="146" t="s">
        <v>181</v>
      </c>
      <c r="Q18" s="148"/>
      <c r="R18" s="148"/>
      <c r="S18" s="148"/>
      <c r="T18" s="152"/>
      <c r="U18" s="152"/>
      <c r="V18" s="152" t="s">
        <v>65</v>
      </c>
      <c r="W18" s="148">
        <v>13.281</v>
      </c>
      <c r="X18" s="149" t="s">
        <v>182</v>
      </c>
      <c r="Y18" s="146" t="s">
        <v>178</v>
      </c>
      <c r="Z18" s="149" t="s">
        <v>183</v>
      </c>
      <c r="AA18" s="149" t="s">
        <v>166</v>
      </c>
      <c r="AB18" s="146" t="s">
        <v>167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12.75">
      <c r="A19" s="155" t="s">
        <v>177</v>
      </c>
      <c r="B19" s="156" t="s">
        <v>192</v>
      </c>
      <c r="C19" s="146" t="s">
        <v>193</v>
      </c>
      <c r="D19" s="147" t="s">
        <v>194</v>
      </c>
      <c r="E19" s="148">
        <v>2620</v>
      </c>
      <c r="F19" s="149" t="s">
        <v>162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0.00071</v>
      </c>
      <c r="L19" s="151">
        <f>E19*K19</f>
        <v>1.8602</v>
      </c>
      <c r="M19" s="148"/>
      <c r="N19" s="148"/>
      <c r="O19" s="149">
        <v>20</v>
      </c>
      <c r="P19" s="146" t="s">
        <v>195</v>
      </c>
      <c r="Q19" s="148"/>
      <c r="R19" s="148"/>
      <c r="S19" s="148"/>
      <c r="T19" s="152"/>
      <c r="U19" s="152"/>
      <c r="V19" s="152" t="s">
        <v>65</v>
      </c>
      <c r="W19" s="148">
        <v>5.24</v>
      </c>
      <c r="X19" s="146" t="s">
        <v>193</v>
      </c>
      <c r="Y19" s="146" t="s">
        <v>193</v>
      </c>
      <c r="Z19" s="149" t="s">
        <v>183</v>
      </c>
      <c r="AA19" s="149" t="s">
        <v>166</v>
      </c>
      <c r="AB19" s="149" t="s">
        <v>36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25.5">
      <c r="A20" s="155" t="s">
        <v>184</v>
      </c>
      <c r="B20" s="156" t="s">
        <v>159</v>
      </c>
      <c r="C20" s="146" t="s">
        <v>243</v>
      </c>
      <c r="D20" s="147" t="s">
        <v>244</v>
      </c>
      <c r="E20" s="148">
        <v>2620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0.12341</v>
      </c>
      <c r="L20" s="151">
        <f>E20*K20</f>
        <v>323.3342</v>
      </c>
      <c r="M20" s="148"/>
      <c r="N20" s="148"/>
      <c r="O20" s="149">
        <v>20</v>
      </c>
      <c r="P20" s="146" t="s">
        <v>199</v>
      </c>
      <c r="Q20" s="148"/>
      <c r="R20" s="148"/>
      <c r="S20" s="148"/>
      <c r="T20" s="152"/>
      <c r="U20" s="152"/>
      <c r="V20" s="152" t="s">
        <v>65</v>
      </c>
      <c r="W20" s="148">
        <v>70.74</v>
      </c>
      <c r="X20" s="149" t="s">
        <v>245</v>
      </c>
      <c r="Y20" s="146" t="s">
        <v>243</v>
      </c>
      <c r="Z20" s="149" t="s">
        <v>183</v>
      </c>
      <c r="AA20" s="149" t="s">
        <v>166</v>
      </c>
      <c r="AB20" s="146" t="s">
        <v>167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4" ht="12.75">
      <c r="A21" s="144"/>
      <c r="B21" s="156"/>
      <c r="C21" s="146"/>
      <c r="D21" s="157" t="s">
        <v>200</v>
      </c>
      <c r="E21" s="158">
        <f>J21</f>
        <v>0</v>
      </c>
      <c r="F21" s="149"/>
      <c r="G21" s="150"/>
      <c r="H21" s="158">
        <f>SUM(H16:H20)</f>
        <v>0</v>
      </c>
      <c r="I21" s="158">
        <f>SUM(I16:I20)</f>
        <v>0</v>
      </c>
      <c r="J21" s="158">
        <f>SUM(J16:J20)</f>
        <v>0</v>
      </c>
      <c r="K21" s="151"/>
      <c r="L21" s="159">
        <f>SUM(L16:L20)</f>
        <v>379.81465000000003</v>
      </c>
      <c r="M21" s="148"/>
      <c r="N21" s="160">
        <f>SUM(N16:N20)</f>
        <v>0</v>
      </c>
      <c r="O21" s="149"/>
      <c r="P21" s="149"/>
      <c r="Q21" s="148"/>
      <c r="R21" s="148"/>
      <c r="S21" s="148"/>
      <c r="T21" s="152"/>
      <c r="U21" s="152"/>
      <c r="V21" s="152"/>
      <c r="W21" s="160">
        <f>SUM(W16:W20)</f>
        <v>89.261</v>
      </c>
      <c r="X21" s="149"/>
      <c r="Y21" s="149"/>
      <c r="Z21" s="149"/>
      <c r="AA21" s="149"/>
      <c r="AB21" s="149"/>
      <c r="AC21" s="153"/>
      <c r="AD21" s="153"/>
      <c r="AE21" s="153"/>
      <c r="AF21" s="153"/>
      <c r="AG21" s="153"/>
      <c r="AH21" s="153"/>
    </row>
    <row r="22" spans="1:34" ht="12.75">
      <c r="A22" s="144"/>
      <c r="B22" s="156"/>
      <c r="C22" s="146"/>
      <c r="D22" s="147"/>
      <c r="E22" s="148"/>
      <c r="F22" s="149"/>
      <c r="G22" s="150"/>
      <c r="H22" s="150"/>
      <c r="I22" s="150"/>
      <c r="J22" s="150"/>
      <c r="K22" s="151"/>
      <c r="L22" s="151"/>
      <c r="M22" s="148"/>
      <c r="N22" s="148"/>
      <c r="O22" s="149"/>
      <c r="P22" s="149"/>
      <c r="Q22" s="148"/>
      <c r="R22" s="148"/>
      <c r="S22" s="148"/>
      <c r="T22" s="152"/>
      <c r="U22" s="152"/>
      <c r="V22" s="152"/>
      <c r="W22" s="148"/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4" t="s">
        <v>201</v>
      </c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7" ht="25.5">
      <c r="A24" s="155" t="s">
        <v>191</v>
      </c>
      <c r="B24" s="156" t="s">
        <v>159</v>
      </c>
      <c r="C24" s="146" t="s">
        <v>246</v>
      </c>
      <c r="D24" s="147" t="s">
        <v>247</v>
      </c>
      <c r="E24" s="148">
        <v>16</v>
      </c>
      <c r="F24" s="149" t="s">
        <v>205</v>
      </c>
      <c r="G24" s="150">
        <v>0</v>
      </c>
      <c r="H24" s="150">
        <f>ROUND(E24*G24,2)</f>
        <v>0</v>
      </c>
      <c r="I24" s="150"/>
      <c r="J24" s="150">
        <f>ROUND(E24*G24,2)</f>
        <v>0</v>
      </c>
      <c r="K24" s="151">
        <v>0.39903</v>
      </c>
      <c r="L24" s="151">
        <f>E24*K24</f>
        <v>6.38448</v>
      </c>
      <c r="M24" s="148"/>
      <c r="N24" s="148"/>
      <c r="O24" s="149">
        <v>20</v>
      </c>
      <c r="P24" s="146" t="s">
        <v>248</v>
      </c>
      <c r="Q24" s="148"/>
      <c r="R24" s="148"/>
      <c r="S24" s="148"/>
      <c r="T24" s="152"/>
      <c r="U24" s="152"/>
      <c r="V24" s="152" t="s">
        <v>65</v>
      </c>
      <c r="W24" s="148">
        <v>61.424</v>
      </c>
      <c r="X24" s="146" t="s">
        <v>246</v>
      </c>
      <c r="Y24" s="146" t="s">
        <v>246</v>
      </c>
      <c r="Z24" s="149" t="s">
        <v>183</v>
      </c>
      <c r="AA24" s="149" t="s">
        <v>166</v>
      </c>
      <c r="AB24" s="149" t="s">
        <v>36</v>
      </c>
      <c r="AC24" s="153"/>
      <c r="AD24" s="153"/>
      <c r="AE24" s="153"/>
      <c r="AF24" s="153"/>
      <c r="AG24" s="153"/>
      <c r="AH24" s="153"/>
      <c r="AJ24" s="102" t="s">
        <v>168</v>
      </c>
      <c r="AK24" s="102" t="s">
        <v>169</v>
      </c>
    </row>
    <row r="25" spans="1:37" ht="25.5">
      <c r="A25" s="155" t="s">
        <v>196</v>
      </c>
      <c r="B25" s="156" t="s">
        <v>159</v>
      </c>
      <c r="C25" s="146" t="s">
        <v>203</v>
      </c>
      <c r="D25" s="147" t="s">
        <v>204</v>
      </c>
      <c r="E25" s="148">
        <v>2</v>
      </c>
      <c r="F25" s="149" t="s">
        <v>205</v>
      </c>
      <c r="G25" s="150">
        <v>0</v>
      </c>
      <c r="H25" s="150">
        <f>ROUND(E25*G25,2)</f>
        <v>0</v>
      </c>
      <c r="I25" s="150"/>
      <c r="J25" s="150">
        <f>ROUND(E25*G25,2)</f>
        <v>0</v>
      </c>
      <c r="K25" s="151">
        <v>0.40606</v>
      </c>
      <c r="L25" s="151">
        <f>E25*K25</f>
        <v>0.81212</v>
      </c>
      <c r="M25" s="148"/>
      <c r="N25" s="148"/>
      <c r="O25" s="149">
        <v>20</v>
      </c>
      <c r="P25" s="146" t="s">
        <v>206</v>
      </c>
      <c r="Q25" s="148"/>
      <c r="R25" s="148"/>
      <c r="S25" s="148"/>
      <c r="T25" s="152"/>
      <c r="U25" s="152"/>
      <c r="V25" s="152" t="s">
        <v>65</v>
      </c>
      <c r="W25" s="148">
        <v>7.634</v>
      </c>
      <c r="X25" s="146" t="s">
        <v>203</v>
      </c>
      <c r="Y25" s="146" t="s">
        <v>203</v>
      </c>
      <c r="Z25" s="149" t="s">
        <v>183</v>
      </c>
      <c r="AA25" s="149" t="s">
        <v>166</v>
      </c>
      <c r="AB25" s="149" t="s">
        <v>41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4" ht="12.75">
      <c r="A26" s="144"/>
      <c r="B26" s="156"/>
      <c r="C26" s="146"/>
      <c r="D26" s="157" t="s">
        <v>207</v>
      </c>
      <c r="E26" s="158">
        <f>J26</f>
        <v>0</v>
      </c>
      <c r="F26" s="149"/>
      <c r="G26" s="150"/>
      <c r="H26" s="158">
        <f>SUM(H22:H25)</f>
        <v>0</v>
      </c>
      <c r="I26" s="158">
        <f>SUM(I22:I25)</f>
        <v>0</v>
      </c>
      <c r="J26" s="158">
        <f>SUM(J22:J25)</f>
        <v>0</v>
      </c>
      <c r="K26" s="151"/>
      <c r="L26" s="159">
        <f>SUM(L22:L25)</f>
        <v>7.1966</v>
      </c>
      <c r="M26" s="148"/>
      <c r="N26" s="160">
        <f>SUM(N22:N25)</f>
        <v>0</v>
      </c>
      <c r="O26" s="149"/>
      <c r="P26" s="149"/>
      <c r="Q26" s="148"/>
      <c r="R26" s="148"/>
      <c r="S26" s="148"/>
      <c r="T26" s="152"/>
      <c r="U26" s="152"/>
      <c r="V26" s="152"/>
      <c r="W26" s="160">
        <f>SUM(W22:W25)</f>
        <v>69.05799999999999</v>
      </c>
      <c r="X26" s="149"/>
      <c r="Y26" s="149"/>
      <c r="Z26" s="149"/>
      <c r="AA26" s="149"/>
      <c r="AB26" s="149"/>
      <c r="AC26" s="153"/>
      <c r="AD26" s="153"/>
      <c r="AE26" s="153"/>
      <c r="AF26" s="153"/>
      <c r="AG26" s="153"/>
      <c r="AH26" s="153"/>
    </row>
    <row r="27" spans="1:34" ht="12.75">
      <c r="A27" s="144"/>
      <c r="B27" s="156"/>
      <c r="C27" s="146"/>
      <c r="D27" s="147"/>
      <c r="E27" s="148"/>
      <c r="F27" s="149"/>
      <c r="G27" s="150"/>
      <c r="H27" s="150"/>
      <c r="I27" s="150"/>
      <c r="J27" s="150"/>
      <c r="K27" s="151"/>
      <c r="L27" s="151"/>
      <c r="M27" s="148"/>
      <c r="N27" s="148"/>
      <c r="O27" s="149"/>
      <c r="P27" s="149"/>
      <c r="Q27" s="148"/>
      <c r="R27" s="148"/>
      <c r="S27" s="148"/>
      <c r="T27" s="152"/>
      <c r="U27" s="152"/>
      <c r="V27" s="152"/>
      <c r="W27" s="148"/>
      <c r="X27" s="149"/>
      <c r="Y27" s="149"/>
      <c r="Z27" s="149"/>
      <c r="AA27" s="149"/>
      <c r="AB27" s="149"/>
      <c r="AC27" s="153"/>
      <c r="AD27" s="153"/>
      <c r="AE27" s="153"/>
      <c r="AF27" s="153"/>
      <c r="AG27" s="153"/>
      <c r="AH27" s="153"/>
    </row>
    <row r="28" spans="1:34" ht="12.75">
      <c r="A28" s="144"/>
      <c r="B28" s="154" t="s">
        <v>208</v>
      </c>
      <c r="C28" s="146"/>
      <c r="D28" s="147"/>
      <c r="E28" s="148"/>
      <c r="F28" s="149"/>
      <c r="G28" s="150"/>
      <c r="H28" s="150"/>
      <c r="I28" s="150"/>
      <c r="J28" s="150"/>
      <c r="K28" s="151"/>
      <c r="L28" s="151"/>
      <c r="M28" s="148"/>
      <c r="N28" s="148"/>
      <c r="O28" s="149"/>
      <c r="P28" s="149"/>
      <c r="Q28" s="148"/>
      <c r="R28" s="148"/>
      <c r="S28" s="148"/>
      <c r="T28" s="152"/>
      <c r="U28" s="152"/>
      <c r="V28" s="152"/>
      <c r="W28" s="148"/>
      <c r="X28" s="149"/>
      <c r="Y28" s="149"/>
      <c r="Z28" s="149"/>
      <c r="AA28" s="149"/>
      <c r="AB28" s="149"/>
      <c r="AC28" s="153"/>
      <c r="AD28" s="153"/>
      <c r="AE28" s="153"/>
      <c r="AF28" s="153"/>
      <c r="AG28" s="153"/>
      <c r="AH28" s="153"/>
    </row>
    <row r="29" spans="1:37" ht="12.75">
      <c r="A29" s="155" t="s">
        <v>202</v>
      </c>
      <c r="B29" s="156" t="s">
        <v>159</v>
      </c>
      <c r="C29" s="146" t="s">
        <v>210</v>
      </c>
      <c r="D29" s="147" t="s">
        <v>211</v>
      </c>
      <c r="E29" s="148">
        <v>335.36</v>
      </c>
      <c r="F29" s="149" t="s">
        <v>180</v>
      </c>
      <c r="G29" s="150">
        <v>0</v>
      </c>
      <c r="H29" s="150">
        <f>ROUND(E29*G29,2)</f>
        <v>0</v>
      </c>
      <c r="I29" s="150"/>
      <c r="J29" s="150">
        <f>ROUND(E29*G29,2)</f>
        <v>0</v>
      </c>
      <c r="K29" s="151"/>
      <c r="L29" s="151"/>
      <c r="M29" s="148"/>
      <c r="N29" s="148"/>
      <c r="O29" s="149">
        <v>20</v>
      </c>
      <c r="P29" s="146" t="s">
        <v>212</v>
      </c>
      <c r="Q29" s="148"/>
      <c r="R29" s="148"/>
      <c r="S29" s="148"/>
      <c r="T29" s="152"/>
      <c r="U29" s="152"/>
      <c r="V29" s="152" t="s">
        <v>65</v>
      </c>
      <c r="W29" s="148">
        <v>227.374</v>
      </c>
      <c r="X29" s="146" t="s">
        <v>210</v>
      </c>
      <c r="Y29" s="146" t="s">
        <v>210</v>
      </c>
      <c r="Z29" s="149" t="s">
        <v>165</v>
      </c>
      <c r="AA29" s="149" t="s">
        <v>166</v>
      </c>
      <c r="AB29" s="149" t="s">
        <v>36</v>
      </c>
      <c r="AC29" s="153"/>
      <c r="AD29" s="153"/>
      <c r="AE29" s="153"/>
      <c r="AF29" s="153"/>
      <c r="AG29" s="153"/>
      <c r="AH29" s="153"/>
      <c r="AJ29" s="102" t="s">
        <v>168</v>
      </c>
      <c r="AK29" s="102" t="s">
        <v>169</v>
      </c>
    </row>
    <row r="30" spans="1:37" ht="12.75">
      <c r="A30" s="155" t="s">
        <v>209</v>
      </c>
      <c r="B30" s="156" t="s">
        <v>192</v>
      </c>
      <c r="C30" s="146" t="s">
        <v>214</v>
      </c>
      <c r="D30" s="147" t="s">
        <v>215</v>
      </c>
      <c r="E30" s="148">
        <v>335.36</v>
      </c>
      <c r="F30" s="149" t="s">
        <v>180</v>
      </c>
      <c r="G30" s="150">
        <v>0</v>
      </c>
      <c r="H30" s="150">
        <f>ROUND(E30*G30,2)</f>
        <v>0</v>
      </c>
      <c r="I30" s="150"/>
      <c r="J30" s="150">
        <f>ROUND(E30*G30,2)</f>
        <v>0</v>
      </c>
      <c r="K30" s="151"/>
      <c r="L30" s="151"/>
      <c r="M30" s="148"/>
      <c r="N30" s="148"/>
      <c r="O30" s="149">
        <v>20</v>
      </c>
      <c r="P30" s="146" t="s">
        <v>216</v>
      </c>
      <c r="Q30" s="148"/>
      <c r="R30" s="148"/>
      <c r="S30" s="148"/>
      <c r="T30" s="152"/>
      <c r="U30" s="152"/>
      <c r="V30" s="152" t="s">
        <v>65</v>
      </c>
      <c r="W30" s="148">
        <v>30.853</v>
      </c>
      <c r="X30" s="146" t="s">
        <v>214</v>
      </c>
      <c r="Y30" s="146" t="s">
        <v>214</v>
      </c>
      <c r="Z30" s="149" t="s">
        <v>165</v>
      </c>
      <c r="AA30" s="149" t="s">
        <v>166</v>
      </c>
      <c r="AB30" s="149" t="s">
        <v>36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7" ht="25.5">
      <c r="A31" s="155" t="s">
        <v>213</v>
      </c>
      <c r="B31" s="156" t="s">
        <v>159</v>
      </c>
      <c r="C31" s="146" t="s">
        <v>223</v>
      </c>
      <c r="D31" s="147" t="s">
        <v>224</v>
      </c>
      <c r="E31" s="148">
        <v>387.011</v>
      </c>
      <c r="F31" s="149" t="s">
        <v>180</v>
      </c>
      <c r="G31" s="150">
        <v>0</v>
      </c>
      <c r="H31" s="150">
        <f>ROUND(E31*G31,2)</f>
        <v>0</v>
      </c>
      <c r="I31" s="150"/>
      <c r="J31" s="150">
        <f>ROUND(E31*G31,2)</f>
        <v>0</v>
      </c>
      <c r="K31" s="151"/>
      <c r="L31" s="151"/>
      <c r="M31" s="148"/>
      <c r="N31" s="148"/>
      <c r="O31" s="149">
        <v>20</v>
      </c>
      <c r="P31" s="146" t="s">
        <v>225</v>
      </c>
      <c r="Q31" s="148"/>
      <c r="R31" s="148"/>
      <c r="S31" s="148"/>
      <c r="T31" s="152"/>
      <c r="U31" s="152"/>
      <c r="V31" s="152" t="s">
        <v>65</v>
      </c>
      <c r="W31" s="148">
        <v>6.192</v>
      </c>
      <c r="X31" s="146" t="s">
        <v>223</v>
      </c>
      <c r="Y31" s="146" t="s">
        <v>223</v>
      </c>
      <c r="Z31" s="149" t="s">
        <v>183</v>
      </c>
      <c r="AA31" s="149" t="s">
        <v>166</v>
      </c>
      <c r="AB31" s="146" t="s">
        <v>167</v>
      </c>
      <c r="AC31" s="153"/>
      <c r="AD31" s="153"/>
      <c r="AE31" s="153"/>
      <c r="AF31" s="153"/>
      <c r="AG31" s="153"/>
      <c r="AH31" s="153"/>
      <c r="AJ31" s="102" t="s">
        <v>168</v>
      </c>
      <c r="AK31" s="102" t="s">
        <v>169</v>
      </c>
    </row>
    <row r="32" spans="1:34" ht="12.75">
      <c r="A32" s="144"/>
      <c r="B32" s="156"/>
      <c r="C32" s="146"/>
      <c r="D32" s="157" t="s">
        <v>226</v>
      </c>
      <c r="E32" s="158">
        <f>J32</f>
        <v>0</v>
      </c>
      <c r="F32" s="149"/>
      <c r="G32" s="150"/>
      <c r="H32" s="158">
        <f>SUM(H27:H31)</f>
        <v>0</v>
      </c>
      <c r="I32" s="158">
        <f>SUM(I27:I31)</f>
        <v>0</v>
      </c>
      <c r="J32" s="158">
        <f>SUM(J27:J31)</f>
        <v>0</v>
      </c>
      <c r="K32" s="151"/>
      <c r="L32" s="159">
        <f>SUM(L27:L31)</f>
        <v>0</v>
      </c>
      <c r="M32" s="148"/>
      <c r="N32" s="160">
        <f>SUM(N27:N31)</f>
        <v>0</v>
      </c>
      <c r="O32" s="149"/>
      <c r="P32" s="149"/>
      <c r="Q32" s="148"/>
      <c r="R32" s="148"/>
      <c r="S32" s="148"/>
      <c r="T32" s="152"/>
      <c r="U32" s="152"/>
      <c r="V32" s="152"/>
      <c r="W32" s="160">
        <f>SUM(W27:W31)</f>
        <v>264.419</v>
      </c>
      <c r="X32" s="149"/>
      <c r="Y32" s="149"/>
      <c r="Z32" s="149"/>
      <c r="AA32" s="149"/>
      <c r="AB32" s="149"/>
      <c r="AC32" s="153"/>
      <c r="AD32" s="153"/>
      <c r="AE32" s="153"/>
      <c r="AF32" s="153"/>
      <c r="AG32" s="153"/>
      <c r="AH32" s="153"/>
    </row>
    <row r="33" spans="1:34" ht="12.75">
      <c r="A33" s="144"/>
      <c r="B33" s="156"/>
      <c r="C33" s="146"/>
      <c r="D33" s="147"/>
      <c r="E33" s="148"/>
      <c r="F33" s="149"/>
      <c r="G33" s="150"/>
      <c r="H33" s="150"/>
      <c r="I33" s="150"/>
      <c r="J33" s="150"/>
      <c r="K33" s="151"/>
      <c r="L33" s="151"/>
      <c r="M33" s="148"/>
      <c r="N33" s="148"/>
      <c r="O33" s="149"/>
      <c r="P33" s="149"/>
      <c r="Q33" s="148"/>
      <c r="R33" s="148"/>
      <c r="S33" s="148"/>
      <c r="T33" s="152"/>
      <c r="U33" s="152"/>
      <c r="V33" s="152"/>
      <c r="W33" s="148"/>
      <c r="X33" s="149"/>
      <c r="Y33" s="149"/>
      <c r="Z33" s="149"/>
      <c r="AA33" s="149"/>
      <c r="AB33" s="149"/>
      <c r="AC33" s="153"/>
      <c r="AD33" s="153"/>
      <c r="AE33" s="153"/>
      <c r="AF33" s="153"/>
      <c r="AG33" s="153"/>
      <c r="AH33" s="153"/>
    </row>
    <row r="34" spans="1:34" ht="12.75">
      <c r="A34" s="144"/>
      <c r="B34" s="156"/>
      <c r="C34" s="146"/>
      <c r="D34" s="157" t="s">
        <v>227</v>
      </c>
      <c r="E34" s="158">
        <f>J34</f>
        <v>0</v>
      </c>
      <c r="F34" s="149"/>
      <c r="G34" s="150"/>
      <c r="H34" s="158">
        <f>H15+H21+H26+H32</f>
        <v>0</v>
      </c>
      <c r="I34" s="158">
        <f>I15+I21+I26+I32</f>
        <v>0</v>
      </c>
      <c r="J34" s="158">
        <f>J15+J21+J26+J32</f>
        <v>0</v>
      </c>
      <c r="K34" s="151"/>
      <c r="L34" s="159">
        <f>L15+L21+L26+L32</f>
        <v>387.01125</v>
      </c>
      <c r="M34" s="148"/>
      <c r="N34" s="160">
        <f>N15+N21+N26+N32</f>
        <v>335.36</v>
      </c>
      <c r="O34" s="149"/>
      <c r="P34" s="149"/>
      <c r="Q34" s="148"/>
      <c r="R34" s="148"/>
      <c r="S34" s="148"/>
      <c r="T34" s="152"/>
      <c r="U34" s="152"/>
      <c r="V34" s="152"/>
      <c r="W34" s="160">
        <f>W15+W21+W26+W32</f>
        <v>553.7379999999999</v>
      </c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  <row r="35" spans="1:34" ht="12.75">
      <c r="A35" s="144"/>
      <c r="B35" s="156"/>
      <c r="C35" s="146"/>
      <c r="D35" s="147"/>
      <c r="E35" s="148"/>
      <c r="F35" s="149"/>
      <c r="G35" s="150"/>
      <c r="H35" s="150"/>
      <c r="I35" s="150"/>
      <c r="J35" s="150"/>
      <c r="K35" s="151"/>
      <c r="L35" s="151"/>
      <c r="M35" s="148"/>
      <c r="N35" s="148"/>
      <c r="O35" s="149"/>
      <c r="P35" s="149"/>
      <c r="Q35" s="148"/>
      <c r="R35" s="148"/>
      <c r="S35" s="148"/>
      <c r="T35" s="152"/>
      <c r="U35" s="152"/>
      <c r="V35" s="152"/>
      <c r="W35" s="148"/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  <row r="36" spans="1:34" ht="12.75">
      <c r="A36" s="144"/>
      <c r="B36" s="156"/>
      <c r="C36" s="146"/>
      <c r="D36" s="161" t="s">
        <v>228</v>
      </c>
      <c r="E36" s="158">
        <f>J36</f>
        <v>0</v>
      </c>
      <c r="F36" s="149"/>
      <c r="G36" s="150"/>
      <c r="H36" s="158">
        <f>H34</f>
        <v>0</v>
      </c>
      <c r="I36" s="158">
        <f>I34</f>
        <v>0</v>
      </c>
      <c r="J36" s="158">
        <f>J34</f>
        <v>0</v>
      </c>
      <c r="K36" s="151"/>
      <c r="L36" s="159">
        <f>L34</f>
        <v>387.01125</v>
      </c>
      <c r="M36" s="148"/>
      <c r="N36" s="160">
        <f>N34</f>
        <v>335.36</v>
      </c>
      <c r="O36" s="149"/>
      <c r="P36" s="149"/>
      <c r="Q36" s="148"/>
      <c r="R36" s="148"/>
      <c r="S36" s="148"/>
      <c r="T36" s="152"/>
      <c r="U36" s="152"/>
      <c r="V36" s="152"/>
      <c r="W36" s="160">
        <f>W34</f>
        <v>553.7379999999999</v>
      </c>
      <c r="X36" s="149"/>
      <c r="Y36" s="149"/>
      <c r="Z36" s="149"/>
      <c r="AA36" s="149"/>
      <c r="AB36" s="149"/>
      <c r="AC36" s="153"/>
      <c r="AD36" s="153"/>
      <c r="AE36" s="153"/>
      <c r="AF36" s="153"/>
      <c r="AG36" s="153"/>
      <c r="AH36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" sqref="I1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310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94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171</v>
      </c>
      <c r="D14" s="147" t="s">
        <v>172</v>
      </c>
      <c r="E14" s="148">
        <v>230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0.128</v>
      </c>
      <c r="N14" s="148">
        <f>E14*M14</f>
        <v>29.44</v>
      </c>
      <c r="O14" s="149">
        <v>20</v>
      </c>
      <c r="P14" s="146" t="s">
        <v>173</v>
      </c>
      <c r="Q14" s="148"/>
      <c r="R14" s="148"/>
      <c r="S14" s="148"/>
      <c r="T14" s="152"/>
      <c r="U14" s="152"/>
      <c r="V14" s="152" t="s">
        <v>65</v>
      </c>
      <c r="W14" s="148">
        <v>11.5</v>
      </c>
      <c r="X14" s="149" t="s">
        <v>174</v>
      </c>
      <c r="Y14" s="146" t="s">
        <v>171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29.44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11.5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12.75">
      <c r="A18" s="155" t="s">
        <v>170</v>
      </c>
      <c r="B18" s="156" t="s">
        <v>159</v>
      </c>
      <c r="C18" s="146" t="s">
        <v>178</v>
      </c>
      <c r="D18" s="147" t="s">
        <v>179</v>
      </c>
      <c r="E18" s="148">
        <v>12</v>
      </c>
      <c r="F18" s="149" t="s">
        <v>180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0.95825</v>
      </c>
      <c r="L18" s="151">
        <f>E18*K18</f>
        <v>11.499</v>
      </c>
      <c r="M18" s="148"/>
      <c r="N18" s="148"/>
      <c r="O18" s="149">
        <v>20</v>
      </c>
      <c r="P18" s="146" t="s">
        <v>181</v>
      </c>
      <c r="Q18" s="148"/>
      <c r="R18" s="148"/>
      <c r="S18" s="148"/>
      <c r="T18" s="152"/>
      <c r="U18" s="152"/>
      <c r="V18" s="152" t="s">
        <v>65</v>
      </c>
      <c r="W18" s="148">
        <v>2.796</v>
      </c>
      <c r="X18" s="149" t="s">
        <v>182</v>
      </c>
      <c r="Y18" s="146" t="s">
        <v>178</v>
      </c>
      <c r="Z18" s="149" t="s">
        <v>183</v>
      </c>
      <c r="AA18" s="149" t="s">
        <v>166</v>
      </c>
      <c r="AB18" s="146" t="s">
        <v>229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12.75">
      <c r="A19" s="155" t="s">
        <v>177</v>
      </c>
      <c r="B19" s="156" t="s">
        <v>192</v>
      </c>
      <c r="C19" s="146" t="s">
        <v>193</v>
      </c>
      <c r="D19" s="147" t="s">
        <v>194</v>
      </c>
      <c r="E19" s="148">
        <v>230</v>
      </c>
      <c r="F19" s="149" t="s">
        <v>162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0.00071</v>
      </c>
      <c r="L19" s="151">
        <f>E19*K19</f>
        <v>0.1633</v>
      </c>
      <c r="M19" s="148"/>
      <c r="N19" s="148"/>
      <c r="O19" s="149">
        <v>20</v>
      </c>
      <c r="P19" s="146" t="s">
        <v>195</v>
      </c>
      <c r="Q19" s="148"/>
      <c r="R19" s="148"/>
      <c r="S19" s="148"/>
      <c r="T19" s="152"/>
      <c r="U19" s="152"/>
      <c r="V19" s="152" t="s">
        <v>65</v>
      </c>
      <c r="W19" s="148">
        <v>0.46</v>
      </c>
      <c r="X19" s="146" t="s">
        <v>193</v>
      </c>
      <c r="Y19" s="146" t="s">
        <v>193</v>
      </c>
      <c r="Z19" s="149" t="s">
        <v>183</v>
      </c>
      <c r="AA19" s="149" t="s">
        <v>166</v>
      </c>
      <c r="AB19" s="149" t="s">
        <v>36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12.75">
      <c r="A20" s="155" t="s">
        <v>184</v>
      </c>
      <c r="B20" s="156" t="s">
        <v>159</v>
      </c>
      <c r="C20" s="146" t="s">
        <v>197</v>
      </c>
      <c r="D20" s="147" t="s">
        <v>198</v>
      </c>
      <c r="E20" s="148">
        <v>230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0.12341</v>
      </c>
      <c r="L20" s="151">
        <f>E20*K20</f>
        <v>28.3843</v>
      </c>
      <c r="M20" s="148"/>
      <c r="N20" s="148"/>
      <c r="O20" s="149">
        <v>20</v>
      </c>
      <c r="P20" s="146" t="s">
        <v>199</v>
      </c>
      <c r="Q20" s="148"/>
      <c r="R20" s="148"/>
      <c r="S20" s="148"/>
      <c r="T20" s="152"/>
      <c r="U20" s="152"/>
      <c r="V20" s="152" t="s">
        <v>65</v>
      </c>
      <c r="W20" s="148">
        <v>31.05</v>
      </c>
      <c r="X20" s="146" t="s">
        <v>197</v>
      </c>
      <c r="Y20" s="146" t="s">
        <v>197</v>
      </c>
      <c r="Z20" s="149" t="s">
        <v>183</v>
      </c>
      <c r="AA20" s="149" t="s">
        <v>166</v>
      </c>
      <c r="AB20" s="149" t="s">
        <v>36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4" ht="12.75">
      <c r="A21" s="144"/>
      <c r="B21" s="156"/>
      <c r="C21" s="146"/>
      <c r="D21" s="157" t="s">
        <v>200</v>
      </c>
      <c r="E21" s="158">
        <f>J21</f>
        <v>0</v>
      </c>
      <c r="F21" s="149"/>
      <c r="G21" s="150"/>
      <c r="H21" s="158">
        <f>SUM(H16:H20)</f>
        <v>0</v>
      </c>
      <c r="I21" s="158">
        <f>SUM(I16:I20)</f>
        <v>0</v>
      </c>
      <c r="J21" s="158">
        <f>SUM(J16:J20)</f>
        <v>0</v>
      </c>
      <c r="K21" s="151"/>
      <c r="L21" s="159">
        <f>SUM(L16:L20)</f>
        <v>40.0466</v>
      </c>
      <c r="M21" s="148"/>
      <c r="N21" s="160">
        <f>SUM(N16:N20)</f>
        <v>0</v>
      </c>
      <c r="O21" s="149"/>
      <c r="P21" s="149"/>
      <c r="Q21" s="148"/>
      <c r="R21" s="148"/>
      <c r="S21" s="148"/>
      <c r="T21" s="152"/>
      <c r="U21" s="152"/>
      <c r="V21" s="152"/>
      <c r="W21" s="160">
        <f>SUM(W16:W20)</f>
        <v>34.306</v>
      </c>
      <c r="X21" s="149"/>
      <c r="Y21" s="149"/>
      <c r="Z21" s="149"/>
      <c r="AA21" s="149"/>
      <c r="AB21" s="149"/>
      <c r="AC21" s="153"/>
      <c r="AD21" s="153"/>
      <c r="AE21" s="153"/>
      <c r="AF21" s="153"/>
      <c r="AG21" s="153"/>
      <c r="AH21" s="153"/>
    </row>
    <row r="22" spans="1:34" ht="12.75">
      <c r="A22" s="144"/>
      <c r="B22" s="156"/>
      <c r="C22" s="146"/>
      <c r="D22" s="147"/>
      <c r="E22" s="148"/>
      <c r="F22" s="149"/>
      <c r="G22" s="150"/>
      <c r="H22" s="150"/>
      <c r="I22" s="150"/>
      <c r="J22" s="150"/>
      <c r="K22" s="151"/>
      <c r="L22" s="151"/>
      <c r="M22" s="148"/>
      <c r="N22" s="148"/>
      <c r="O22" s="149"/>
      <c r="P22" s="149"/>
      <c r="Q22" s="148"/>
      <c r="R22" s="148"/>
      <c r="S22" s="148"/>
      <c r="T22" s="152"/>
      <c r="U22" s="152"/>
      <c r="V22" s="152"/>
      <c r="W22" s="148"/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4" t="s">
        <v>208</v>
      </c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7" ht="25.5">
      <c r="A24" s="155" t="s">
        <v>191</v>
      </c>
      <c r="B24" s="156" t="s">
        <v>192</v>
      </c>
      <c r="C24" s="146" t="s">
        <v>230</v>
      </c>
      <c r="D24" s="147" t="s">
        <v>231</v>
      </c>
      <c r="E24" s="148">
        <v>3</v>
      </c>
      <c r="F24" s="149" t="s">
        <v>187</v>
      </c>
      <c r="G24" s="150">
        <v>0</v>
      </c>
      <c r="H24" s="150">
        <f>ROUND(E24*G24,2)</f>
        <v>0</v>
      </c>
      <c r="I24" s="150"/>
      <c r="J24" s="150">
        <f>ROUND(E24*G24,2)</f>
        <v>0</v>
      </c>
      <c r="K24" s="151">
        <v>2E-05</v>
      </c>
      <c r="L24" s="151">
        <f>E24*K24</f>
        <v>6.000000000000001E-05</v>
      </c>
      <c r="M24" s="148"/>
      <c r="N24" s="148"/>
      <c r="O24" s="149">
        <v>20</v>
      </c>
      <c r="P24" s="146" t="s">
        <v>232</v>
      </c>
      <c r="Q24" s="148"/>
      <c r="R24" s="148"/>
      <c r="S24" s="148"/>
      <c r="T24" s="152"/>
      <c r="U24" s="152"/>
      <c r="V24" s="152" t="s">
        <v>65</v>
      </c>
      <c r="W24" s="148">
        <v>0.183</v>
      </c>
      <c r="X24" s="149" t="s">
        <v>233</v>
      </c>
      <c r="Y24" s="146" t="s">
        <v>230</v>
      </c>
      <c r="Z24" s="149" t="s">
        <v>183</v>
      </c>
      <c r="AA24" s="149" t="s">
        <v>166</v>
      </c>
      <c r="AB24" s="146" t="s">
        <v>229</v>
      </c>
      <c r="AC24" s="153"/>
      <c r="AD24" s="153"/>
      <c r="AE24" s="153"/>
      <c r="AF24" s="153"/>
      <c r="AG24" s="153"/>
      <c r="AH24" s="153"/>
      <c r="AJ24" s="102" t="s">
        <v>168</v>
      </c>
      <c r="AK24" s="102" t="s">
        <v>169</v>
      </c>
    </row>
    <row r="25" spans="1:37" ht="12.75">
      <c r="A25" s="155" t="s">
        <v>196</v>
      </c>
      <c r="B25" s="156" t="s">
        <v>159</v>
      </c>
      <c r="C25" s="146" t="s">
        <v>210</v>
      </c>
      <c r="D25" s="147" t="s">
        <v>211</v>
      </c>
      <c r="E25" s="148">
        <v>29.44</v>
      </c>
      <c r="F25" s="149" t="s">
        <v>180</v>
      </c>
      <c r="G25" s="150">
        <v>0</v>
      </c>
      <c r="H25" s="150">
        <f>ROUND(E25*G25,2)</f>
        <v>0</v>
      </c>
      <c r="I25" s="150"/>
      <c r="J25" s="150">
        <f>ROUND(E25*G25,2)</f>
        <v>0</v>
      </c>
      <c r="K25" s="151"/>
      <c r="L25" s="151"/>
      <c r="M25" s="148"/>
      <c r="N25" s="148"/>
      <c r="O25" s="149">
        <v>20</v>
      </c>
      <c r="P25" s="146" t="s">
        <v>212</v>
      </c>
      <c r="Q25" s="148"/>
      <c r="R25" s="148"/>
      <c r="S25" s="148"/>
      <c r="T25" s="152"/>
      <c r="U25" s="152"/>
      <c r="V25" s="152" t="s">
        <v>65</v>
      </c>
      <c r="W25" s="148">
        <v>19.96</v>
      </c>
      <c r="X25" s="146" t="s">
        <v>210</v>
      </c>
      <c r="Y25" s="146" t="s">
        <v>210</v>
      </c>
      <c r="Z25" s="149" t="s">
        <v>165</v>
      </c>
      <c r="AA25" s="149" t="s">
        <v>166</v>
      </c>
      <c r="AB25" s="149" t="s">
        <v>36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7" ht="12.75">
      <c r="A26" s="155" t="s">
        <v>202</v>
      </c>
      <c r="B26" s="156" t="s">
        <v>192</v>
      </c>
      <c r="C26" s="146" t="s">
        <v>214</v>
      </c>
      <c r="D26" s="147" t="s">
        <v>215</v>
      </c>
      <c r="E26" s="148">
        <v>29.44</v>
      </c>
      <c r="F26" s="149" t="s">
        <v>180</v>
      </c>
      <c r="G26" s="150">
        <v>0</v>
      </c>
      <c r="H26" s="150">
        <f>ROUND(E26*G26,2)</f>
        <v>0</v>
      </c>
      <c r="I26" s="150"/>
      <c r="J26" s="150">
        <f>ROUND(E26*G26,2)</f>
        <v>0</v>
      </c>
      <c r="K26" s="151"/>
      <c r="L26" s="151"/>
      <c r="M26" s="148"/>
      <c r="N26" s="148"/>
      <c r="O26" s="149">
        <v>20</v>
      </c>
      <c r="P26" s="146" t="s">
        <v>216</v>
      </c>
      <c r="Q26" s="148"/>
      <c r="R26" s="148"/>
      <c r="S26" s="148"/>
      <c r="T26" s="152"/>
      <c r="U26" s="152"/>
      <c r="V26" s="152" t="s">
        <v>65</v>
      </c>
      <c r="W26" s="148">
        <v>2.708</v>
      </c>
      <c r="X26" s="146" t="s">
        <v>214</v>
      </c>
      <c r="Y26" s="146" t="s">
        <v>214</v>
      </c>
      <c r="Z26" s="149" t="s">
        <v>165</v>
      </c>
      <c r="AA26" s="149" t="s">
        <v>166</v>
      </c>
      <c r="AB26" s="149" t="s">
        <v>36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7" ht="25.5">
      <c r="A27" s="155" t="s">
        <v>209</v>
      </c>
      <c r="B27" s="156" t="s">
        <v>159</v>
      </c>
      <c r="C27" s="146" t="s">
        <v>223</v>
      </c>
      <c r="D27" s="147" t="s">
        <v>224</v>
      </c>
      <c r="E27" s="148">
        <v>40.047</v>
      </c>
      <c r="F27" s="149" t="s">
        <v>180</v>
      </c>
      <c r="G27" s="150">
        <v>0</v>
      </c>
      <c r="H27" s="150">
        <f>ROUND(E27*G27,2)</f>
        <v>0</v>
      </c>
      <c r="I27" s="150"/>
      <c r="J27" s="150">
        <f>ROUND(E27*G27,2)</f>
        <v>0</v>
      </c>
      <c r="K27" s="151"/>
      <c r="L27" s="151"/>
      <c r="M27" s="148"/>
      <c r="N27" s="148"/>
      <c r="O27" s="149">
        <v>20</v>
      </c>
      <c r="P27" s="146" t="s">
        <v>225</v>
      </c>
      <c r="Q27" s="148"/>
      <c r="R27" s="148"/>
      <c r="S27" s="148"/>
      <c r="T27" s="152"/>
      <c r="U27" s="152"/>
      <c r="V27" s="152" t="s">
        <v>65</v>
      </c>
      <c r="W27" s="148">
        <v>0.641</v>
      </c>
      <c r="X27" s="146" t="s">
        <v>223</v>
      </c>
      <c r="Y27" s="146" t="s">
        <v>223</v>
      </c>
      <c r="Z27" s="149" t="s">
        <v>183</v>
      </c>
      <c r="AA27" s="149" t="s">
        <v>166</v>
      </c>
      <c r="AB27" s="146" t="s">
        <v>167</v>
      </c>
      <c r="AC27" s="153"/>
      <c r="AD27" s="153"/>
      <c r="AE27" s="153"/>
      <c r="AF27" s="153"/>
      <c r="AG27" s="153"/>
      <c r="AH27" s="153"/>
      <c r="AJ27" s="102" t="s">
        <v>168</v>
      </c>
      <c r="AK27" s="102" t="s">
        <v>169</v>
      </c>
    </row>
    <row r="28" spans="1:34" ht="12.75">
      <c r="A28" s="144"/>
      <c r="B28" s="156"/>
      <c r="C28" s="146"/>
      <c r="D28" s="157" t="s">
        <v>226</v>
      </c>
      <c r="E28" s="158">
        <f>J28</f>
        <v>0</v>
      </c>
      <c r="F28" s="149"/>
      <c r="G28" s="150"/>
      <c r="H28" s="158">
        <f>SUM(H22:H27)</f>
        <v>0</v>
      </c>
      <c r="I28" s="158">
        <f>SUM(I22:I27)</f>
        <v>0</v>
      </c>
      <c r="J28" s="158">
        <f>SUM(J22:J27)</f>
        <v>0</v>
      </c>
      <c r="K28" s="151"/>
      <c r="L28" s="159">
        <f>SUM(L22:L27)</f>
        <v>6.000000000000001E-05</v>
      </c>
      <c r="M28" s="148"/>
      <c r="N28" s="160">
        <f>SUM(N22:N27)</f>
        <v>0</v>
      </c>
      <c r="O28" s="149"/>
      <c r="P28" s="149"/>
      <c r="Q28" s="148"/>
      <c r="R28" s="148"/>
      <c r="S28" s="148"/>
      <c r="T28" s="152"/>
      <c r="U28" s="152"/>
      <c r="V28" s="152"/>
      <c r="W28" s="160">
        <f>SUM(W22:W27)</f>
        <v>23.491999999999997</v>
      </c>
      <c r="X28" s="149"/>
      <c r="Y28" s="149"/>
      <c r="Z28" s="149"/>
      <c r="AA28" s="149"/>
      <c r="AB28" s="149"/>
      <c r="AC28" s="153"/>
      <c r="AD28" s="153"/>
      <c r="AE28" s="153"/>
      <c r="AF28" s="153"/>
      <c r="AG28" s="153"/>
      <c r="AH28" s="153"/>
    </row>
    <row r="29" spans="1:34" ht="12.75">
      <c r="A29" s="144"/>
      <c r="B29" s="156"/>
      <c r="C29" s="146"/>
      <c r="D29" s="147"/>
      <c r="E29" s="148"/>
      <c r="F29" s="149"/>
      <c r="G29" s="150"/>
      <c r="H29" s="150"/>
      <c r="I29" s="150"/>
      <c r="J29" s="150"/>
      <c r="K29" s="151"/>
      <c r="L29" s="151"/>
      <c r="M29" s="148"/>
      <c r="N29" s="148"/>
      <c r="O29" s="149"/>
      <c r="P29" s="149"/>
      <c r="Q29" s="148"/>
      <c r="R29" s="148"/>
      <c r="S29" s="148"/>
      <c r="T29" s="152"/>
      <c r="U29" s="152"/>
      <c r="V29" s="152"/>
      <c r="W29" s="148"/>
      <c r="X29" s="149"/>
      <c r="Y29" s="149"/>
      <c r="Z29" s="149"/>
      <c r="AA29" s="149"/>
      <c r="AB29" s="149"/>
      <c r="AC29" s="153"/>
      <c r="AD29" s="153"/>
      <c r="AE29" s="153"/>
      <c r="AF29" s="153"/>
      <c r="AG29" s="153"/>
      <c r="AH29" s="153"/>
    </row>
    <row r="30" spans="1:34" ht="12.75">
      <c r="A30" s="144"/>
      <c r="B30" s="156"/>
      <c r="C30" s="146"/>
      <c r="D30" s="157" t="s">
        <v>227</v>
      </c>
      <c r="E30" s="158">
        <f>J30</f>
        <v>0</v>
      </c>
      <c r="F30" s="149"/>
      <c r="G30" s="150"/>
      <c r="H30" s="158">
        <f>H15+H21+H28</f>
        <v>0</v>
      </c>
      <c r="I30" s="158">
        <f>I15+I21+I28</f>
        <v>0</v>
      </c>
      <c r="J30" s="158">
        <f>J15+J21+J28</f>
        <v>0</v>
      </c>
      <c r="K30" s="151"/>
      <c r="L30" s="159">
        <f>L15+L21+L28</f>
        <v>40.046659999999996</v>
      </c>
      <c r="M30" s="148"/>
      <c r="N30" s="160">
        <f>N15+N21+N28</f>
        <v>29.44</v>
      </c>
      <c r="O30" s="149"/>
      <c r="P30" s="149"/>
      <c r="Q30" s="148"/>
      <c r="R30" s="148"/>
      <c r="S30" s="148"/>
      <c r="T30" s="152"/>
      <c r="U30" s="152"/>
      <c r="V30" s="152"/>
      <c r="W30" s="160">
        <f>W15+W21+W28</f>
        <v>69.298</v>
      </c>
      <c r="X30" s="149"/>
      <c r="Y30" s="149"/>
      <c r="Z30" s="149"/>
      <c r="AA30" s="149"/>
      <c r="AB30" s="149"/>
      <c r="AC30" s="153"/>
      <c r="AD30" s="153"/>
      <c r="AE30" s="153"/>
      <c r="AF30" s="153"/>
      <c r="AG30" s="153"/>
      <c r="AH30" s="153"/>
    </row>
    <row r="31" spans="1:34" ht="12.75">
      <c r="A31" s="144"/>
      <c r="B31" s="156"/>
      <c r="C31" s="146"/>
      <c r="D31" s="147"/>
      <c r="E31" s="148"/>
      <c r="F31" s="149"/>
      <c r="G31" s="150"/>
      <c r="H31" s="150"/>
      <c r="I31" s="150"/>
      <c r="J31" s="150"/>
      <c r="K31" s="151"/>
      <c r="L31" s="151"/>
      <c r="M31" s="148"/>
      <c r="N31" s="148"/>
      <c r="O31" s="149"/>
      <c r="P31" s="149"/>
      <c r="Q31" s="148"/>
      <c r="R31" s="148"/>
      <c r="S31" s="148"/>
      <c r="T31" s="152"/>
      <c r="U31" s="152"/>
      <c r="V31" s="152"/>
      <c r="W31" s="148"/>
      <c r="X31" s="149"/>
      <c r="Y31" s="149"/>
      <c r="Z31" s="149"/>
      <c r="AA31" s="149"/>
      <c r="AB31" s="149"/>
      <c r="AC31" s="153"/>
      <c r="AD31" s="153"/>
      <c r="AE31" s="153"/>
      <c r="AF31" s="153"/>
      <c r="AG31" s="153"/>
      <c r="AH31" s="153"/>
    </row>
    <row r="32" spans="1:34" ht="12.75">
      <c r="A32" s="144"/>
      <c r="B32" s="156"/>
      <c r="C32" s="146"/>
      <c r="D32" s="161" t="s">
        <v>228</v>
      </c>
      <c r="E32" s="158">
        <f>J32</f>
        <v>0</v>
      </c>
      <c r="F32" s="149"/>
      <c r="G32" s="150"/>
      <c r="H32" s="158">
        <f>H30</f>
        <v>0</v>
      </c>
      <c r="I32" s="158">
        <f>I30</f>
        <v>0</v>
      </c>
      <c r="J32" s="158">
        <f>J30</f>
        <v>0</v>
      </c>
      <c r="K32" s="151"/>
      <c r="L32" s="159">
        <f>L30</f>
        <v>40.046659999999996</v>
      </c>
      <c r="M32" s="148"/>
      <c r="N32" s="160">
        <f>N30</f>
        <v>29.44</v>
      </c>
      <c r="O32" s="149"/>
      <c r="P32" s="149"/>
      <c r="Q32" s="148"/>
      <c r="R32" s="148"/>
      <c r="S32" s="148"/>
      <c r="T32" s="152"/>
      <c r="U32" s="152"/>
      <c r="V32" s="152"/>
      <c r="W32" s="160">
        <f>W30</f>
        <v>69.298</v>
      </c>
      <c r="X32" s="149"/>
      <c r="Y32" s="149"/>
      <c r="Z32" s="149"/>
      <c r="AA32" s="149"/>
      <c r="AB32" s="149"/>
      <c r="AC32" s="153"/>
      <c r="AD32" s="153"/>
      <c r="AE32" s="153"/>
      <c r="AF32" s="153"/>
      <c r="AG32" s="153"/>
      <c r="AH32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" sqref="I3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14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311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93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249</v>
      </c>
      <c r="D14" s="147" t="s">
        <v>250</v>
      </c>
      <c r="E14" s="148">
        <v>210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20.580000000000002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11.97</v>
      </c>
      <c r="X14" s="149" t="s">
        <v>251</v>
      </c>
      <c r="Y14" s="146" t="s">
        <v>249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7" ht="12.75">
      <c r="A15" s="155" t="s">
        <v>170</v>
      </c>
      <c r="B15" s="156" t="s">
        <v>159</v>
      </c>
      <c r="C15" s="146" t="s">
        <v>252</v>
      </c>
      <c r="D15" s="147" t="s">
        <v>253</v>
      </c>
      <c r="E15" s="148">
        <v>30</v>
      </c>
      <c r="F15" s="149" t="s">
        <v>187</v>
      </c>
      <c r="G15" s="150">
        <v>0</v>
      </c>
      <c r="H15" s="150">
        <f>ROUND(E15*G15,2)</f>
        <v>0</v>
      </c>
      <c r="I15" s="150"/>
      <c r="J15" s="150">
        <f>ROUND(E15*G15,2)</f>
        <v>0</v>
      </c>
      <c r="K15" s="151"/>
      <c r="L15" s="151"/>
      <c r="M15" s="148">
        <v>0.23</v>
      </c>
      <c r="N15" s="148">
        <f>E15*M15</f>
        <v>6.9</v>
      </c>
      <c r="O15" s="149">
        <v>20</v>
      </c>
      <c r="P15" s="146" t="s">
        <v>254</v>
      </c>
      <c r="Q15" s="148"/>
      <c r="R15" s="148"/>
      <c r="S15" s="148"/>
      <c r="T15" s="152"/>
      <c r="U15" s="152"/>
      <c r="V15" s="152" t="s">
        <v>65</v>
      </c>
      <c r="W15" s="148">
        <v>8.85</v>
      </c>
      <c r="X15" s="149" t="s">
        <v>255</v>
      </c>
      <c r="Y15" s="146" t="s">
        <v>252</v>
      </c>
      <c r="Z15" s="149" t="s">
        <v>165</v>
      </c>
      <c r="AA15" s="149" t="s">
        <v>166</v>
      </c>
      <c r="AB15" s="146" t="s">
        <v>229</v>
      </c>
      <c r="AC15" s="153"/>
      <c r="AD15" s="153"/>
      <c r="AE15" s="153"/>
      <c r="AF15" s="153"/>
      <c r="AG15" s="153"/>
      <c r="AH15" s="153"/>
      <c r="AJ15" s="102" t="s">
        <v>168</v>
      </c>
      <c r="AK15" s="102" t="s">
        <v>169</v>
      </c>
    </row>
    <row r="16" spans="1:34" ht="12.75">
      <c r="A16" s="144"/>
      <c r="B16" s="156"/>
      <c r="C16" s="146"/>
      <c r="D16" s="157" t="s">
        <v>175</v>
      </c>
      <c r="E16" s="158">
        <f>J16</f>
        <v>0</v>
      </c>
      <c r="F16" s="149"/>
      <c r="G16" s="150"/>
      <c r="H16" s="158">
        <f>SUM(H11:H15)</f>
        <v>0</v>
      </c>
      <c r="I16" s="158">
        <f>SUM(I11:I15)</f>
        <v>0</v>
      </c>
      <c r="J16" s="158">
        <f>SUM(J11:J15)</f>
        <v>0</v>
      </c>
      <c r="K16" s="151"/>
      <c r="L16" s="159">
        <f>SUM(L11:L15)</f>
        <v>0</v>
      </c>
      <c r="M16" s="148"/>
      <c r="N16" s="160">
        <f>SUM(N11:N15)</f>
        <v>27.480000000000004</v>
      </c>
      <c r="O16" s="149"/>
      <c r="P16" s="149"/>
      <c r="Q16" s="148"/>
      <c r="R16" s="148"/>
      <c r="S16" s="148"/>
      <c r="T16" s="152"/>
      <c r="U16" s="152"/>
      <c r="V16" s="152"/>
      <c r="W16" s="160">
        <f>SUM(W11:W15)</f>
        <v>20.82</v>
      </c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6"/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4" ht="12.75">
      <c r="A18" s="144"/>
      <c r="B18" s="154" t="s">
        <v>176</v>
      </c>
      <c r="C18" s="146"/>
      <c r="D18" s="147"/>
      <c r="E18" s="148"/>
      <c r="F18" s="149"/>
      <c r="G18" s="150"/>
      <c r="H18" s="150"/>
      <c r="I18" s="150"/>
      <c r="J18" s="150"/>
      <c r="K18" s="151"/>
      <c r="L18" s="151"/>
      <c r="M18" s="148"/>
      <c r="N18" s="148"/>
      <c r="O18" s="149"/>
      <c r="P18" s="149"/>
      <c r="Q18" s="148"/>
      <c r="R18" s="148"/>
      <c r="S18" s="148"/>
      <c r="T18" s="152"/>
      <c r="U18" s="152"/>
      <c r="V18" s="152"/>
      <c r="W18" s="148"/>
      <c r="X18" s="149"/>
      <c r="Y18" s="149"/>
      <c r="Z18" s="149"/>
      <c r="AA18" s="149"/>
      <c r="AB18" s="149"/>
      <c r="AC18" s="153"/>
      <c r="AD18" s="153"/>
      <c r="AE18" s="153"/>
      <c r="AF18" s="153"/>
      <c r="AG18" s="153"/>
      <c r="AH18" s="153"/>
    </row>
    <row r="19" spans="1:37" ht="25.5">
      <c r="A19" s="155" t="s">
        <v>177</v>
      </c>
      <c r="B19" s="156" t="s">
        <v>159</v>
      </c>
      <c r="C19" s="146" t="s">
        <v>256</v>
      </c>
      <c r="D19" s="147" t="s">
        <v>257</v>
      </c>
      <c r="E19" s="148">
        <v>100</v>
      </c>
      <c r="F19" s="149" t="s">
        <v>162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0.10434</v>
      </c>
      <c r="L19" s="151">
        <f>E19*K19</f>
        <v>10.434000000000001</v>
      </c>
      <c r="M19" s="148"/>
      <c r="N19" s="148"/>
      <c r="O19" s="149">
        <v>20</v>
      </c>
      <c r="P19" s="146" t="s">
        <v>181</v>
      </c>
      <c r="Q19" s="148"/>
      <c r="R19" s="148"/>
      <c r="S19" s="148"/>
      <c r="T19" s="152"/>
      <c r="U19" s="152"/>
      <c r="V19" s="152" t="s">
        <v>65</v>
      </c>
      <c r="W19" s="148">
        <v>8</v>
      </c>
      <c r="X19" s="149" t="s">
        <v>258</v>
      </c>
      <c r="Y19" s="146" t="s">
        <v>256</v>
      </c>
      <c r="Z19" s="149" t="s">
        <v>190</v>
      </c>
      <c r="AA19" s="149" t="s">
        <v>166</v>
      </c>
      <c r="AB19" s="146" t="s">
        <v>167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25.5">
      <c r="A20" s="155" t="s">
        <v>184</v>
      </c>
      <c r="B20" s="156" t="s">
        <v>159</v>
      </c>
      <c r="C20" s="146" t="s">
        <v>185</v>
      </c>
      <c r="D20" s="147" t="s">
        <v>186</v>
      </c>
      <c r="E20" s="148">
        <v>41</v>
      </c>
      <c r="F20" s="149" t="s">
        <v>187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0.00084</v>
      </c>
      <c r="L20" s="151">
        <f>E20*K20</f>
        <v>0.03444</v>
      </c>
      <c r="M20" s="148"/>
      <c r="N20" s="148"/>
      <c r="O20" s="149">
        <v>20</v>
      </c>
      <c r="P20" s="146" t="s">
        <v>188</v>
      </c>
      <c r="Q20" s="148"/>
      <c r="R20" s="148"/>
      <c r="S20" s="148"/>
      <c r="T20" s="152"/>
      <c r="U20" s="152"/>
      <c r="V20" s="152" t="s">
        <v>65</v>
      </c>
      <c r="W20" s="148">
        <v>3.116</v>
      </c>
      <c r="X20" s="149" t="s">
        <v>189</v>
      </c>
      <c r="Y20" s="146" t="s">
        <v>185</v>
      </c>
      <c r="Z20" s="149" t="s">
        <v>190</v>
      </c>
      <c r="AA20" s="149" t="s">
        <v>166</v>
      </c>
      <c r="AB20" s="146" t="s">
        <v>229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12.75">
      <c r="A21" s="155" t="s">
        <v>191</v>
      </c>
      <c r="B21" s="156" t="s">
        <v>192</v>
      </c>
      <c r="C21" s="146" t="s">
        <v>193</v>
      </c>
      <c r="D21" s="147" t="s">
        <v>194</v>
      </c>
      <c r="E21" s="148">
        <v>210</v>
      </c>
      <c r="F21" s="149" t="s">
        <v>162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>
        <v>0.00071</v>
      </c>
      <c r="L21" s="151">
        <f>E21*K21</f>
        <v>0.1491</v>
      </c>
      <c r="M21" s="148"/>
      <c r="N21" s="148"/>
      <c r="O21" s="149">
        <v>20</v>
      </c>
      <c r="P21" s="146" t="s">
        <v>195</v>
      </c>
      <c r="Q21" s="148"/>
      <c r="R21" s="148"/>
      <c r="S21" s="148"/>
      <c r="T21" s="152"/>
      <c r="U21" s="152"/>
      <c r="V21" s="152" t="s">
        <v>65</v>
      </c>
      <c r="W21" s="148">
        <v>0.42</v>
      </c>
      <c r="X21" s="146" t="s">
        <v>193</v>
      </c>
      <c r="Y21" s="146" t="s">
        <v>193</v>
      </c>
      <c r="Z21" s="149" t="s">
        <v>183</v>
      </c>
      <c r="AA21" s="149" t="s">
        <v>166</v>
      </c>
      <c r="AB21" s="149" t="s">
        <v>36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7" ht="12.75">
      <c r="A22" s="155" t="s">
        <v>196</v>
      </c>
      <c r="B22" s="156" t="s">
        <v>159</v>
      </c>
      <c r="C22" s="146" t="s">
        <v>259</v>
      </c>
      <c r="D22" s="147" t="s">
        <v>260</v>
      </c>
      <c r="E22" s="148">
        <v>210</v>
      </c>
      <c r="F22" s="149" t="s">
        <v>162</v>
      </c>
      <c r="G22" s="150">
        <v>0</v>
      </c>
      <c r="H22" s="150">
        <f>ROUND(E22*G22,2)</f>
        <v>0</v>
      </c>
      <c r="I22" s="150"/>
      <c r="J22" s="150">
        <f>ROUND(E22*G22,2)</f>
        <v>0</v>
      </c>
      <c r="K22" s="151">
        <v>0.09868</v>
      </c>
      <c r="L22" s="151">
        <f>E22*K22</f>
        <v>20.7228</v>
      </c>
      <c r="M22" s="148"/>
      <c r="N22" s="148"/>
      <c r="O22" s="149">
        <v>20</v>
      </c>
      <c r="P22" s="146" t="s">
        <v>181</v>
      </c>
      <c r="Q22" s="148"/>
      <c r="R22" s="148"/>
      <c r="S22" s="148"/>
      <c r="T22" s="152"/>
      <c r="U22" s="152"/>
      <c r="V22" s="152" t="s">
        <v>65</v>
      </c>
      <c r="W22" s="148">
        <v>23.73</v>
      </c>
      <c r="X22" s="149" t="s">
        <v>261</v>
      </c>
      <c r="Y22" s="146" t="s">
        <v>259</v>
      </c>
      <c r="Z22" s="149" t="s">
        <v>183</v>
      </c>
      <c r="AA22" s="149" t="s">
        <v>166</v>
      </c>
      <c r="AB22" s="146" t="s">
        <v>167</v>
      </c>
      <c r="AC22" s="153"/>
      <c r="AD22" s="153"/>
      <c r="AE22" s="153"/>
      <c r="AF22" s="153"/>
      <c r="AG22" s="153"/>
      <c r="AH22" s="153"/>
      <c r="AJ22" s="102" t="s">
        <v>168</v>
      </c>
      <c r="AK22" s="102" t="s">
        <v>169</v>
      </c>
    </row>
    <row r="23" spans="1:34" ht="12.75">
      <c r="A23" s="144"/>
      <c r="B23" s="156"/>
      <c r="C23" s="146"/>
      <c r="D23" s="157" t="s">
        <v>200</v>
      </c>
      <c r="E23" s="158">
        <f>J23</f>
        <v>0</v>
      </c>
      <c r="F23" s="149"/>
      <c r="G23" s="150"/>
      <c r="H23" s="158">
        <f>SUM(H17:H22)</f>
        <v>0</v>
      </c>
      <c r="I23" s="158">
        <f>SUM(I17:I22)</f>
        <v>0</v>
      </c>
      <c r="J23" s="158">
        <f>SUM(J17:J22)</f>
        <v>0</v>
      </c>
      <c r="K23" s="151"/>
      <c r="L23" s="159">
        <f>SUM(L17:L22)</f>
        <v>31.34034</v>
      </c>
      <c r="M23" s="148"/>
      <c r="N23" s="160">
        <f>SUM(N17:N22)</f>
        <v>0</v>
      </c>
      <c r="O23" s="149"/>
      <c r="P23" s="149"/>
      <c r="Q23" s="148"/>
      <c r="R23" s="148"/>
      <c r="S23" s="148"/>
      <c r="T23" s="152"/>
      <c r="U23" s="152"/>
      <c r="V23" s="152"/>
      <c r="W23" s="160">
        <f>SUM(W17:W22)</f>
        <v>35.266</v>
      </c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6"/>
      <c r="C24" s="146"/>
      <c r="D24" s="147"/>
      <c r="E24" s="148"/>
      <c r="F24" s="149"/>
      <c r="G24" s="150"/>
      <c r="H24" s="150"/>
      <c r="I24" s="150"/>
      <c r="J24" s="150"/>
      <c r="K24" s="151"/>
      <c r="L24" s="151"/>
      <c r="M24" s="148"/>
      <c r="N24" s="148"/>
      <c r="O24" s="149"/>
      <c r="P24" s="149"/>
      <c r="Q24" s="148"/>
      <c r="R24" s="148"/>
      <c r="S24" s="148"/>
      <c r="T24" s="152"/>
      <c r="U24" s="152"/>
      <c r="V24" s="152"/>
      <c r="W24" s="148"/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4" ht="12.75">
      <c r="A25" s="144"/>
      <c r="B25" s="154" t="s">
        <v>208</v>
      </c>
      <c r="C25" s="146"/>
      <c r="D25" s="147"/>
      <c r="E25" s="148"/>
      <c r="F25" s="149"/>
      <c r="G25" s="150"/>
      <c r="H25" s="150"/>
      <c r="I25" s="150"/>
      <c r="J25" s="150"/>
      <c r="K25" s="151"/>
      <c r="L25" s="151"/>
      <c r="M25" s="148"/>
      <c r="N25" s="148"/>
      <c r="O25" s="149"/>
      <c r="P25" s="149"/>
      <c r="Q25" s="148"/>
      <c r="R25" s="148"/>
      <c r="S25" s="148"/>
      <c r="T25" s="152"/>
      <c r="U25" s="152"/>
      <c r="V25" s="152"/>
      <c r="W25" s="148"/>
      <c r="X25" s="149"/>
      <c r="Y25" s="149"/>
      <c r="Z25" s="149"/>
      <c r="AA25" s="149"/>
      <c r="AB25" s="149"/>
      <c r="AC25" s="153"/>
      <c r="AD25" s="153"/>
      <c r="AE25" s="153"/>
      <c r="AF25" s="153"/>
      <c r="AG25" s="153"/>
      <c r="AH25" s="153"/>
    </row>
    <row r="26" spans="1:37" ht="25.5">
      <c r="A26" s="155" t="s">
        <v>202</v>
      </c>
      <c r="B26" s="156" t="s">
        <v>159</v>
      </c>
      <c r="C26" s="146" t="s">
        <v>262</v>
      </c>
      <c r="D26" s="147" t="s">
        <v>263</v>
      </c>
      <c r="E26" s="148">
        <v>30</v>
      </c>
      <c r="F26" s="149" t="s">
        <v>187</v>
      </c>
      <c r="G26" s="150">
        <v>0</v>
      </c>
      <c r="H26" s="150">
        <f>ROUND(E26*G26,2)</f>
        <v>0</v>
      </c>
      <c r="I26" s="150"/>
      <c r="J26" s="150">
        <f aca="true" t="shared" si="0" ref="J26:J32">ROUND(E26*G26,2)</f>
        <v>0</v>
      </c>
      <c r="K26" s="151">
        <v>0.2023</v>
      </c>
      <c r="L26" s="151">
        <f>E26*K26</f>
        <v>6.069</v>
      </c>
      <c r="M26" s="148"/>
      <c r="N26" s="148"/>
      <c r="O26" s="149">
        <v>20</v>
      </c>
      <c r="P26" s="146" t="s">
        <v>264</v>
      </c>
      <c r="Q26" s="148"/>
      <c r="R26" s="148"/>
      <c r="S26" s="148"/>
      <c r="T26" s="152"/>
      <c r="U26" s="152"/>
      <c r="V26" s="152" t="s">
        <v>65</v>
      </c>
      <c r="W26" s="148">
        <v>9.45</v>
      </c>
      <c r="X26" s="146" t="s">
        <v>262</v>
      </c>
      <c r="Y26" s="146" t="s">
        <v>262</v>
      </c>
      <c r="Z26" s="149" t="s">
        <v>183</v>
      </c>
      <c r="AA26" s="149" t="s">
        <v>166</v>
      </c>
      <c r="AB26" s="146" t="s">
        <v>229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7" ht="12.75">
      <c r="A27" s="155" t="s">
        <v>209</v>
      </c>
      <c r="B27" s="162" t="s">
        <v>265</v>
      </c>
      <c r="C27" s="163" t="s">
        <v>266</v>
      </c>
      <c r="D27" s="147" t="s">
        <v>267</v>
      </c>
      <c r="E27" s="148">
        <v>30</v>
      </c>
      <c r="F27" s="149" t="s">
        <v>205</v>
      </c>
      <c r="G27" s="150">
        <v>0</v>
      </c>
      <c r="H27" s="150"/>
      <c r="I27" s="150">
        <f>ROUND(E27*G27,2)</f>
        <v>0</v>
      </c>
      <c r="J27" s="150">
        <f t="shared" si="0"/>
        <v>0</v>
      </c>
      <c r="K27" s="151">
        <v>0.052</v>
      </c>
      <c r="L27" s="151">
        <f>E27*K27</f>
        <v>1.5599999999999998</v>
      </c>
      <c r="M27" s="148"/>
      <c r="N27" s="148"/>
      <c r="O27" s="149">
        <v>20</v>
      </c>
      <c r="P27" s="146" t="s">
        <v>268</v>
      </c>
      <c r="Q27" s="148"/>
      <c r="R27" s="148"/>
      <c r="S27" s="148"/>
      <c r="T27" s="152"/>
      <c r="U27" s="152"/>
      <c r="V27" s="152" t="s">
        <v>56</v>
      </c>
      <c r="W27" s="148"/>
      <c r="X27" s="146" t="s">
        <v>266</v>
      </c>
      <c r="Y27" s="146" t="s">
        <v>266</v>
      </c>
      <c r="Z27" s="149" t="s">
        <v>269</v>
      </c>
      <c r="AA27" s="149" t="s">
        <v>166</v>
      </c>
      <c r="AB27" s="146" t="s">
        <v>270</v>
      </c>
      <c r="AC27" s="153"/>
      <c r="AD27" s="153"/>
      <c r="AE27" s="153"/>
      <c r="AF27" s="153"/>
      <c r="AG27" s="153"/>
      <c r="AH27" s="153"/>
      <c r="AJ27" s="102" t="s">
        <v>271</v>
      </c>
      <c r="AK27" s="102" t="s">
        <v>169</v>
      </c>
    </row>
    <row r="28" spans="1:37" ht="25.5">
      <c r="A28" s="155" t="s">
        <v>213</v>
      </c>
      <c r="B28" s="156" t="s">
        <v>192</v>
      </c>
      <c r="C28" s="146" t="s">
        <v>230</v>
      </c>
      <c r="D28" s="147" t="s">
        <v>231</v>
      </c>
      <c r="E28" s="148">
        <v>9</v>
      </c>
      <c r="F28" s="149" t="s">
        <v>187</v>
      </c>
      <c r="G28" s="150">
        <v>0</v>
      </c>
      <c r="H28" s="150">
        <f>ROUND(E28*G28,2)</f>
        <v>0</v>
      </c>
      <c r="I28" s="150"/>
      <c r="J28" s="150">
        <f t="shared" si="0"/>
        <v>0</v>
      </c>
      <c r="K28" s="151">
        <v>2E-05</v>
      </c>
      <c r="L28" s="151">
        <f>E28*K28</f>
        <v>0.00018</v>
      </c>
      <c r="M28" s="148"/>
      <c r="N28" s="148"/>
      <c r="O28" s="149">
        <v>20</v>
      </c>
      <c r="P28" s="146" t="s">
        <v>232</v>
      </c>
      <c r="Q28" s="148"/>
      <c r="R28" s="148"/>
      <c r="S28" s="148"/>
      <c r="T28" s="152"/>
      <c r="U28" s="152"/>
      <c r="V28" s="152" t="s">
        <v>65</v>
      </c>
      <c r="W28" s="148">
        <v>0.549</v>
      </c>
      <c r="X28" s="149" t="s">
        <v>233</v>
      </c>
      <c r="Y28" s="146" t="s">
        <v>230</v>
      </c>
      <c r="Z28" s="149" t="s">
        <v>183</v>
      </c>
      <c r="AA28" s="149" t="s">
        <v>166</v>
      </c>
      <c r="AB28" s="146" t="s">
        <v>229</v>
      </c>
      <c r="AC28" s="153"/>
      <c r="AD28" s="153"/>
      <c r="AE28" s="153"/>
      <c r="AF28" s="153"/>
      <c r="AG28" s="153"/>
      <c r="AH28" s="153"/>
      <c r="AJ28" s="102" t="s">
        <v>168</v>
      </c>
      <c r="AK28" s="102" t="s">
        <v>169</v>
      </c>
    </row>
    <row r="29" spans="1:37" ht="12.75">
      <c r="A29" s="155" t="s">
        <v>217</v>
      </c>
      <c r="B29" s="156" t="s">
        <v>159</v>
      </c>
      <c r="C29" s="146" t="s">
        <v>210</v>
      </c>
      <c r="D29" s="147" t="s">
        <v>211</v>
      </c>
      <c r="E29" s="148">
        <v>27.48</v>
      </c>
      <c r="F29" s="149" t="s">
        <v>180</v>
      </c>
      <c r="G29" s="150">
        <v>0</v>
      </c>
      <c r="H29" s="150">
        <f>ROUND(E29*G29,2)</f>
        <v>0</v>
      </c>
      <c r="I29" s="150"/>
      <c r="J29" s="150">
        <f t="shared" si="0"/>
        <v>0</v>
      </c>
      <c r="K29" s="151"/>
      <c r="L29" s="151"/>
      <c r="M29" s="148"/>
      <c r="N29" s="148"/>
      <c r="O29" s="149">
        <v>20</v>
      </c>
      <c r="P29" s="146" t="s">
        <v>212</v>
      </c>
      <c r="Q29" s="148"/>
      <c r="R29" s="148"/>
      <c r="S29" s="148"/>
      <c r="T29" s="152"/>
      <c r="U29" s="152"/>
      <c r="V29" s="152" t="s">
        <v>65</v>
      </c>
      <c r="W29" s="148">
        <v>18.631</v>
      </c>
      <c r="X29" s="146" t="s">
        <v>210</v>
      </c>
      <c r="Y29" s="146" t="s">
        <v>210</v>
      </c>
      <c r="Z29" s="149" t="s">
        <v>165</v>
      </c>
      <c r="AA29" s="149" t="s">
        <v>166</v>
      </c>
      <c r="AB29" s="149" t="s">
        <v>36</v>
      </c>
      <c r="AC29" s="153"/>
      <c r="AD29" s="153"/>
      <c r="AE29" s="153"/>
      <c r="AF29" s="153"/>
      <c r="AG29" s="153"/>
      <c r="AH29" s="153"/>
      <c r="AJ29" s="102" t="s">
        <v>168</v>
      </c>
      <c r="AK29" s="102" t="s">
        <v>169</v>
      </c>
    </row>
    <row r="30" spans="1:37" ht="12.75">
      <c r="A30" s="155" t="s">
        <v>222</v>
      </c>
      <c r="B30" s="156" t="s">
        <v>192</v>
      </c>
      <c r="C30" s="146" t="s">
        <v>214</v>
      </c>
      <c r="D30" s="147" t="s">
        <v>215</v>
      </c>
      <c r="E30" s="148">
        <v>27.48</v>
      </c>
      <c r="F30" s="149" t="s">
        <v>180</v>
      </c>
      <c r="G30" s="150">
        <v>0</v>
      </c>
      <c r="H30" s="150">
        <f>ROUND(E30*G30,2)</f>
        <v>0</v>
      </c>
      <c r="I30" s="150"/>
      <c r="J30" s="150">
        <f t="shared" si="0"/>
        <v>0</v>
      </c>
      <c r="K30" s="151"/>
      <c r="L30" s="151"/>
      <c r="M30" s="148"/>
      <c r="N30" s="148"/>
      <c r="O30" s="149">
        <v>20</v>
      </c>
      <c r="P30" s="146" t="s">
        <v>216</v>
      </c>
      <c r="Q30" s="148"/>
      <c r="R30" s="148"/>
      <c r="S30" s="148"/>
      <c r="T30" s="152"/>
      <c r="U30" s="152"/>
      <c r="V30" s="152" t="s">
        <v>65</v>
      </c>
      <c r="W30" s="148">
        <v>2.528</v>
      </c>
      <c r="X30" s="146" t="s">
        <v>214</v>
      </c>
      <c r="Y30" s="146" t="s">
        <v>214</v>
      </c>
      <c r="Z30" s="149" t="s">
        <v>165</v>
      </c>
      <c r="AA30" s="149" t="s">
        <v>166</v>
      </c>
      <c r="AB30" s="149" t="s">
        <v>36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7" ht="25.5">
      <c r="A31" s="155" t="s">
        <v>241</v>
      </c>
      <c r="B31" s="156" t="s">
        <v>192</v>
      </c>
      <c r="C31" s="146" t="s">
        <v>218</v>
      </c>
      <c r="D31" s="147" t="s">
        <v>219</v>
      </c>
      <c r="E31" s="148">
        <v>27.48</v>
      </c>
      <c r="F31" s="149" t="s">
        <v>180</v>
      </c>
      <c r="G31" s="150">
        <v>0</v>
      </c>
      <c r="H31" s="150">
        <f>ROUND(E31*G31,2)</f>
        <v>0</v>
      </c>
      <c r="I31" s="150"/>
      <c r="J31" s="150">
        <f t="shared" si="0"/>
        <v>0</v>
      </c>
      <c r="K31" s="151"/>
      <c r="L31" s="151"/>
      <c r="M31" s="148"/>
      <c r="N31" s="148"/>
      <c r="O31" s="149">
        <v>20</v>
      </c>
      <c r="P31" s="146" t="s">
        <v>220</v>
      </c>
      <c r="Q31" s="148"/>
      <c r="R31" s="148"/>
      <c r="S31" s="148"/>
      <c r="T31" s="152"/>
      <c r="U31" s="152"/>
      <c r="V31" s="152" t="s">
        <v>65</v>
      </c>
      <c r="W31" s="148"/>
      <c r="X31" s="149" t="s">
        <v>221</v>
      </c>
      <c r="Y31" s="146" t="s">
        <v>218</v>
      </c>
      <c r="Z31" s="149" t="s">
        <v>165</v>
      </c>
      <c r="AA31" s="149" t="s">
        <v>166</v>
      </c>
      <c r="AB31" s="146" t="s">
        <v>167</v>
      </c>
      <c r="AC31" s="153"/>
      <c r="AD31" s="153"/>
      <c r="AE31" s="153"/>
      <c r="AF31" s="153"/>
      <c r="AG31" s="153"/>
      <c r="AH31" s="153"/>
      <c r="AJ31" s="102" t="s">
        <v>168</v>
      </c>
      <c r="AK31" s="102" t="s">
        <v>169</v>
      </c>
    </row>
    <row r="32" spans="1:37" ht="25.5">
      <c r="A32" s="155" t="s">
        <v>272</v>
      </c>
      <c r="B32" s="156" t="s">
        <v>159</v>
      </c>
      <c r="C32" s="146" t="s">
        <v>223</v>
      </c>
      <c r="D32" s="147" t="s">
        <v>224</v>
      </c>
      <c r="E32" s="148">
        <v>38.97</v>
      </c>
      <c r="F32" s="149" t="s">
        <v>180</v>
      </c>
      <c r="G32" s="150">
        <v>0</v>
      </c>
      <c r="H32" s="150">
        <f>ROUND(E32*G32,2)</f>
        <v>0</v>
      </c>
      <c r="I32" s="150"/>
      <c r="J32" s="150">
        <f t="shared" si="0"/>
        <v>0</v>
      </c>
      <c r="K32" s="151"/>
      <c r="L32" s="151"/>
      <c r="M32" s="148"/>
      <c r="N32" s="148"/>
      <c r="O32" s="149">
        <v>20</v>
      </c>
      <c r="P32" s="146" t="s">
        <v>225</v>
      </c>
      <c r="Q32" s="148"/>
      <c r="R32" s="148"/>
      <c r="S32" s="148"/>
      <c r="T32" s="152"/>
      <c r="U32" s="152"/>
      <c r="V32" s="152" t="s">
        <v>65</v>
      </c>
      <c r="W32" s="148">
        <v>0.624</v>
      </c>
      <c r="X32" s="146" t="s">
        <v>223</v>
      </c>
      <c r="Y32" s="146" t="s">
        <v>223</v>
      </c>
      <c r="Z32" s="149" t="s">
        <v>183</v>
      </c>
      <c r="AA32" s="149" t="s">
        <v>166</v>
      </c>
      <c r="AB32" s="146" t="s">
        <v>167</v>
      </c>
      <c r="AC32" s="153"/>
      <c r="AD32" s="153"/>
      <c r="AE32" s="153"/>
      <c r="AF32" s="153"/>
      <c r="AG32" s="153"/>
      <c r="AH32" s="153"/>
      <c r="AJ32" s="102" t="s">
        <v>168</v>
      </c>
      <c r="AK32" s="102" t="s">
        <v>169</v>
      </c>
    </row>
    <row r="33" spans="1:34" ht="12.75">
      <c r="A33" s="144"/>
      <c r="B33" s="156"/>
      <c r="C33" s="146"/>
      <c r="D33" s="157" t="s">
        <v>226</v>
      </c>
      <c r="E33" s="158">
        <f>J33</f>
        <v>0</v>
      </c>
      <c r="F33" s="149"/>
      <c r="G33" s="150"/>
      <c r="H33" s="158">
        <f>SUM(H24:H32)</f>
        <v>0</v>
      </c>
      <c r="I33" s="158">
        <f>SUM(I24:I32)</f>
        <v>0</v>
      </c>
      <c r="J33" s="158">
        <f>SUM(J24:J32)</f>
        <v>0</v>
      </c>
      <c r="K33" s="151"/>
      <c r="L33" s="159">
        <f>SUM(L24:L32)</f>
        <v>7.62918</v>
      </c>
      <c r="M33" s="148"/>
      <c r="N33" s="160">
        <f>SUM(N24:N32)</f>
        <v>0</v>
      </c>
      <c r="O33" s="149"/>
      <c r="P33" s="149"/>
      <c r="Q33" s="148"/>
      <c r="R33" s="148"/>
      <c r="S33" s="148"/>
      <c r="T33" s="152"/>
      <c r="U33" s="152"/>
      <c r="V33" s="152"/>
      <c r="W33" s="160">
        <f>SUM(W24:W32)</f>
        <v>31.781999999999996</v>
      </c>
      <c r="X33" s="149"/>
      <c r="Y33" s="149"/>
      <c r="Z33" s="149"/>
      <c r="AA33" s="149"/>
      <c r="AB33" s="149"/>
      <c r="AC33" s="153"/>
      <c r="AD33" s="153"/>
      <c r="AE33" s="153"/>
      <c r="AF33" s="153"/>
      <c r="AG33" s="153"/>
      <c r="AH33" s="153"/>
    </row>
    <row r="34" spans="1:34" ht="12.75">
      <c r="A34" s="144"/>
      <c r="B34" s="156"/>
      <c r="C34" s="146"/>
      <c r="D34" s="147"/>
      <c r="E34" s="148"/>
      <c r="F34" s="149"/>
      <c r="G34" s="150"/>
      <c r="H34" s="150"/>
      <c r="I34" s="150"/>
      <c r="J34" s="150"/>
      <c r="K34" s="151"/>
      <c r="L34" s="151"/>
      <c r="M34" s="148"/>
      <c r="N34" s="148"/>
      <c r="O34" s="149"/>
      <c r="P34" s="149"/>
      <c r="Q34" s="148"/>
      <c r="R34" s="148"/>
      <c r="S34" s="148"/>
      <c r="T34" s="152"/>
      <c r="U34" s="152"/>
      <c r="V34" s="152"/>
      <c r="W34" s="148"/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  <row r="35" spans="1:34" ht="12.75">
      <c r="A35" s="144"/>
      <c r="B35" s="156"/>
      <c r="C35" s="146"/>
      <c r="D35" s="157" t="s">
        <v>227</v>
      </c>
      <c r="E35" s="158">
        <f>J35</f>
        <v>0</v>
      </c>
      <c r="F35" s="149"/>
      <c r="G35" s="150"/>
      <c r="H35" s="158">
        <f>H16+H23+H33</f>
        <v>0</v>
      </c>
      <c r="I35" s="158">
        <f>I16+I23+I33</f>
        <v>0</v>
      </c>
      <c r="J35" s="158">
        <f>J16+J23+J33</f>
        <v>0</v>
      </c>
      <c r="K35" s="151"/>
      <c r="L35" s="159">
        <f>L16+L23+L33</f>
        <v>38.96952</v>
      </c>
      <c r="M35" s="148"/>
      <c r="N35" s="160">
        <f>N16+N23+N33</f>
        <v>27.480000000000004</v>
      </c>
      <c r="O35" s="149"/>
      <c r="P35" s="149"/>
      <c r="Q35" s="148"/>
      <c r="R35" s="148"/>
      <c r="S35" s="148"/>
      <c r="T35" s="152"/>
      <c r="U35" s="152"/>
      <c r="V35" s="152"/>
      <c r="W35" s="160">
        <f>W16+W23+W33</f>
        <v>87.868</v>
      </c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  <row r="36" spans="1:34" ht="12.75">
      <c r="A36" s="144"/>
      <c r="B36" s="156"/>
      <c r="C36" s="146"/>
      <c r="D36" s="147"/>
      <c r="E36" s="148"/>
      <c r="F36" s="149"/>
      <c r="G36" s="150"/>
      <c r="H36" s="150"/>
      <c r="I36" s="150"/>
      <c r="J36" s="150"/>
      <c r="K36" s="151"/>
      <c r="L36" s="151"/>
      <c r="M36" s="148"/>
      <c r="N36" s="148"/>
      <c r="O36" s="149"/>
      <c r="P36" s="149"/>
      <c r="Q36" s="148"/>
      <c r="R36" s="148"/>
      <c r="S36" s="148"/>
      <c r="T36" s="152"/>
      <c r="U36" s="152"/>
      <c r="V36" s="152"/>
      <c r="W36" s="148"/>
      <c r="X36" s="149"/>
      <c r="Y36" s="149"/>
      <c r="Z36" s="149"/>
      <c r="AA36" s="149"/>
      <c r="AB36" s="149"/>
      <c r="AC36" s="153"/>
      <c r="AD36" s="153"/>
      <c r="AE36" s="153"/>
      <c r="AF36" s="153"/>
      <c r="AG36" s="153"/>
      <c r="AH36" s="153"/>
    </row>
    <row r="37" spans="1:34" ht="12.75">
      <c r="A37" s="144"/>
      <c r="B37" s="156"/>
      <c r="C37" s="146"/>
      <c r="D37" s="161" t="s">
        <v>228</v>
      </c>
      <c r="E37" s="158">
        <f>J37</f>
        <v>0</v>
      </c>
      <c r="F37" s="149"/>
      <c r="G37" s="150"/>
      <c r="H37" s="158">
        <f>H35</f>
        <v>0</v>
      </c>
      <c r="I37" s="158">
        <f>I35</f>
        <v>0</v>
      </c>
      <c r="J37" s="158">
        <f>J35</f>
        <v>0</v>
      </c>
      <c r="K37" s="151"/>
      <c r="L37" s="159">
        <f>L35</f>
        <v>38.96952</v>
      </c>
      <c r="M37" s="148"/>
      <c r="N37" s="160">
        <f>N35</f>
        <v>27.480000000000004</v>
      </c>
      <c r="O37" s="149"/>
      <c r="P37" s="149"/>
      <c r="Q37" s="148"/>
      <c r="R37" s="148"/>
      <c r="S37" s="148"/>
      <c r="T37" s="152"/>
      <c r="U37" s="152"/>
      <c r="V37" s="152"/>
      <c r="W37" s="160">
        <f>W35</f>
        <v>87.868</v>
      </c>
      <c r="X37" s="149"/>
      <c r="Y37" s="149"/>
      <c r="Z37" s="149"/>
      <c r="AA37" s="149"/>
      <c r="AB37" s="149"/>
      <c r="AC37" s="153"/>
      <c r="AD37" s="153"/>
      <c r="AE37" s="153"/>
      <c r="AF37" s="153"/>
      <c r="AG37" s="153"/>
      <c r="AH37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3" sqref="I3"/>
    </sheetView>
  </sheetViews>
  <sheetFormatPr defaultColWidth="9.140625" defaultRowHeight="12.75"/>
  <cols>
    <col min="1" max="1" width="6.140625" style="93" customWidth="1"/>
    <col min="2" max="2" width="4.57421875" style="94" customWidth="1"/>
    <col min="3" max="3" width="13.28125" style="95" customWidth="1"/>
    <col min="4" max="4" width="40.8515625" style="96" customWidth="1"/>
    <col min="5" max="5" width="10.28125" style="97" customWidth="1"/>
    <col min="6" max="6" width="5.8515625" style="98" customWidth="1"/>
    <col min="7" max="7" width="9.140625" style="99" customWidth="1"/>
    <col min="8" max="9" width="11.28125" style="99" customWidth="1"/>
    <col min="10" max="10" width="8.28125" style="99" hidden="1" customWidth="1"/>
    <col min="11" max="11" width="7.140625" style="100" customWidth="1"/>
    <col min="12" max="12" width="8.140625" style="100" customWidth="1"/>
    <col min="13" max="13" width="7.140625" style="97" customWidth="1"/>
    <col min="14" max="14" width="8.14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4" width="13.57421875" style="98" hidden="1" customWidth="1"/>
    <col min="25" max="25" width="9.57421875" style="98" hidden="1" customWidth="1"/>
    <col min="26" max="27" width="7.7109375" style="98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1" width="11.00390625" style="102" hidden="1" customWidth="1"/>
    <col min="32" max="34" width="9.140625" style="102" hidden="1" customWidth="1"/>
    <col min="35" max="35" width="9.140625" style="102" customWidth="1"/>
    <col min="36" max="37" width="9.140625" style="102" hidden="1" customWidth="1"/>
    <col min="38" max="16384" width="9.140625" style="102" customWidth="1"/>
  </cols>
  <sheetData>
    <row r="1" spans="1:256" ht="13.5">
      <c r="A1" s="103" t="s">
        <v>100</v>
      </c>
      <c r="B1" s="104"/>
      <c r="C1" s="104"/>
      <c r="D1" s="105"/>
      <c r="E1" s="104"/>
      <c r="F1" s="104"/>
      <c r="G1" s="106"/>
      <c r="H1" s="104"/>
      <c r="I1" s="103" t="s">
        <v>14</v>
      </c>
      <c r="J1" s="106"/>
      <c r="K1" s="107"/>
      <c r="L1" s="104"/>
      <c r="M1" s="104"/>
      <c r="N1" s="104"/>
      <c r="O1" s="104"/>
      <c r="P1" s="104"/>
      <c r="Q1" s="108"/>
      <c r="R1" s="108"/>
      <c r="S1" s="108"/>
      <c r="T1" s="104"/>
      <c r="U1" s="104"/>
      <c r="V1" s="104"/>
      <c r="W1" s="104"/>
      <c r="X1" s="104"/>
      <c r="Y1" s="104"/>
      <c r="Z1" s="109" t="s">
        <v>1</v>
      </c>
      <c r="AA1" s="109" t="s">
        <v>2</v>
      </c>
      <c r="AB1" s="109" t="s">
        <v>3</v>
      </c>
      <c r="AC1" s="109" t="s">
        <v>4</v>
      </c>
      <c r="AD1" s="109" t="s">
        <v>5</v>
      </c>
      <c r="AE1" s="110" t="s">
        <v>101</v>
      </c>
      <c r="AF1" s="111" t="s">
        <v>102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03" t="s">
        <v>103</v>
      </c>
      <c r="B2" s="104"/>
      <c r="C2" s="104"/>
      <c r="D2" s="105"/>
      <c r="E2" s="104"/>
      <c r="F2" s="104"/>
      <c r="G2" s="106"/>
      <c r="H2" s="113"/>
      <c r="I2" s="103" t="s">
        <v>104</v>
      </c>
      <c r="J2" s="106"/>
      <c r="K2" s="107"/>
      <c r="L2" s="104"/>
      <c r="M2" s="104"/>
      <c r="N2" s="104"/>
      <c r="O2" s="104"/>
      <c r="P2" s="104"/>
      <c r="Q2" s="108"/>
      <c r="R2" s="108"/>
      <c r="S2" s="108"/>
      <c r="T2" s="104"/>
      <c r="U2" s="104"/>
      <c r="V2" s="104"/>
      <c r="W2" s="104"/>
      <c r="X2" s="104"/>
      <c r="Y2" s="104"/>
      <c r="Z2" s="109" t="s">
        <v>9</v>
      </c>
      <c r="AA2" s="10" t="s">
        <v>105</v>
      </c>
      <c r="AB2" s="10" t="s">
        <v>11</v>
      </c>
      <c r="AC2" s="10"/>
      <c r="AD2" s="114"/>
      <c r="AE2" s="110">
        <v>1</v>
      </c>
      <c r="AF2" s="115">
        <v>123.4567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03" t="s">
        <v>106</v>
      </c>
      <c r="B3" s="104"/>
      <c r="C3" s="104"/>
      <c r="D3" s="105"/>
      <c r="E3" s="104"/>
      <c r="F3" s="104"/>
      <c r="G3" s="106"/>
      <c r="H3" s="104"/>
      <c r="I3" s="103" t="s">
        <v>309</v>
      </c>
      <c r="J3" s="106"/>
      <c r="K3" s="107"/>
      <c r="L3" s="104"/>
      <c r="M3" s="104"/>
      <c r="N3" s="104"/>
      <c r="O3" s="104"/>
      <c r="P3" s="104"/>
      <c r="Q3" s="108"/>
      <c r="R3" s="108"/>
      <c r="S3" s="108"/>
      <c r="T3" s="104"/>
      <c r="U3" s="104"/>
      <c r="V3" s="104"/>
      <c r="W3" s="104"/>
      <c r="X3" s="104"/>
      <c r="Y3" s="104"/>
      <c r="Z3" s="109" t="s">
        <v>15</v>
      </c>
      <c r="AA3" s="10" t="s">
        <v>107</v>
      </c>
      <c r="AB3" s="10" t="s">
        <v>11</v>
      </c>
      <c r="AC3" s="10" t="s">
        <v>17</v>
      </c>
      <c r="AD3" s="114" t="s">
        <v>18</v>
      </c>
      <c r="AE3" s="110">
        <v>2</v>
      </c>
      <c r="AF3" s="116">
        <v>123.4567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04"/>
      <c r="B4" s="104"/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8"/>
      <c r="R4" s="108"/>
      <c r="S4" s="108"/>
      <c r="T4" s="104"/>
      <c r="U4" s="104"/>
      <c r="V4" s="104"/>
      <c r="W4" s="104"/>
      <c r="X4" s="104"/>
      <c r="Y4" s="104"/>
      <c r="Z4" s="109" t="s">
        <v>22</v>
      </c>
      <c r="AA4" s="10" t="s">
        <v>108</v>
      </c>
      <c r="AB4" s="10" t="s">
        <v>11</v>
      </c>
      <c r="AC4" s="10"/>
      <c r="AD4" s="114"/>
      <c r="AE4" s="110">
        <v>3</v>
      </c>
      <c r="AF4" s="117">
        <v>123.4567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03" t="s">
        <v>109</v>
      </c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4"/>
      <c r="U5" s="104"/>
      <c r="V5" s="104"/>
      <c r="W5" s="104"/>
      <c r="X5" s="104"/>
      <c r="Y5" s="104"/>
      <c r="Z5" s="109" t="s">
        <v>29</v>
      </c>
      <c r="AA5" s="10" t="s">
        <v>107</v>
      </c>
      <c r="AB5" s="10" t="s">
        <v>11</v>
      </c>
      <c r="AC5" s="10" t="s">
        <v>17</v>
      </c>
      <c r="AD5" s="114" t="s">
        <v>18</v>
      </c>
      <c r="AE5" s="110">
        <v>4</v>
      </c>
      <c r="AF5" s="118">
        <v>123.4567</v>
      </c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03" t="s">
        <v>110</v>
      </c>
      <c r="B6" s="104"/>
      <c r="C6" s="104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8"/>
      <c r="R6" s="108"/>
      <c r="S6" s="108"/>
      <c r="T6" s="104"/>
      <c r="U6" s="104"/>
      <c r="V6" s="104"/>
      <c r="W6" s="104"/>
      <c r="X6" s="104"/>
      <c r="Y6" s="104"/>
      <c r="Z6" s="109" t="s">
        <v>33</v>
      </c>
      <c r="AA6" s="10" t="s">
        <v>111</v>
      </c>
      <c r="AB6" s="10" t="s">
        <v>11</v>
      </c>
      <c r="AC6" s="10" t="s">
        <v>17</v>
      </c>
      <c r="AD6" s="114" t="s">
        <v>18</v>
      </c>
      <c r="AE6" s="110" t="s">
        <v>112</v>
      </c>
      <c r="AF6" s="111">
        <v>123.4567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3" t="s">
        <v>92</v>
      </c>
      <c r="B7" s="104"/>
      <c r="C7" s="104"/>
      <c r="D7" s="10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8"/>
      <c r="R7" s="108"/>
      <c r="S7" s="108"/>
      <c r="T7" s="104"/>
      <c r="U7" s="104"/>
      <c r="V7" s="104"/>
      <c r="W7" s="104"/>
      <c r="X7" s="104"/>
      <c r="Y7" s="104"/>
      <c r="Z7" s="104"/>
      <c r="AA7" s="104"/>
      <c r="AB7" s="10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12" t="s">
        <v>0</v>
      </c>
      <c r="B8" s="119"/>
      <c r="C8" s="120"/>
      <c r="D8" s="121" t="str">
        <f>CONCATENATE(AA2," ",AB2," ",AC2," ",AD2)</f>
        <v>Prehľad rozpočtových nákladov v EUR  </v>
      </c>
      <c r="E8" s="108"/>
      <c r="F8" s="104"/>
      <c r="G8" s="106"/>
      <c r="H8" s="106"/>
      <c r="I8" s="106"/>
      <c r="J8" s="106"/>
      <c r="K8" s="107"/>
      <c r="L8" s="107"/>
      <c r="M8" s="108"/>
      <c r="N8" s="108"/>
      <c r="O8" s="104"/>
      <c r="P8" s="104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22" t="s">
        <v>113</v>
      </c>
      <c r="B9" s="122" t="s">
        <v>114</v>
      </c>
      <c r="C9" s="122" t="s">
        <v>115</v>
      </c>
      <c r="D9" s="123" t="s">
        <v>116</v>
      </c>
      <c r="E9" s="122" t="s">
        <v>117</v>
      </c>
      <c r="F9" s="122" t="s">
        <v>118</v>
      </c>
      <c r="G9" s="122" t="s">
        <v>119</v>
      </c>
      <c r="H9" s="122" t="s">
        <v>38</v>
      </c>
      <c r="I9" s="122" t="s">
        <v>120</v>
      </c>
      <c r="J9" s="122" t="s">
        <v>121</v>
      </c>
      <c r="K9" s="167" t="s">
        <v>122</v>
      </c>
      <c r="L9" s="167"/>
      <c r="M9" s="167" t="s">
        <v>123</v>
      </c>
      <c r="N9" s="167"/>
      <c r="O9" s="122" t="s">
        <v>124</v>
      </c>
      <c r="P9" s="125" t="s">
        <v>125</v>
      </c>
      <c r="Q9" s="125" t="s">
        <v>117</v>
      </c>
      <c r="R9" s="125" t="s">
        <v>117</v>
      </c>
      <c r="S9" s="125" t="s">
        <v>117</v>
      </c>
      <c r="T9" s="126" t="s">
        <v>126</v>
      </c>
      <c r="U9" s="126" t="s">
        <v>127</v>
      </c>
      <c r="V9" s="127" t="s">
        <v>83</v>
      </c>
      <c r="W9" s="128" t="s">
        <v>128</v>
      </c>
      <c r="X9" s="129" t="s">
        <v>115</v>
      </c>
      <c r="Y9" s="129" t="s">
        <v>115</v>
      </c>
      <c r="Z9" s="130" t="s">
        <v>129</v>
      </c>
      <c r="AA9" s="130" t="s">
        <v>130</v>
      </c>
      <c r="AB9" s="128" t="s">
        <v>83</v>
      </c>
      <c r="AC9" s="128" t="s">
        <v>131</v>
      </c>
      <c r="AD9" s="128" t="s">
        <v>132</v>
      </c>
      <c r="AE9" s="131" t="s">
        <v>133</v>
      </c>
      <c r="AF9" s="131" t="s">
        <v>134</v>
      </c>
      <c r="AG9" s="131" t="s">
        <v>117</v>
      </c>
      <c r="AH9" s="131" t="s">
        <v>135</v>
      </c>
      <c r="AI9" s="112"/>
      <c r="AJ9" s="112" t="s">
        <v>136</v>
      </c>
      <c r="AK9" s="112" t="s">
        <v>137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32" t="s">
        <v>138</v>
      </c>
      <c r="B10" s="132" t="s">
        <v>139</v>
      </c>
      <c r="C10" s="133"/>
      <c r="D10" s="134" t="s">
        <v>140</v>
      </c>
      <c r="E10" s="132" t="s">
        <v>141</v>
      </c>
      <c r="F10" s="132" t="s">
        <v>142</v>
      </c>
      <c r="G10" s="132" t="s">
        <v>143</v>
      </c>
      <c r="H10" s="132"/>
      <c r="I10" s="132" t="s">
        <v>144</v>
      </c>
      <c r="J10" s="132"/>
      <c r="K10" s="124" t="s">
        <v>119</v>
      </c>
      <c r="L10" s="124" t="s">
        <v>121</v>
      </c>
      <c r="M10" s="124" t="s">
        <v>119</v>
      </c>
      <c r="N10" s="124" t="s">
        <v>121</v>
      </c>
      <c r="O10" s="132" t="s">
        <v>145</v>
      </c>
      <c r="P10" s="135"/>
      <c r="Q10" s="135" t="s">
        <v>146</v>
      </c>
      <c r="R10" s="135" t="s">
        <v>147</v>
      </c>
      <c r="S10" s="135" t="s">
        <v>148</v>
      </c>
      <c r="T10" s="136" t="s">
        <v>149</v>
      </c>
      <c r="U10" s="136" t="s">
        <v>124</v>
      </c>
      <c r="V10" s="137" t="s">
        <v>150</v>
      </c>
      <c r="W10" s="138"/>
      <c r="X10" s="139" t="s">
        <v>151</v>
      </c>
      <c r="Y10" s="139"/>
      <c r="Z10" s="140" t="s">
        <v>152</v>
      </c>
      <c r="AA10" s="140" t="s">
        <v>138</v>
      </c>
      <c r="AB10" s="141" t="s">
        <v>153</v>
      </c>
      <c r="AC10" s="139"/>
      <c r="AD10" s="139"/>
      <c r="AE10" s="142"/>
      <c r="AF10" s="142"/>
      <c r="AG10" s="142"/>
      <c r="AH10" s="142"/>
      <c r="AI10" s="112"/>
      <c r="AJ10" s="112" t="s">
        <v>154</v>
      </c>
      <c r="AK10" s="112" t="s">
        <v>155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12.75">
      <c r="G11" s="143"/>
    </row>
    <row r="12" spans="1:34" ht="12.75">
      <c r="A12" s="144"/>
      <c r="B12" s="145" t="s">
        <v>156</v>
      </c>
      <c r="C12" s="146"/>
      <c r="D12" s="147"/>
      <c r="E12" s="148"/>
      <c r="F12" s="149"/>
      <c r="G12" s="150"/>
      <c r="H12" s="150"/>
      <c r="I12" s="150"/>
      <c r="J12" s="150"/>
      <c r="K12" s="151"/>
      <c r="L12" s="151"/>
      <c r="M12" s="148"/>
      <c r="N12" s="148"/>
      <c r="O12" s="149"/>
      <c r="P12" s="149"/>
      <c r="Q12" s="148"/>
      <c r="R12" s="148"/>
      <c r="S12" s="148"/>
      <c r="T12" s="152"/>
      <c r="U12" s="152"/>
      <c r="V12" s="152"/>
      <c r="W12" s="148"/>
      <c r="X12" s="149"/>
      <c r="Y12" s="149"/>
      <c r="Z12" s="149"/>
      <c r="AA12" s="149"/>
      <c r="AB12" s="149"/>
      <c r="AC12" s="153"/>
      <c r="AD12" s="153"/>
      <c r="AE12" s="153"/>
      <c r="AF12" s="153"/>
      <c r="AG12" s="153"/>
      <c r="AH12" s="153"/>
    </row>
    <row r="13" spans="1:34" ht="12.75">
      <c r="A13" s="144"/>
      <c r="B13" s="154" t="s">
        <v>157</v>
      </c>
      <c r="C13" s="146"/>
      <c r="D13" s="147"/>
      <c r="E13" s="148"/>
      <c r="F13" s="149"/>
      <c r="G13" s="150"/>
      <c r="H13" s="150"/>
      <c r="I13" s="150"/>
      <c r="J13" s="150"/>
      <c r="K13" s="151"/>
      <c r="L13" s="151"/>
      <c r="M13" s="148"/>
      <c r="N13" s="148"/>
      <c r="O13" s="149"/>
      <c r="P13" s="149"/>
      <c r="Q13" s="148"/>
      <c r="R13" s="148"/>
      <c r="S13" s="148"/>
      <c r="T13" s="152"/>
      <c r="U13" s="152"/>
      <c r="V13" s="152"/>
      <c r="W13" s="148"/>
      <c r="X13" s="149"/>
      <c r="Y13" s="149"/>
      <c r="Z13" s="149"/>
      <c r="AA13" s="149"/>
      <c r="AB13" s="149"/>
      <c r="AC13" s="153"/>
      <c r="AD13" s="153"/>
      <c r="AE13" s="153"/>
      <c r="AF13" s="153"/>
      <c r="AG13" s="153"/>
      <c r="AH13" s="153"/>
    </row>
    <row r="14" spans="1:37" ht="25.5">
      <c r="A14" s="155" t="s">
        <v>158</v>
      </c>
      <c r="B14" s="156" t="s">
        <v>159</v>
      </c>
      <c r="C14" s="146" t="s">
        <v>160</v>
      </c>
      <c r="D14" s="147" t="s">
        <v>161</v>
      </c>
      <c r="E14" s="148">
        <v>55</v>
      </c>
      <c r="F14" s="149" t="s">
        <v>162</v>
      </c>
      <c r="G14" s="150">
        <v>0</v>
      </c>
      <c r="H14" s="150">
        <f>ROUND(E14*G14,2)</f>
        <v>0</v>
      </c>
      <c r="I14" s="150"/>
      <c r="J14" s="150">
        <f>ROUND(E14*G14,2)</f>
        <v>0</v>
      </c>
      <c r="K14" s="151"/>
      <c r="L14" s="151"/>
      <c r="M14" s="148">
        <v>0.098</v>
      </c>
      <c r="N14" s="148">
        <f>E14*M14</f>
        <v>5.390000000000001</v>
      </c>
      <c r="O14" s="149">
        <v>20</v>
      </c>
      <c r="P14" s="146" t="s">
        <v>163</v>
      </c>
      <c r="Q14" s="148"/>
      <c r="R14" s="148"/>
      <c r="S14" s="148"/>
      <c r="T14" s="152"/>
      <c r="U14" s="152"/>
      <c r="V14" s="152" t="s">
        <v>65</v>
      </c>
      <c r="W14" s="148">
        <v>11</v>
      </c>
      <c r="X14" s="149" t="s">
        <v>164</v>
      </c>
      <c r="Y14" s="146" t="s">
        <v>160</v>
      </c>
      <c r="Z14" s="149" t="s">
        <v>165</v>
      </c>
      <c r="AA14" s="149" t="s">
        <v>166</v>
      </c>
      <c r="AB14" s="146" t="s">
        <v>167</v>
      </c>
      <c r="AC14" s="153"/>
      <c r="AD14" s="153"/>
      <c r="AE14" s="153"/>
      <c r="AF14" s="153"/>
      <c r="AG14" s="153"/>
      <c r="AH14" s="153"/>
      <c r="AJ14" s="102" t="s">
        <v>168</v>
      </c>
      <c r="AK14" s="102" t="s">
        <v>169</v>
      </c>
    </row>
    <row r="15" spans="1:34" ht="12.75">
      <c r="A15" s="144"/>
      <c r="B15" s="156"/>
      <c r="C15" s="146"/>
      <c r="D15" s="157" t="s">
        <v>175</v>
      </c>
      <c r="E15" s="158">
        <f>J15</f>
        <v>0</v>
      </c>
      <c r="F15" s="149"/>
      <c r="G15" s="150"/>
      <c r="H15" s="158">
        <f>SUM(H11:H14)</f>
        <v>0</v>
      </c>
      <c r="I15" s="158">
        <f>SUM(I11:I14)</f>
        <v>0</v>
      </c>
      <c r="J15" s="158">
        <f>SUM(J11:J14)</f>
        <v>0</v>
      </c>
      <c r="K15" s="151"/>
      <c r="L15" s="159">
        <f>SUM(L11:L14)</f>
        <v>0</v>
      </c>
      <c r="M15" s="148"/>
      <c r="N15" s="160">
        <f>SUM(N11:N14)</f>
        <v>5.390000000000001</v>
      </c>
      <c r="O15" s="149"/>
      <c r="P15" s="149"/>
      <c r="Q15" s="148"/>
      <c r="R15" s="148"/>
      <c r="S15" s="148"/>
      <c r="T15" s="152"/>
      <c r="U15" s="152"/>
      <c r="V15" s="152"/>
      <c r="W15" s="160">
        <f>SUM(W11:W14)</f>
        <v>11</v>
      </c>
      <c r="X15" s="149"/>
      <c r="Y15" s="149"/>
      <c r="Z15" s="149"/>
      <c r="AA15" s="149"/>
      <c r="AB15" s="149"/>
      <c r="AC15" s="153"/>
      <c r="AD15" s="153"/>
      <c r="AE15" s="153"/>
      <c r="AF15" s="153"/>
      <c r="AG15" s="153"/>
      <c r="AH15" s="153"/>
    </row>
    <row r="16" spans="1:34" ht="12.75">
      <c r="A16" s="144"/>
      <c r="B16" s="156"/>
      <c r="C16" s="146"/>
      <c r="D16" s="147"/>
      <c r="E16" s="148"/>
      <c r="F16" s="149"/>
      <c r="G16" s="150"/>
      <c r="H16" s="150"/>
      <c r="I16" s="150"/>
      <c r="J16" s="150"/>
      <c r="K16" s="151"/>
      <c r="L16" s="151"/>
      <c r="M16" s="148"/>
      <c r="N16" s="148"/>
      <c r="O16" s="149"/>
      <c r="P16" s="149"/>
      <c r="Q16" s="148"/>
      <c r="R16" s="148"/>
      <c r="S16" s="148"/>
      <c r="T16" s="152"/>
      <c r="U16" s="152"/>
      <c r="V16" s="152"/>
      <c r="W16" s="148"/>
      <c r="X16" s="149"/>
      <c r="Y16" s="149"/>
      <c r="Z16" s="149"/>
      <c r="AA16" s="149"/>
      <c r="AB16" s="149"/>
      <c r="AC16" s="153"/>
      <c r="AD16" s="153"/>
      <c r="AE16" s="153"/>
      <c r="AF16" s="153"/>
      <c r="AG16" s="153"/>
      <c r="AH16" s="153"/>
    </row>
    <row r="17" spans="1:34" ht="12.75">
      <c r="A17" s="144"/>
      <c r="B17" s="154" t="s">
        <v>176</v>
      </c>
      <c r="C17" s="146"/>
      <c r="D17" s="147"/>
      <c r="E17" s="148"/>
      <c r="F17" s="149"/>
      <c r="G17" s="150"/>
      <c r="H17" s="150"/>
      <c r="I17" s="150"/>
      <c r="J17" s="150"/>
      <c r="K17" s="151"/>
      <c r="L17" s="151"/>
      <c r="M17" s="148"/>
      <c r="N17" s="148"/>
      <c r="O17" s="149"/>
      <c r="P17" s="149"/>
      <c r="Q17" s="148"/>
      <c r="R17" s="148"/>
      <c r="S17" s="148"/>
      <c r="T17" s="152"/>
      <c r="U17" s="152"/>
      <c r="V17" s="152"/>
      <c r="W17" s="148"/>
      <c r="X17" s="149"/>
      <c r="Y17" s="149"/>
      <c r="Z17" s="149"/>
      <c r="AA17" s="149"/>
      <c r="AB17" s="149"/>
      <c r="AC17" s="153"/>
      <c r="AD17" s="153"/>
      <c r="AE17" s="153"/>
      <c r="AF17" s="153"/>
      <c r="AG17" s="153"/>
      <c r="AH17" s="153"/>
    </row>
    <row r="18" spans="1:37" ht="25.5">
      <c r="A18" s="155" t="s">
        <v>170</v>
      </c>
      <c r="B18" s="156" t="s">
        <v>159</v>
      </c>
      <c r="C18" s="146" t="s">
        <v>256</v>
      </c>
      <c r="D18" s="147" t="s">
        <v>257</v>
      </c>
      <c r="E18" s="148">
        <v>55</v>
      </c>
      <c r="F18" s="149" t="s">
        <v>162</v>
      </c>
      <c r="G18" s="150">
        <v>0</v>
      </c>
      <c r="H18" s="150">
        <f>ROUND(E18*G18,2)</f>
        <v>0</v>
      </c>
      <c r="I18" s="150"/>
      <c r="J18" s="150">
        <f>ROUND(E18*G18,2)</f>
        <v>0</v>
      </c>
      <c r="K18" s="151">
        <v>0.10434</v>
      </c>
      <c r="L18" s="151">
        <f>E18*K18</f>
        <v>5.7387</v>
      </c>
      <c r="M18" s="148"/>
      <c r="N18" s="148"/>
      <c r="O18" s="149">
        <v>20</v>
      </c>
      <c r="P18" s="146" t="s">
        <v>181</v>
      </c>
      <c r="Q18" s="148"/>
      <c r="R18" s="148"/>
      <c r="S18" s="148"/>
      <c r="T18" s="152"/>
      <c r="U18" s="152"/>
      <c r="V18" s="152" t="s">
        <v>65</v>
      </c>
      <c r="W18" s="148">
        <v>4.4</v>
      </c>
      <c r="X18" s="149" t="s">
        <v>258</v>
      </c>
      <c r="Y18" s="146" t="s">
        <v>256</v>
      </c>
      <c r="Z18" s="149" t="s">
        <v>190</v>
      </c>
      <c r="AA18" s="149" t="s">
        <v>166</v>
      </c>
      <c r="AB18" s="146" t="s">
        <v>167</v>
      </c>
      <c r="AC18" s="153"/>
      <c r="AD18" s="153"/>
      <c r="AE18" s="153"/>
      <c r="AF18" s="153"/>
      <c r="AG18" s="153"/>
      <c r="AH18" s="153"/>
      <c r="AJ18" s="102" t="s">
        <v>168</v>
      </c>
      <c r="AK18" s="102" t="s">
        <v>169</v>
      </c>
    </row>
    <row r="19" spans="1:37" ht="25.5">
      <c r="A19" s="155" t="s">
        <v>177</v>
      </c>
      <c r="B19" s="156" t="s">
        <v>159</v>
      </c>
      <c r="C19" s="146" t="s">
        <v>185</v>
      </c>
      <c r="D19" s="147" t="s">
        <v>186</v>
      </c>
      <c r="E19" s="148">
        <v>4.4</v>
      </c>
      <c r="F19" s="149" t="s">
        <v>187</v>
      </c>
      <c r="G19" s="150">
        <v>0</v>
      </c>
      <c r="H19" s="150">
        <f>ROUND(E19*G19,2)</f>
        <v>0</v>
      </c>
      <c r="I19" s="150"/>
      <c r="J19" s="150">
        <f>ROUND(E19*G19,2)</f>
        <v>0</v>
      </c>
      <c r="K19" s="151">
        <v>0.00084</v>
      </c>
      <c r="L19" s="151">
        <f>E19*K19</f>
        <v>0.0036960000000000005</v>
      </c>
      <c r="M19" s="148"/>
      <c r="N19" s="148"/>
      <c r="O19" s="149">
        <v>20</v>
      </c>
      <c r="P19" s="146" t="s">
        <v>188</v>
      </c>
      <c r="Q19" s="148"/>
      <c r="R19" s="148"/>
      <c r="S19" s="148"/>
      <c r="T19" s="152"/>
      <c r="U19" s="152"/>
      <c r="V19" s="152" t="s">
        <v>65</v>
      </c>
      <c r="W19" s="148">
        <v>0.334</v>
      </c>
      <c r="X19" s="149" t="s">
        <v>189</v>
      </c>
      <c r="Y19" s="146" t="s">
        <v>185</v>
      </c>
      <c r="Z19" s="149" t="s">
        <v>190</v>
      </c>
      <c r="AA19" s="149" t="s">
        <v>166</v>
      </c>
      <c r="AB19" s="146" t="s">
        <v>229</v>
      </c>
      <c r="AC19" s="153"/>
      <c r="AD19" s="153"/>
      <c r="AE19" s="153"/>
      <c r="AF19" s="153"/>
      <c r="AG19" s="153"/>
      <c r="AH19" s="153"/>
      <c r="AJ19" s="102" t="s">
        <v>168</v>
      </c>
      <c r="AK19" s="102" t="s">
        <v>169</v>
      </c>
    </row>
    <row r="20" spans="1:37" ht="12.75">
      <c r="A20" s="155" t="s">
        <v>184</v>
      </c>
      <c r="B20" s="156" t="s">
        <v>192</v>
      </c>
      <c r="C20" s="146" t="s">
        <v>273</v>
      </c>
      <c r="D20" s="147" t="s">
        <v>274</v>
      </c>
      <c r="E20" s="148">
        <v>55</v>
      </c>
      <c r="F20" s="149" t="s">
        <v>162</v>
      </c>
      <c r="G20" s="150">
        <v>0</v>
      </c>
      <c r="H20" s="150">
        <f>ROUND(E20*G20,2)</f>
        <v>0</v>
      </c>
      <c r="I20" s="150"/>
      <c r="J20" s="150">
        <f>ROUND(E20*G20,2)</f>
        <v>0</v>
      </c>
      <c r="K20" s="151">
        <v>0.00061</v>
      </c>
      <c r="L20" s="151">
        <f>E20*K20</f>
        <v>0.033549999999999996</v>
      </c>
      <c r="M20" s="148"/>
      <c r="N20" s="148"/>
      <c r="O20" s="149">
        <v>20</v>
      </c>
      <c r="P20" s="146" t="s">
        <v>188</v>
      </c>
      <c r="Q20" s="148"/>
      <c r="R20" s="148"/>
      <c r="S20" s="148"/>
      <c r="T20" s="152"/>
      <c r="U20" s="152"/>
      <c r="V20" s="152" t="s">
        <v>65</v>
      </c>
      <c r="W20" s="148">
        <v>0.11</v>
      </c>
      <c r="X20" s="146" t="s">
        <v>273</v>
      </c>
      <c r="Y20" s="146" t="s">
        <v>273</v>
      </c>
      <c r="Z20" s="149" t="s">
        <v>183</v>
      </c>
      <c r="AA20" s="149" t="s">
        <v>166</v>
      </c>
      <c r="AB20" s="149" t="s">
        <v>41</v>
      </c>
      <c r="AC20" s="153"/>
      <c r="AD20" s="153"/>
      <c r="AE20" s="153"/>
      <c r="AF20" s="153"/>
      <c r="AG20" s="153"/>
      <c r="AH20" s="153"/>
      <c r="AJ20" s="102" t="s">
        <v>168</v>
      </c>
      <c r="AK20" s="102" t="s">
        <v>169</v>
      </c>
    </row>
    <row r="21" spans="1:37" ht="12.75">
      <c r="A21" s="155" t="s">
        <v>191</v>
      </c>
      <c r="B21" s="156" t="s">
        <v>159</v>
      </c>
      <c r="C21" s="146" t="s">
        <v>259</v>
      </c>
      <c r="D21" s="147" t="s">
        <v>260</v>
      </c>
      <c r="E21" s="148">
        <v>55</v>
      </c>
      <c r="F21" s="149" t="s">
        <v>162</v>
      </c>
      <c r="G21" s="150">
        <v>0</v>
      </c>
      <c r="H21" s="150">
        <f>ROUND(E21*G21,2)</f>
        <v>0</v>
      </c>
      <c r="I21" s="150"/>
      <c r="J21" s="150">
        <f>ROUND(E21*G21,2)</f>
        <v>0</v>
      </c>
      <c r="K21" s="151">
        <v>0.09868</v>
      </c>
      <c r="L21" s="151">
        <f>E21*K21</f>
        <v>5.4274000000000004</v>
      </c>
      <c r="M21" s="148"/>
      <c r="N21" s="148"/>
      <c r="O21" s="149">
        <v>20</v>
      </c>
      <c r="P21" s="146" t="s">
        <v>181</v>
      </c>
      <c r="Q21" s="148"/>
      <c r="R21" s="148"/>
      <c r="S21" s="148"/>
      <c r="T21" s="152"/>
      <c r="U21" s="152"/>
      <c r="V21" s="152" t="s">
        <v>65</v>
      </c>
      <c r="W21" s="148">
        <v>6.215</v>
      </c>
      <c r="X21" s="149" t="s">
        <v>261</v>
      </c>
      <c r="Y21" s="146" t="s">
        <v>259</v>
      </c>
      <c r="Z21" s="149" t="s">
        <v>183</v>
      </c>
      <c r="AA21" s="149" t="s">
        <v>166</v>
      </c>
      <c r="AB21" s="146" t="s">
        <v>167</v>
      </c>
      <c r="AC21" s="153"/>
      <c r="AD21" s="153"/>
      <c r="AE21" s="153"/>
      <c r="AF21" s="153"/>
      <c r="AG21" s="153"/>
      <c r="AH21" s="153"/>
      <c r="AJ21" s="102" t="s">
        <v>168</v>
      </c>
      <c r="AK21" s="102" t="s">
        <v>169</v>
      </c>
    </row>
    <row r="22" spans="1:34" ht="12.75">
      <c r="A22" s="144"/>
      <c r="B22" s="156"/>
      <c r="C22" s="146"/>
      <c r="D22" s="157" t="s">
        <v>200</v>
      </c>
      <c r="E22" s="158">
        <f>J22</f>
        <v>0</v>
      </c>
      <c r="F22" s="149"/>
      <c r="G22" s="150"/>
      <c r="H22" s="158">
        <f>SUM(H16:H21)</f>
        <v>0</v>
      </c>
      <c r="I22" s="158">
        <f>SUM(I16:I21)</f>
        <v>0</v>
      </c>
      <c r="J22" s="158">
        <f>SUM(J16:J21)</f>
        <v>0</v>
      </c>
      <c r="K22" s="151"/>
      <c r="L22" s="159">
        <f>SUM(L16:L21)</f>
        <v>11.203346</v>
      </c>
      <c r="M22" s="148"/>
      <c r="N22" s="160">
        <f>SUM(N16:N21)</f>
        <v>0</v>
      </c>
      <c r="O22" s="149"/>
      <c r="P22" s="149"/>
      <c r="Q22" s="148"/>
      <c r="R22" s="148"/>
      <c r="S22" s="148"/>
      <c r="T22" s="152"/>
      <c r="U22" s="152"/>
      <c r="V22" s="152"/>
      <c r="W22" s="160">
        <f>SUM(W16:W21)</f>
        <v>11.059000000000001</v>
      </c>
      <c r="X22" s="149"/>
      <c r="Y22" s="149"/>
      <c r="Z22" s="149"/>
      <c r="AA22" s="149"/>
      <c r="AB22" s="149"/>
      <c r="AC22" s="153"/>
      <c r="AD22" s="153"/>
      <c r="AE22" s="153"/>
      <c r="AF22" s="153"/>
      <c r="AG22" s="153"/>
      <c r="AH22" s="153"/>
    </row>
    <row r="23" spans="1:34" ht="12.75">
      <c r="A23" s="144"/>
      <c r="B23" s="156"/>
      <c r="C23" s="146"/>
      <c r="D23" s="147"/>
      <c r="E23" s="148"/>
      <c r="F23" s="149"/>
      <c r="G23" s="150"/>
      <c r="H23" s="150"/>
      <c r="I23" s="150"/>
      <c r="J23" s="150"/>
      <c r="K23" s="151"/>
      <c r="L23" s="151"/>
      <c r="M23" s="148"/>
      <c r="N23" s="148"/>
      <c r="O23" s="149"/>
      <c r="P23" s="149"/>
      <c r="Q23" s="148"/>
      <c r="R23" s="148"/>
      <c r="S23" s="148"/>
      <c r="T23" s="152"/>
      <c r="U23" s="152"/>
      <c r="V23" s="152"/>
      <c r="W23" s="148"/>
      <c r="X23" s="149"/>
      <c r="Y23" s="149"/>
      <c r="Z23" s="149"/>
      <c r="AA23" s="149"/>
      <c r="AB23" s="149"/>
      <c r="AC23" s="153"/>
      <c r="AD23" s="153"/>
      <c r="AE23" s="153"/>
      <c r="AF23" s="153"/>
      <c r="AG23" s="153"/>
      <c r="AH23" s="153"/>
    </row>
    <row r="24" spans="1:34" ht="12.75">
      <c r="A24" s="144"/>
      <c r="B24" s="154" t="s">
        <v>208</v>
      </c>
      <c r="C24" s="146"/>
      <c r="D24" s="147"/>
      <c r="E24" s="148"/>
      <c r="F24" s="149"/>
      <c r="G24" s="150"/>
      <c r="H24" s="150"/>
      <c r="I24" s="150"/>
      <c r="J24" s="150"/>
      <c r="K24" s="151"/>
      <c r="L24" s="151"/>
      <c r="M24" s="148"/>
      <c r="N24" s="148"/>
      <c r="O24" s="149"/>
      <c r="P24" s="149"/>
      <c r="Q24" s="148"/>
      <c r="R24" s="148"/>
      <c r="S24" s="148"/>
      <c r="T24" s="152"/>
      <c r="U24" s="152"/>
      <c r="V24" s="152"/>
      <c r="W24" s="148"/>
      <c r="X24" s="149"/>
      <c r="Y24" s="149"/>
      <c r="Z24" s="149"/>
      <c r="AA24" s="149"/>
      <c r="AB24" s="149"/>
      <c r="AC24" s="153"/>
      <c r="AD24" s="153"/>
      <c r="AE24" s="153"/>
      <c r="AF24" s="153"/>
      <c r="AG24" s="153"/>
      <c r="AH24" s="153"/>
    </row>
    <row r="25" spans="1:37" ht="25.5">
      <c r="A25" s="155" t="s">
        <v>196</v>
      </c>
      <c r="B25" s="156" t="s">
        <v>192</v>
      </c>
      <c r="C25" s="146" t="s">
        <v>230</v>
      </c>
      <c r="D25" s="147" t="s">
        <v>231</v>
      </c>
      <c r="E25" s="148">
        <v>4.4</v>
      </c>
      <c r="F25" s="149" t="s">
        <v>187</v>
      </c>
      <c r="G25" s="150">
        <v>0</v>
      </c>
      <c r="H25" s="150">
        <f aca="true" t="shared" si="0" ref="H25:H30">ROUND(E25*G25,2)</f>
        <v>0</v>
      </c>
      <c r="I25" s="150"/>
      <c r="J25" s="150">
        <f aca="true" t="shared" si="1" ref="J25:J30">ROUND(E25*G25,2)</f>
        <v>0</v>
      </c>
      <c r="K25" s="151">
        <v>2E-05</v>
      </c>
      <c r="L25" s="151">
        <f>E25*K25</f>
        <v>8.800000000000001E-05</v>
      </c>
      <c r="M25" s="148"/>
      <c r="N25" s="148"/>
      <c r="O25" s="149">
        <v>20</v>
      </c>
      <c r="P25" s="146" t="s">
        <v>232</v>
      </c>
      <c r="Q25" s="148"/>
      <c r="R25" s="148"/>
      <c r="S25" s="148"/>
      <c r="T25" s="152"/>
      <c r="U25" s="152"/>
      <c r="V25" s="152" t="s">
        <v>65</v>
      </c>
      <c r="W25" s="148">
        <v>0.268</v>
      </c>
      <c r="X25" s="149" t="s">
        <v>233</v>
      </c>
      <c r="Y25" s="146" t="s">
        <v>230</v>
      </c>
      <c r="Z25" s="149" t="s">
        <v>183</v>
      </c>
      <c r="AA25" s="149" t="s">
        <v>166</v>
      </c>
      <c r="AB25" s="146" t="s">
        <v>229</v>
      </c>
      <c r="AC25" s="153"/>
      <c r="AD25" s="153"/>
      <c r="AE25" s="153"/>
      <c r="AF25" s="153"/>
      <c r="AG25" s="153"/>
      <c r="AH25" s="153"/>
      <c r="AJ25" s="102" t="s">
        <v>168</v>
      </c>
      <c r="AK25" s="102" t="s">
        <v>169</v>
      </c>
    </row>
    <row r="26" spans="1:37" ht="12.75">
      <c r="A26" s="155" t="s">
        <v>202</v>
      </c>
      <c r="B26" s="156" t="s">
        <v>159</v>
      </c>
      <c r="C26" s="146" t="s">
        <v>210</v>
      </c>
      <c r="D26" s="147" t="s">
        <v>211</v>
      </c>
      <c r="E26" s="148">
        <v>5.39</v>
      </c>
      <c r="F26" s="149" t="s">
        <v>180</v>
      </c>
      <c r="G26" s="150">
        <v>0</v>
      </c>
      <c r="H26" s="150">
        <f t="shared" si="0"/>
        <v>0</v>
      </c>
      <c r="I26" s="150"/>
      <c r="J26" s="150">
        <f t="shared" si="1"/>
        <v>0</v>
      </c>
      <c r="K26" s="151"/>
      <c r="L26" s="151"/>
      <c r="M26" s="148"/>
      <c r="N26" s="148"/>
      <c r="O26" s="149">
        <v>20</v>
      </c>
      <c r="P26" s="146" t="s">
        <v>212</v>
      </c>
      <c r="Q26" s="148"/>
      <c r="R26" s="148"/>
      <c r="S26" s="148"/>
      <c r="T26" s="152"/>
      <c r="U26" s="152"/>
      <c r="V26" s="152" t="s">
        <v>65</v>
      </c>
      <c r="W26" s="148">
        <v>3.654</v>
      </c>
      <c r="X26" s="146" t="s">
        <v>210</v>
      </c>
      <c r="Y26" s="146" t="s">
        <v>210</v>
      </c>
      <c r="Z26" s="149" t="s">
        <v>165</v>
      </c>
      <c r="AA26" s="149" t="s">
        <v>166</v>
      </c>
      <c r="AB26" s="149" t="s">
        <v>36</v>
      </c>
      <c r="AC26" s="153"/>
      <c r="AD26" s="153"/>
      <c r="AE26" s="153"/>
      <c r="AF26" s="153"/>
      <c r="AG26" s="153"/>
      <c r="AH26" s="153"/>
      <c r="AJ26" s="102" t="s">
        <v>168</v>
      </c>
      <c r="AK26" s="102" t="s">
        <v>169</v>
      </c>
    </row>
    <row r="27" spans="1:37" ht="12.75">
      <c r="A27" s="155" t="s">
        <v>209</v>
      </c>
      <c r="B27" s="156" t="s">
        <v>192</v>
      </c>
      <c r="C27" s="146" t="s">
        <v>214</v>
      </c>
      <c r="D27" s="147" t="s">
        <v>215</v>
      </c>
      <c r="E27" s="148">
        <v>5.39</v>
      </c>
      <c r="F27" s="149" t="s">
        <v>180</v>
      </c>
      <c r="G27" s="150">
        <v>0</v>
      </c>
      <c r="H27" s="150">
        <f t="shared" si="0"/>
        <v>0</v>
      </c>
      <c r="I27" s="150"/>
      <c r="J27" s="150">
        <f t="shared" si="1"/>
        <v>0</v>
      </c>
      <c r="K27" s="151"/>
      <c r="L27" s="151"/>
      <c r="M27" s="148"/>
      <c r="N27" s="148"/>
      <c r="O27" s="149">
        <v>20</v>
      </c>
      <c r="P27" s="146" t="s">
        <v>216</v>
      </c>
      <c r="Q27" s="148"/>
      <c r="R27" s="148"/>
      <c r="S27" s="148"/>
      <c r="T27" s="152"/>
      <c r="U27" s="152"/>
      <c r="V27" s="152" t="s">
        <v>65</v>
      </c>
      <c r="W27" s="148">
        <v>0.496</v>
      </c>
      <c r="X27" s="146" t="s">
        <v>214</v>
      </c>
      <c r="Y27" s="146" t="s">
        <v>214</v>
      </c>
      <c r="Z27" s="149" t="s">
        <v>165</v>
      </c>
      <c r="AA27" s="149" t="s">
        <v>166</v>
      </c>
      <c r="AB27" s="149" t="s">
        <v>36</v>
      </c>
      <c r="AC27" s="153"/>
      <c r="AD27" s="153"/>
      <c r="AE27" s="153"/>
      <c r="AF27" s="153"/>
      <c r="AG27" s="153"/>
      <c r="AH27" s="153"/>
      <c r="AJ27" s="102" t="s">
        <v>168</v>
      </c>
      <c r="AK27" s="102" t="s">
        <v>169</v>
      </c>
    </row>
    <row r="28" spans="1:37" ht="25.5">
      <c r="A28" s="155" t="s">
        <v>213</v>
      </c>
      <c r="B28" s="156" t="s">
        <v>275</v>
      </c>
      <c r="C28" s="146" t="s">
        <v>276</v>
      </c>
      <c r="D28" s="147" t="s">
        <v>277</v>
      </c>
      <c r="E28" s="148">
        <v>5.39</v>
      </c>
      <c r="F28" s="149" t="s">
        <v>180</v>
      </c>
      <c r="G28" s="150">
        <v>0</v>
      </c>
      <c r="H28" s="150">
        <f t="shared" si="0"/>
        <v>0</v>
      </c>
      <c r="I28" s="150"/>
      <c r="J28" s="150">
        <f t="shared" si="1"/>
        <v>0</v>
      </c>
      <c r="K28" s="151"/>
      <c r="L28" s="151"/>
      <c r="M28" s="148"/>
      <c r="N28" s="148"/>
      <c r="O28" s="149">
        <v>20</v>
      </c>
      <c r="P28" s="146" t="s">
        <v>278</v>
      </c>
      <c r="Q28" s="148"/>
      <c r="R28" s="148"/>
      <c r="S28" s="148"/>
      <c r="T28" s="152"/>
      <c r="U28" s="152"/>
      <c r="V28" s="152" t="s">
        <v>65</v>
      </c>
      <c r="W28" s="148"/>
      <c r="X28" s="146" t="s">
        <v>276</v>
      </c>
      <c r="Y28" s="146" t="s">
        <v>276</v>
      </c>
      <c r="Z28" s="149" t="s">
        <v>165</v>
      </c>
      <c r="AA28" s="149" t="s">
        <v>166</v>
      </c>
      <c r="AB28" s="146" t="s">
        <v>167</v>
      </c>
      <c r="AC28" s="153"/>
      <c r="AD28" s="153"/>
      <c r="AE28" s="153"/>
      <c r="AF28" s="153"/>
      <c r="AG28" s="153"/>
      <c r="AH28" s="153"/>
      <c r="AJ28" s="102" t="s">
        <v>168</v>
      </c>
      <c r="AK28" s="102" t="s">
        <v>169</v>
      </c>
    </row>
    <row r="29" spans="1:37" ht="25.5">
      <c r="A29" s="155" t="s">
        <v>217</v>
      </c>
      <c r="B29" s="156" t="s">
        <v>192</v>
      </c>
      <c r="C29" s="146" t="s">
        <v>218</v>
      </c>
      <c r="D29" s="147" t="s">
        <v>219</v>
      </c>
      <c r="E29" s="148">
        <v>5.39</v>
      </c>
      <c r="F29" s="149" t="s">
        <v>180</v>
      </c>
      <c r="G29" s="150">
        <v>0</v>
      </c>
      <c r="H29" s="150">
        <f t="shared" si="0"/>
        <v>0</v>
      </c>
      <c r="I29" s="150"/>
      <c r="J29" s="150">
        <f t="shared" si="1"/>
        <v>0</v>
      </c>
      <c r="K29" s="151"/>
      <c r="L29" s="151"/>
      <c r="M29" s="148"/>
      <c r="N29" s="148"/>
      <c r="O29" s="149">
        <v>20</v>
      </c>
      <c r="P29" s="146" t="s">
        <v>220</v>
      </c>
      <c r="Q29" s="148"/>
      <c r="R29" s="148"/>
      <c r="S29" s="148"/>
      <c r="T29" s="152"/>
      <c r="U29" s="152"/>
      <c r="V29" s="152" t="s">
        <v>65</v>
      </c>
      <c r="W29" s="148"/>
      <c r="X29" s="149" t="s">
        <v>221</v>
      </c>
      <c r="Y29" s="146" t="s">
        <v>218</v>
      </c>
      <c r="Z29" s="149" t="s">
        <v>165</v>
      </c>
      <c r="AA29" s="149" t="s">
        <v>166</v>
      </c>
      <c r="AB29" s="146" t="s">
        <v>167</v>
      </c>
      <c r="AC29" s="153"/>
      <c r="AD29" s="153"/>
      <c r="AE29" s="153"/>
      <c r="AF29" s="153"/>
      <c r="AG29" s="153"/>
      <c r="AH29" s="153"/>
      <c r="AJ29" s="102" t="s">
        <v>168</v>
      </c>
      <c r="AK29" s="102" t="s">
        <v>169</v>
      </c>
    </row>
    <row r="30" spans="1:37" ht="25.5">
      <c r="A30" s="155" t="s">
        <v>222</v>
      </c>
      <c r="B30" s="156" t="s">
        <v>159</v>
      </c>
      <c r="C30" s="146" t="s">
        <v>223</v>
      </c>
      <c r="D30" s="147" t="s">
        <v>224</v>
      </c>
      <c r="E30" s="148">
        <v>11.203</v>
      </c>
      <c r="F30" s="149" t="s">
        <v>180</v>
      </c>
      <c r="G30" s="150">
        <v>0</v>
      </c>
      <c r="H30" s="150">
        <f t="shared" si="0"/>
        <v>0</v>
      </c>
      <c r="I30" s="150"/>
      <c r="J30" s="150">
        <f t="shared" si="1"/>
        <v>0</v>
      </c>
      <c r="K30" s="151"/>
      <c r="L30" s="151"/>
      <c r="M30" s="148"/>
      <c r="N30" s="148"/>
      <c r="O30" s="149">
        <v>20</v>
      </c>
      <c r="P30" s="146" t="s">
        <v>225</v>
      </c>
      <c r="Q30" s="148"/>
      <c r="R30" s="148"/>
      <c r="S30" s="148"/>
      <c r="T30" s="152"/>
      <c r="U30" s="152"/>
      <c r="V30" s="152" t="s">
        <v>65</v>
      </c>
      <c r="W30" s="148">
        <v>0.179</v>
      </c>
      <c r="X30" s="146" t="s">
        <v>223</v>
      </c>
      <c r="Y30" s="146" t="s">
        <v>223</v>
      </c>
      <c r="Z30" s="149" t="s">
        <v>183</v>
      </c>
      <c r="AA30" s="149" t="s">
        <v>166</v>
      </c>
      <c r="AB30" s="146" t="s">
        <v>167</v>
      </c>
      <c r="AC30" s="153"/>
      <c r="AD30" s="153"/>
      <c r="AE30" s="153"/>
      <c r="AF30" s="153"/>
      <c r="AG30" s="153"/>
      <c r="AH30" s="153"/>
      <c r="AJ30" s="102" t="s">
        <v>168</v>
      </c>
      <c r="AK30" s="102" t="s">
        <v>169</v>
      </c>
    </row>
    <row r="31" spans="1:34" ht="12.75">
      <c r="A31" s="144"/>
      <c r="B31" s="156"/>
      <c r="C31" s="146"/>
      <c r="D31" s="157" t="s">
        <v>226</v>
      </c>
      <c r="E31" s="158">
        <f>J31</f>
        <v>0</v>
      </c>
      <c r="F31" s="149"/>
      <c r="G31" s="150"/>
      <c r="H31" s="158">
        <f>SUM(H23:H30)</f>
        <v>0</v>
      </c>
      <c r="I31" s="158">
        <f>SUM(I23:I30)</f>
        <v>0</v>
      </c>
      <c r="J31" s="158">
        <f>SUM(J23:J30)</f>
        <v>0</v>
      </c>
      <c r="K31" s="151"/>
      <c r="L31" s="159">
        <f>SUM(L23:L30)</f>
        <v>8.800000000000001E-05</v>
      </c>
      <c r="M31" s="148"/>
      <c r="N31" s="160">
        <f>SUM(N23:N30)</f>
        <v>0</v>
      </c>
      <c r="O31" s="149"/>
      <c r="P31" s="149"/>
      <c r="Q31" s="148"/>
      <c r="R31" s="148"/>
      <c r="S31" s="148"/>
      <c r="T31" s="152"/>
      <c r="U31" s="152"/>
      <c r="V31" s="152"/>
      <c r="W31" s="160">
        <f>SUM(W23:W30)</f>
        <v>4.5969999999999995</v>
      </c>
      <c r="X31" s="149"/>
      <c r="Y31" s="149"/>
      <c r="Z31" s="149"/>
      <c r="AA31" s="149"/>
      <c r="AB31" s="149"/>
      <c r="AC31" s="153"/>
      <c r="AD31" s="153"/>
      <c r="AE31" s="153"/>
      <c r="AF31" s="153"/>
      <c r="AG31" s="153"/>
      <c r="AH31" s="153"/>
    </row>
    <row r="32" spans="1:34" ht="12.75">
      <c r="A32" s="144"/>
      <c r="B32" s="156"/>
      <c r="C32" s="146"/>
      <c r="D32" s="147"/>
      <c r="E32" s="148"/>
      <c r="F32" s="149"/>
      <c r="G32" s="150"/>
      <c r="H32" s="150"/>
      <c r="I32" s="150"/>
      <c r="J32" s="150"/>
      <c r="K32" s="151"/>
      <c r="L32" s="151"/>
      <c r="M32" s="148"/>
      <c r="N32" s="148"/>
      <c r="O32" s="149"/>
      <c r="P32" s="149"/>
      <c r="Q32" s="148"/>
      <c r="R32" s="148"/>
      <c r="S32" s="148"/>
      <c r="T32" s="152"/>
      <c r="U32" s="152"/>
      <c r="V32" s="152"/>
      <c r="W32" s="148"/>
      <c r="X32" s="149"/>
      <c r="Y32" s="149"/>
      <c r="Z32" s="149"/>
      <c r="AA32" s="149"/>
      <c r="AB32" s="149"/>
      <c r="AC32" s="153"/>
      <c r="AD32" s="153"/>
      <c r="AE32" s="153"/>
      <c r="AF32" s="153"/>
      <c r="AG32" s="153"/>
      <c r="AH32" s="153"/>
    </row>
    <row r="33" spans="1:34" ht="12.75">
      <c r="A33" s="144"/>
      <c r="B33" s="156"/>
      <c r="C33" s="146"/>
      <c r="D33" s="157" t="s">
        <v>227</v>
      </c>
      <c r="E33" s="158">
        <f>J33</f>
        <v>0</v>
      </c>
      <c r="F33" s="149"/>
      <c r="G33" s="150"/>
      <c r="H33" s="158">
        <f>H15+H22+H31</f>
        <v>0</v>
      </c>
      <c r="I33" s="158">
        <f>I15+I22+I31</f>
        <v>0</v>
      </c>
      <c r="J33" s="158">
        <f>J15+J22+J31</f>
        <v>0</v>
      </c>
      <c r="K33" s="151"/>
      <c r="L33" s="159">
        <f>L15+L22+L31</f>
        <v>11.203434</v>
      </c>
      <c r="M33" s="148"/>
      <c r="N33" s="160">
        <f>N15+N22+N31</f>
        <v>5.390000000000001</v>
      </c>
      <c r="O33" s="149"/>
      <c r="P33" s="149"/>
      <c r="Q33" s="148"/>
      <c r="R33" s="148"/>
      <c r="S33" s="148"/>
      <c r="T33" s="152"/>
      <c r="U33" s="152"/>
      <c r="V33" s="152"/>
      <c r="W33" s="160">
        <f>W15+W22+W31</f>
        <v>26.656</v>
      </c>
      <c r="X33" s="149"/>
      <c r="Y33" s="149"/>
      <c r="Z33" s="149"/>
      <c r="AA33" s="149"/>
      <c r="AB33" s="149"/>
      <c r="AC33" s="153"/>
      <c r="AD33" s="153"/>
      <c r="AE33" s="153"/>
      <c r="AF33" s="153"/>
      <c r="AG33" s="153"/>
      <c r="AH33" s="153"/>
    </row>
    <row r="34" spans="1:34" ht="12.75">
      <c r="A34" s="144"/>
      <c r="B34" s="156"/>
      <c r="C34" s="146"/>
      <c r="D34" s="147"/>
      <c r="E34" s="148"/>
      <c r="F34" s="149"/>
      <c r="G34" s="150"/>
      <c r="H34" s="150"/>
      <c r="I34" s="150"/>
      <c r="J34" s="150"/>
      <c r="K34" s="151"/>
      <c r="L34" s="151"/>
      <c r="M34" s="148"/>
      <c r="N34" s="148"/>
      <c r="O34" s="149"/>
      <c r="P34" s="149"/>
      <c r="Q34" s="148"/>
      <c r="R34" s="148"/>
      <c r="S34" s="148"/>
      <c r="T34" s="152"/>
      <c r="U34" s="152"/>
      <c r="V34" s="152"/>
      <c r="W34" s="148"/>
      <c r="X34" s="149"/>
      <c r="Y34" s="149"/>
      <c r="Z34" s="149"/>
      <c r="AA34" s="149"/>
      <c r="AB34" s="149"/>
      <c r="AC34" s="153"/>
      <c r="AD34" s="153"/>
      <c r="AE34" s="153"/>
      <c r="AF34" s="153"/>
      <c r="AG34" s="153"/>
      <c r="AH34" s="153"/>
    </row>
    <row r="35" spans="1:34" ht="12.75">
      <c r="A35" s="144"/>
      <c r="B35" s="156"/>
      <c r="C35" s="146"/>
      <c r="D35" s="161" t="s">
        <v>228</v>
      </c>
      <c r="E35" s="158">
        <f>J35</f>
        <v>0</v>
      </c>
      <c r="F35" s="149"/>
      <c r="G35" s="150"/>
      <c r="H35" s="158">
        <f>H33</f>
        <v>0</v>
      </c>
      <c r="I35" s="158">
        <f>I33</f>
        <v>0</v>
      </c>
      <c r="J35" s="158">
        <f>J33</f>
        <v>0</v>
      </c>
      <c r="K35" s="151"/>
      <c r="L35" s="159">
        <f>L33</f>
        <v>11.203434</v>
      </c>
      <c r="M35" s="148"/>
      <c r="N35" s="160">
        <f>N33</f>
        <v>5.390000000000001</v>
      </c>
      <c r="O35" s="149"/>
      <c r="P35" s="149"/>
      <c r="Q35" s="148"/>
      <c r="R35" s="148"/>
      <c r="S35" s="148"/>
      <c r="T35" s="152"/>
      <c r="U35" s="152"/>
      <c r="V35" s="152"/>
      <c r="W35" s="160">
        <f>W33</f>
        <v>26.656</v>
      </c>
      <c r="X35" s="149"/>
      <c r="Y35" s="149"/>
      <c r="Z35" s="149"/>
      <c r="AA35" s="149"/>
      <c r="AB35" s="149"/>
      <c r="AC35" s="153"/>
      <c r="AD35" s="153"/>
      <c r="AE35" s="153"/>
      <c r="AF35" s="153"/>
      <c r="AG35" s="153"/>
      <c r="AH35" s="153"/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Koncová</cp:lastModifiedBy>
  <dcterms:modified xsi:type="dcterms:W3CDTF">2022-06-24T10:53:52Z</dcterms:modified>
  <cp:category/>
  <cp:version/>
  <cp:contentType/>
  <cp:contentStatus/>
</cp:coreProperties>
</file>