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2022 VEREJNÉ OBSTARÁVANIE\OZ SEVER\DNS ťažba SEVER\Čiastkové zákazky DNS SEVER 2022\07 - Turčianské Teplice\"/>
    </mc:Choice>
  </mc:AlternateContent>
  <bookViews>
    <workbookView xWindow="0" yWindow="0" windowWidth="28800" windowHeight="12435"/>
  </bookViews>
  <sheets>
    <sheet name="rozsah zákazky a cenová ponuka" sheetId="1" r:id="rId1"/>
    <sheet name="Vysvetlívky" sheetId="3" r:id="rId2"/>
  </sheets>
  <definedNames>
    <definedName name="_xlnm.Print_Area" localSheetId="0">'rozsah zákazky a cenová ponuka'!$A$1:$Q$31</definedName>
  </definedNames>
  <calcPr calcId="162913"/>
</workbook>
</file>

<file path=xl/calcChain.xml><?xml version="1.0" encoding="utf-8"?>
<calcChain xmlns="http://schemas.openxmlformats.org/spreadsheetml/2006/main">
  <c r="N17" i="1" l="1"/>
  <c r="H16" i="1" l="1"/>
  <c r="H15" i="1"/>
  <c r="H14" i="1"/>
  <c r="H13" i="1"/>
  <c r="H12" i="1"/>
  <c r="H17" i="1" s="1"/>
  <c r="Q13" i="1" l="1"/>
  <c r="Q12" i="1"/>
  <c r="Q16" i="1" l="1"/>
  <c r="Q15" i="1"/>
  <c r="Q14" i="1"/>
  <c r="Q17" i="1" s="1"/>
  <c r="R13" i="1" l="1"/>
  <c r="R12" i="1"/>
  <c r="Q19" i="1" l="1"/>
  <c r="R17" i="1" l="1"/>
  <c r="Q18" i="1"/>
</calcChain>
</file>

<file path=xl/sharedStrings.xml><?xml version="1.0" encoding="utf-8"?>
<sst xmlns="http://schemas.openxmlformats.org/spreadsheetml/2006/main" count="113" uniqueCount="94">
  <si>
    <t>Názov predmetu zákazky</t>
  </si>
  <si>
    <t>Objednávateľ</t>
  </si>
  <si>
    <t>JPRL</t>
  </si>
  <si>
    <t>Predpokladaný objem ťažby</t>
  </si>
  <si>
    <t>Druh ťažby</t>
  </si>
  <si>
    <t>Sklon v %</t>
  </si>
  <si>
    <t>hmotnatosť v m³</t>
  </si>
  <si>
    <t>Približovacia vzdialenosť VM/OM (m)</t>
  </si>
  <si>
    <t>LO</t>
  </si>
  <si>
    <t>ihličnaté (m³)</t>
  </si>
  <si>
    <r>
      <t>listnaté (m</t>
    </r>
    <r>
      <rPr>
        <b/>
        <sz val="9"/>
        <rFont val="Arial"/>
        <family val="2"/>
        <charset val="238"/>
      </rPr>
      <t>³)</t>
    </r>
  </si>
  <si>
    <r>
      <t>spolu (m</t>
    </r>
    <r>
      <rPr>
        <b/>
        <sz val="9"/>
        <rFont val="Arial"/>
        <family val="2"/>
        <charset val="238"/>
      </rPr>
      <t>³)</t>
    </r>
  </si>
  <si>
    <t>OÚ</t>
  </si>
  <si>
    <t>DPH 20%</t>
  </si>
  <si>
    <t>Spolu s  DPH</t>
  </si>
  <si>
    <t>Záväzný termín vykonania:</t>
  </si>
  <si>
    <t>Názov:</t>
  </si>
  <si>
    <t>Sídlo:</t>
  </si>
  <si>
    <t>IČO:</t>
  </si>
  <si>
    <t>DIČ:</t>
  </si>
  <si>
    <t>IČ pre DPH:</t>
  </si>
  <si>
    <t>Podpis  dodávateľa</t>
  </si>
  <si>
    <t>Vysvetlivky:</t>
  </si>
  <si>
    <t>ŤP</t>
  </si>
  <si>
    <t>ťažbový proces</t>
  </si>
  <si>
    <t>VC</t>
  </si>
  <si>
    <t>výrobný celok, na ktorý je vyhlásená verejná súťaž</t>
  </si>
  <si>
    <t>Lesnícky obvod , na území ktorého sa ťažba bude realizovať</t>
  </si>
  <si>
    <t>alfanumerické označenie porastu, v ktorom sa bude ťažba realizovať</t>
  </si>
  <si>
    <t>Druh ťažby:</t>
  </si>
  <si>
    <t>obnovná úmyselná ťažba - ťažba v rubných porastoch s cieľom obnovy materského porastu</t>
  </si>
  <si>
    <t>VÚ-50</t>
  </si>
  <si>
    <t>výchovná úmyselná ťažba - ťažba v predrubných porastoch do 50 rokov</t>
  </si>
  <si>
    <t>VÚ+50</t>
  </si>
  <si>
    <t>výchovná úmyselná ťažba - ťažba v predrubných porastoch nad 50 rokov</t>
  </si>
  <si>
    <t>NV</t>
  </si>
  <si>
    <t xml:space="preserve"> náhodná ťažba vykonaná - ťažba  vynútená náhodnými vplyvmi - kalamita</t>
  </si>
  <si>
    <t>NP</t>
  </si>
  <si>
    <t xml:space="preserve"> náhodná ťažba ponechaná - ťažba  vynútená náhodnými vplyvmi čiastočne spracovaná - kalamita</t>
  </si>
  <si>
    <t>MŤ</t>
  </si>
  <si>
    <t>mimoriadna ťažba - ťažba v rubných alebo predrubných porastoch realizovaná na základe iných nevyhnutných okolností (napr. rozhodnutie orgánu štátnej správy)</t>
  </si>
  <si>
    <t>Hmotnatosť</t>
  </si>
  <si>
    <t>priemerný objem ťaženého kmeňa v m³</t>
  </si>
  <si>
    <t>Približovacia vzdialenosť                       VM/OM (m)</t>
  </si>
  <si>
    <t>vzdialenosť v metroch, na ktorú sa približuje drevná hmota</t>
  </si>
  <si>
    <t>VM</t>
  </si>
  <si>
    <t>vývozné miesto - miesto, kde sa sústreďuje drevná hmota priblížená od pňa (miesta stínky), keď ju nie je možné prblížiť na OM jednou pracovnou operáciou alebo technológiou</t>
  </si>
  <si>
    <t>OM</t>
  </si>
  <si>
    <t>odvozné miesto - miesto, na ktoré sa sústreďuje drevná hmota z VM alebo priamo od pňa za účelom jeho ďalšieho spracovania</t>
  </si>
  <si>
    <t>príloha č.2</t>
  </si>
  <si>
    <t xml:space="preserve">priemerný sklon svahu v %, na ktorom sa bude ťažbový proces realizovať </t>
  </si>
  <si>
    <t>Požadované kombinácie technologií</t>
  </si>
  <si>
    <t>Cena stanovená objednávateľom  bez DPH v € za JPRL</t>
  </si>
  <si>
    <t>nie som plátcom DPH</t>
  </si>
  <si>
    <t>Dodávaleľ:</t>
  </si>
  <si>
    <t>Ak dodávateľ nie je plátcom DPH uvedie v tabuľke " Dodávateľ" v riadku " IČ pre DPH"  -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</si>
  <si>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desatiiné miesta</t>
    </r>
  </si>
  <si>
    <r>
      <t>Celkom cena bez DPH</t>
    </r>
    <r>
      <rPr>
        <b/>
        <sz val="7"/>
        <rFont val="Arial"/>
        <family val="2"/>
        <charset val="238"/>
      </rPr>
      <t xml:space="preserve"> (ponuka dodávateľa)</t>
    </r>
    <r>
      <rPr>
        <b/>
        <sz val="9"/>
        <rFont val="Arial"/>
        <family val="2"/>
        <charset val="238"/>
      </rPr>
      <t xml:space="preserve">
v €</t>
    </r>
  </si>
  <si>
    <t>t.j.</t>
  </si>
  <si>
    <t>m3</t>
  </si>
  <si>
    <t>Požiadavky na bližšiu špecifikáciu technológií v JPRL</t>
  </si>
  <si>
    <t>napr. v JPRL xx - porast Pro Silva -kmene rozrezať  na prepravné dĺžky,  nepoužívať metódu zberného lana pri približovaní                                                                                                              v JPRL xy - percentuálny podiel manipulácie na OM a rozrezu na prepravné dľžky</t>
  </si>
  <si>
    <t>Rozsah  zákazky a cenová ponuka dodávateľa</t>
  </si>
  <si>
    <t xml:space="preserve"> Určenie začiatku a ukončenia prác bude určené v  Zákazkovom liste.</t>
  </si>
  <si>
    <r>
      <rPr>
        <b/>
        <sz val="11"/>
        <color theme="1"/>
        <rFont val="Calibri"/>
        <family val="2"/>
        <charset val="238"/>
        <scheme val="minor"/>
      </rPr>
      <t>* Požiadavky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</si>
  <si>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Číslo položky podľa časti " Opis predmetu zákazky" súťažných podkladov (pracovné činnosti sa vykonajú v poradí, v akom sú uvedené čísla položiek).</t>
  </si>
  <si>
    <t>príloha č. 1 Výzvy na predloženie ponuky</t>
  </si>
  <si>
    <t>príloha č. 5 Zmluvy o dielo</t>
  </si>
  <si>
    <t>termín dokončenia do</t>
  </si>
  <si>
    <t>ihličnaté (m3)</t>
  </si>
  <si>
    <t>listnaté (m3)</t>
  </si>
  <si>
    <t>Reváň</t>
  </si>
  <si>
    <t>EF030-.233A0</t>
  </si>
  <si>
    <t>EF030-.233D0</t>
  </si>
  <si>
    <t>EF030-.234B0</t>
  </si>
  <si>
    <t>EF030-.253A0</t>
  </si>
  <si>
    <t>EF030-.261C0</t>
  </si>
  <si>
    <t>1,4a,4d,7</t>
  </si>
  <si>
    <t>1,2,4a,4d,6,7</t>
  </si>
  <si>
    <t>VU-50</t>
  </si>
  <si>
    <t>10</t>
  </si>
  <si>
    <t>50</t>
  </si>
  <si>
    <t>40</t>
  </si>
  <si>
    <t>VU+50</t>
  </si>
  <si>
    <t>50 | 1380 | -</t>
  </si>
  <si>
    <t>200 | 1400 | -</t>
  </si>
  <si>
    <t>150 | 1150 | -</t>
  </si>
  <si>
    <t>200 | 900 | -</t>
  </si>
  <si>
    <t>200 | 400 | -</t>
  </si>
  <si>
    <t>LESY Slovenskej republiky, štátny podnik Organizačná zložka OZ Sever</t>
  </si>
  <si>
    <t xml:space="preserve">Cena stanovená objednávateľom Spolu bez DPH   </t>
  </si>
  <si>
    <t>Celková cena za realizáciu predmetu zákazky v EUR bez DPH</t>
  </si>
  <si>
    <t xml:space="preserve">Lesnícke služby v ťažbovom procese na OZ Sever, Lesná správa Turčianske Teplice - výzva č. 7/2022  </t>
  </si>
  <si>
    <t>Zmluva č. DNS/7/22/09/04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</si>
</sst>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7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9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24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12" fillId="0" borderId="0" xfId="0" applyFont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/>
    <xf numFmtId="0" fontId="2" fillId="3" borderId="0" xfId="0" applyFont="1" applyFill="1" applyAlignment="1" applyProtection="1">
      <alignment horizontal="right"/>
    </xf>
    <xf numFmtId="0" fontId="3" fillId="3" borderId="0" xfId="0" applyFont="1" applyFill="1" applyAlignment="1" applyProtection="1"/>
    <xf numFmtId="0" fontId="11" fillId="3" borderId="0" xfId="0" applyFont="1" applyFill="1" applyAlignment="1" applyProtection="1">
      <alignment horizontal="left"/>
    </xf>
    <xf numFmtId="0" fontId="0" fillId="3" borderId="0" xfId="0" applyFill="1" applyProtection="1"/>
    <xf numFmtId="0" fontId="0" fillId="3" borderId="0" xfId="0" applyFill="1" applyAlignment="1" applyProtection="1">
      <alignment horizontal="left"/>
    </xf>
    <xf numFmtId="0" fontId="5" fillId="3" borderId="1" xfId="0" applyFont="1" applyFill="1" applyBorder="1" applyAlignment="1" applyProtection="1">
      <alignment horizontal="left"/>
    </xf>
    <xf numFmtId="0" fontId="0" fillId="3" borderId="0" xfId="0" applyFill="1" applyBorder="1" applyProtection="1"/>
    <xf numFmtId="0" fontId="0" fillId="3" borderId="0" xfId="0" applyFill="1" applyBorder="1" applyAlignment="1" applyProtection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4" fontId="6" fillId="3" borderId="23" xfId="0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left" vertical="center"/>
    </xf>
    <xf numFmtId="0" fontId="10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/>
    <xf numFmtId="0" fontId="0" fillId="0" borderId="1" xfId="0" applyBorder="1" applyAlignment="1">
      <alignment wrapText="1"/>
    </xf>
    <xf numFmtId="0" fontId="0" fillId="3" borderId="22" xfId="0" applyFill="1" applyBorder="1" applyProtection="1"/>
    <xf numFmtId="2" fontId="6" fillId="3" borderId="10" xfId="0" applyNumberFormat="1" applyFont="1" applyFill="1" applyBorder="1" applyAlignment="1" applyProtection="1">
      <alignment horizontal="center" vertical="center"/>
    </xf>
    <xf numFmtId="2" fontId="6" fillId="3" borderId="21" xfId="0" applyNumberFormat="1" applyFont="1" applyFill="1" applyBorder="1" applyAlignment="1" applyProtection="1">
      <alignment horizontal="center" vertical="center"/>
    </xf>
    <xf numFmtId="14" fontId="0" fillId="0" borderId="0" xfId="0" applyNumberFormat="1"/>
    <xf numFmtId="0" fontId="1" fillId="3" borderId="0" xfId="0" applyFont="1" applyFill="1" applyAlignment="1" applyProtection="1">
      <alignment horizontal="center"/>
    </xf>
    <xf numFmtId="4" fontId="6" fillId="2" borderId="8" xfId="0" applyNumberFormat="1" applyFont="1" applyFill="1" applyBorder="1" applyAlignment="1" applyProtection="1">
      <alignment horizontal="center" vertical="center"/>
      <protection locked="0"/>
    </xf>
    <xf numFmtId="4" fontId="6" fillId="2" borderId="15" xfId="0" applyNumberFormat="1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/>
    </xf>
    <xf numFmtId="0" fontId="3" fillId="3" borderId="0" xfId="0" applyFont="1" applyFill="1" applyBorder="1" applyAlignment="1" applyProtection="1">
      <alignment horizontal="left" vertical="center"/>
    </xf>
    <xf numFmtId="0" fontId="15" fillId="0" borderId="37" xfId="0" applyNumberFormat="1" applyFont="1" applyBorder="1" applyAlignment="1">
      <alignment horizontal="center" vertical="center" wrapText="1"/>
    </xf>
    <xf numFmtId="2" fontId="15" fillId="0" borderId="37" xfId="0" applyNumberFormat="1" applyFont="1" applyBorder="1" applyAlignment="1">
      <alignment horizontal="right" vertical="center"/>
    </xf>
    <xf numFmtId="0" fontId="15" fillId="0" borderId="37" xfId="0" applyNumberFormat="1" applyFont="1" applyBorder="1" applyAlignment="1">
      <alignment horizontal="center" vertical="center"/>
    </xf>
    <xf numFmtId="0" fontId="15" fillId="0" borderId="37" xfId="0" applyNumberFormat="1" applyFont="1" applyBorder="1" applyAlignment="1">
      <alignment horizontal="right" vertical="center" wrapText="1"/>
    </xf>
    <xf numFmtId="2" fontId="15" fillId="0" borderId="37" xfId="0" applyNumberFormat="1" applyFont="1" applyBorder="1" applyAlignment="1">
      <alignment horizontal="right" vertical="center" wrapText="1"/>
    </xf>
    <xf numFmtId="0" fontId="16" fillId="0" borderId="38" xfId="0" applyNumberFormat="1" applyFont="1" applyBorder="1" applyAlignment="1">
      <alignment horizontal="center" vertical="center"/>
    </xf>
    <xf numFmtId="4" fontId="14" fillId="0" borderId="41" xfId="0" applyNumberFormat="1" applyFont="1" applyBorder="1" applyAlignment="1">
      <alignment horizontal="right" vertical="center" indent="1"/>
    </xf>
    <xf numFmtId="4" fontId="15" fillId="0" borderId="41" xfId="0" applyNumberFormat="1" applyFont="1" applyBorder="1" applyAlignment="1">
      <alignment horizontal="center" vertical="center"/>
    </xf>
    <xf numFmtId="14" fontId="0" fillId="3" borderId="33" xfId="0" applyNumberFormat="1" applyFont="1" applyFill="1" applyBorder="1" applyAlignment="1" applyProtection="1">
      <alignment horizontal="center" vertical="center"/>
    </xf>
    <xf numFmtId="14" fontId="0" fillId="3" borderId="30" xfId="0" applyNumberFormat="1" applyFont="1" applyFill="1" applyBorder="1" applyAlignment="1" applyProtection="1">
      <alignment horizontal="center" vertical="center"/>
    </xf>
    <xf numFmtId="2" fontId="6" fillId="3" borderId="42" xfId="0" applyNumberFormat="1" applyFont="1" applyFill="1" applyBorder="1" applyAlignment="1" applyProtection="1">
      <alignment vertical="center"/>
    </xf>
    <xf numFmtId="0" fontId="6" fillId="3" borderId="43" xfId="0" applyFont="1" applyFill="1" applyBorder="1" applyAlignment="1" applyProtection="1">
      <alignment vertical="center"/>
    </xf>
    <xf numFmtId="4" fontId="6" fillId="3" borderId="46" xfId="0" applyNumberFormat="1" applyFont="1" applyFill="1" applyBorder="1" applyAlignment="1" applyProtection="1">
      <alignment horizontal="right" vertical="center"/>
    </xf>
    <xf numFmtId="4" fontId="6" fillId="3" borderId="0" xfId="0" applyNumberFormat="1" applyFont="1" applyFill="1" applyBorder="1" applyAlignment="1" applyProtection="1">
      <alignment horizontal="center" vertical="center"/>
    </xf>
    <xf numFmtId="0" fontId="6" fillId="4" borderId="22" xfId="0" applyFont="1" applyFill="1" applyBorder="1" applyAlignment="1" applyProtection="1">
      <alignment vertical="center" wrapText="1"/>
    </xf>
    <xf numFmtId="4" fontId="6" fillId="4" borderId="18" xfId="0" applyNumberFormat="1" applyFont="1" applyFill="1" applyBorder="1" applyAlignment="1" applyProtection="1">
      <alignment horizontal="center" vertical="center"/>
    </xf>
    <xf numFmtId="0" fontId="15" fillId="0" borderId="50" xfId="0" applyNumberFormat="1" applyFont="1" applyBorder="1" applyAlignment="1">
      <alignment horizontal="center" vertical="center"/>
    </xf>
    <xf numFmtId="0" fontId="15" fillId="0" borderId="51" xfId="0" applyNumberFormat="1" applyFont="1" applyBorder="1" applyAlignment="1">
      <alignment horizontal="center" vertical="center" wrapText="1"/>
    </xf>
    <xf numFmtId="2" fontId="15" fillId="0" borderId="51" xfId="0" applyNumberFormat="1" applyFont="1" applyBorder="1" applyAlignment="1">
      <alignment horizontal="right" vertical="center"/>
    </xf>
    <xf numFmtId="0" fontId="15" fillId="0" borderId="51" xfId="0" applyNumberFormat="1" applyFont="1" applyBorder="1" applyAlignment="1">
      <alignment horizontal="center" vertical="center"/>
    </xf>
    <xf numFmtId="0" fontId="15" fillId="0" borderId="51" xfId="0" applyNumberFormat="1" applyFont="1" applyBorder="1" applyAlignment="1">
      <alignment horizontal="right" vertical="center" wrapText="1"/>
    </xf>
    <xf numFmtId="2" fontId="15" fillId="0" borderId="51" xfId="0" applyNumberFormat="1" applyFont="1" applyBorder="1" applyAlignment="1">
      <alignment horizontal="right" vertical="center" wrapText="1"/>
    </xf>
    <xf numFmtId="0" fontId="16" fillId="0" borderId="52" xfId="0" applyNumberFormat="1" applyFont="1" applyBorder="1" applyAlignment="1">
      <alignment horizontal="center" vertical="center"/>
    </xf>
    <xf numFmtId="4" fontId="14" fillId="0" borderId="53" xfId="0" applyNumberFormat="1" applyFont="1" applyBorder="1" applyAlignment="1">
      <alignment horizontal="right" vertical="center" indent="1"/>
    </xf>
    <xf numFmtId="4" fontId="15" fillId="0" borderId="53" xfId="0" applyNumberFormat="1" applyFont="1" applyBorder="1" applyAlignment="1">
      <alignment horizontal="center" vertical="center"/>
    </xf>
    <xf numFmtId="0" fontId="15" fillId="0" borderId="54" xfId="0" applyNumberFormat="1" applyFont="1" applyBorder="1" applyAlignment="1">
      <alignment horizontal="center" vertical="center"/>
    </xf>
    <xf numFmtId="0" fontId="15" fillId="0" borderId="55" xfId="0" applyNumberFormat="1" applyFont="1" applyBorder="1" applyAlignment="1">
      <alignment horizontal="center" vertical="center"/>
    </xf>
    <xf numFmtId="0" fontId="15" fillId="0" borderId="56" xfId="0" applyNumberFormat="1" applyFont="1" applyBorder="1" applyAlignment="1">
      <alignment horizontal="center" vertical="center" wrapText="1"/>
    </xf>
    <xf numFmtId="14" fontId="0" fillId="3" borderId="59" xfId="0" applyNumberFormat="1" applyFont="1" applyFill="1" applyBorder="1" applyAlignment="1" applyProtection="1">
      <alignment horizontal="center" vertical="center"/>
    </xf>
    <xf numFmtId="2" fontId="15" fillId="0" borderId="56" xfId="0" applyNumberFormat="1" applyFont="1" applyBorder="1" applyAlignment="1">
      <alignment horizontal="right" vertical="center"/>
    </xf>
    <xf numFmtId="0" fontId="15" fillId="0" borderId="56" xfId="0" applyNumberFormat="1" applyFont="1" applyBorder="1" applyAlignment="1">
      <alignment horizontal="center" vertical="center"/>
    </xf>
    <xf numFmtId="0" fontId="15" fillId="0" borderId="56" xfId="0" applyNumberFormat="1" applyFont="1" applyBorder="1" applyAlignment="1">
      <alignment horizontal="right" vertical="center" wrapText="1"/>
    </xf>
    <xf numFmtId="2" fontId="15" fillId="0" borderId="56" xfId="0" applyNumberFormat="1" applyFont="1" applyBorder="1" applyAlignment="1">
      <alignment horizontal="right" vertical="center" wrapText="1"/>
    </xf>
    <xf numFmtId="0" fontId="16" fillId="0" borderId="60" xfId="0" applyNumberFormat="1" applyFont="1" applyBorder="1" applyAlignment="1">
      <alignment horizontal="center" vertical="center"/>
    </xf>
    <xf numFmtId="4" fontId="14" fillId="0" borderId="61" xfId="0" applyNumberFormat="1" applyFont="1" applyBorder="1" applyAlignment="1">
      <alignment horizontal="right" vertical="center" indent="1"/>
    </xf>
    <xf numFmtId="4" fontId="15" fillId="0" borderId="61" xfId="0" applyNumberFormat="1" applyFont="1" applyBorder="1" applyAlignment="1">
      <alignment horizontal="center" vertical="center"/>
    </xf>
    <xf numFmtId="4" fontId="6" fillId="2" borderId="62" xfId="0" applyNumberFormat="1" applyFont="1" applyFill="1" applyBorder="1" applyAlignment="1" applyProtection="1">
      <alignment horizontal="center" vertical="center"/>
      <protection locked="0"/>
    </xf>
    <xf numFmtId="2" fontId="6" fillId="3" borderId="18" xfId="0" applyNumberFormat="1" applyFont="1" applyFill="1" applyBorder="1" applyAlignment="1" applyProtection="1">
      <alignment horizontal="center" vertical="center"/>
    </xf>
    <xf numFmtId="0" fontId="10" fillId="3" borderId="19" xfId="0" applyFont="1" applyFill="1" applyBorder="1" applyAlignment="1" applyProtection="1">
      <alignment horizontal="left" vertical="center"/>
    </xf>
    <xf numFmtId="0" fontId="10" fillId="3" borderId="15" xfId="0" applyFont="1" applyFill="1" applyBorder="1" applyAlignment="1" applyProtection="1">
      <alignment horizontal="left" vertical="center"/>
    </xf>
    <xf numFmtId="0" fontId="17" fillId="3" borderId="15" xfId="0" applyFont="1" applyFill="1" applyBorder="1" applyAlignment="1" applyProtection="1">
      <alignment horizontal="left" vertical="center"/>
    </xf>
    <xf numFmtId="0" fontId="10" fillId="3" borderId="20" xfId="0" applyFont="1" applyFill="1" applyBorder="1" applyAlignment="1" applyProtection="1">
      <alignment horizontal="left" vertical="center"/>
    </xf>
    <xf numFmtId="0" fontId="6" fillId="3" borderId="44" xfId="0" applyFont="1" applyFill="1" applyBorder="1" applyAlignment="1" applyProtection="1">
      <alignment horizontal="center" vertical="center" wrapText="1"/>
    </xf>
    <xf numFmtId="0" fontId="6" fillId="3" borderId="45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right" vertical="center" indent="2"/>
    </xf>
    <xf numFmtId="0" fontId="6" fillId="3" borderId="6" xfId="0" applyFont="1" applyFill="1" applyBorder="1" applyAlignment="1" applyProtection="1">
      <alignment horizontal="right" vertical="center" indent="2"/>
    </xf>
    <xf numFmtId="0" fontId="6" fillId="3" borderId="7" xfId="0" applyFont="1" applyFill="1" applyBorder="1" applyAlignment="1" applyProtection="1">
      <alignment horizontal="right" vertical="center" indent="2"/>
    </xf>
    <xf numFmtId="0" fontId="3" fillId="3" borderId="0" xfId="0" applyFont="1" applyFill="1" applyBorder="1" applyAlignment="1" applyProtection="1">
      <alignment horizontal="left" vertical="center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15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left"/>
      <protection locked="0"/>
    </xf>
    <xf numFmtId="0" fontId="0" fillId="2" borderId="19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center" vertical="center" textRotation="90"/>
    </xf>
    <xf numFmtId="0" fontId="0" fillId="3" borderId="26" xfId="0" applyFill="1" applyBorder="1" applyAlignment="1">
      <alignment horizontal="center" vertical="top" wrapText="1"/>
    </xf>
    <xf numFmtId="0" fontId="0" fillId="3" borderId="17" xfId="0" applyFill="1" applyBorder="1" applyAlignment="1">
      <alignment horizontal="center" vertical="top" wrapText="1"/>
    </xf>
    <xf numFmtId="0" fontId="0" fillId="3" borderId="27" xfId="0" applyFill="1" applyBorder="1" applyAlignment="1">
      <alignment horizontal="center" vertical="top" wrapText="1"/>
    </xf>
    <xf numFmtId="0" fontId="0" fillId="3" borderId="24" xfId="0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  <xf numFmtId="0" fontId="0" fillId="3" borderId="28" xfId="0" applyFill="1" applyBorder="1" applyAlignment="1">
      <alignment horizontal="center" vertical="top" wrapText="1"/>
    </xf>
    <xf numFmtId="0" fontId="0" fillId="3" borderId="29" xfId="0" applyFill="1" applyBorder="1" applyAlignment="1">
      <alignment horizontal="center" vertical="top" wrapText="1"/>
    </xf>
    <xf numFmtId="0" fontId="0" fillId="3" borderId="25" xfId="0" applyFill="1" applyBorder="1" applyAlignment="1">
      <alignment horizontal="center" vertical="top" wrapText="1"/>
    </xf>
    <xf numFmtId="0" fontId="0" fillId="3" borderId="30" xfId="0" applyFill="1" applyBorder="1" applyAlignment="1">
      <alignment horizontal="center" vertical="top" wrapText="1"/>
    </xf>
    <xf numFmtId="0" fontId="7" fillId="6" borderId="9" xfId="0" applyFont="1" applyFill="1" applyBorder="1" applyAlignment="1" applyProtection="1">
      <alignment horizontal="center" vertical="center" wrapText="1"/>
    </xf>
    <xf numFmtId="0" fontId="7" fillId="6" borderId="2" xfId="0" applyFont="1" applyFill="1" applyBorder="1" applyAlignment="1" applyProtection="1">
      <alignment horizontal="center" vertical="center"/>
    </xf>
    <xf numFmtId="0" fontId="6" fillId="6" borderId="12" xfId="0" applyFont="1" applyFill="1" applyBorder="1" applyAlignment="1" applyProtection="1">
      <alignment horizontal="center" vertical="center" wrapText="1"/>
    </xf>
    <xf numFmtId="0" fontId="6" fillId="6" borderId="14" xfId="0" applyFont="1" applyFill="1" applyBorder="1" applyAlignment="1" applyProtection="1">
      <alignment horizontal="center" vertical="center"/>
    </xf>
    <xf numFmtId="0" fontId="6" fillId="3" borderId="31" xfId="0" applyFont="1" applyFill="1" applyBorder="1" applyAlignment="1" applyProtection="1">
      <alignment horizontal="center" vertical="center" wrapText="1"/>
    </xf>
    <xf numFmtId="0" fontId="6" fillId="3" borderId="32" xfId="0" applyFont="1" applyFill="1" applyBorder="1" applyAlignment="1" applyProtection="1">
      <alignment horizontal="center" vertical="center" wrapText="1"/>
    </xf>
    <xf numFmtId="0" fontId="6" fillId="3" borderId="13" xfId="0" applyFont="1" applyFill="1" applyBorder="1" applyAlignment="1" applyProtection="1">
      <alignment horizontal="center" vertical="center" wrapText="1"/>
    </xf>
    <xf numFmtId="0" fontId="6" fillId="3" borderId="14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3" borderId="9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center" wrapText="1"/>
    </xf>
    <xf numFmtId="0" fontId="14" fillId="0" borderId="35" xfId="0" applyNumberFormat="1" applyFont="1" applyBorder="1" applyAlignment="1">
      <alignment horizontal="center" vertical="center" wrapText="1"/>
    </xf>
    <xf numFmtId="0" fontId="14" fillId="0" borderId="48" xfId="0" applyNumberFormat="1" applyFont="1" applyBorder="1" applyAlignment="1">
      <alignment horizontal="center" vertical="center" wrapText="1"/>
    </xf>
    <xf numFmtId="0" fontId="14" fillId="0" borderId="36" xfId="0" applyNumberFormat="1" applyFont="1" applyBorder="1" applyAlignment="1">
      <alignment horizontal="center" vertical="center" wrapText="1"/>
    </xf>
    <xf numFmtId="0" fontId="14" fillId="0" borderId="49" xfId="0" applyNumberFormat="1" applyFont="1" applyBorder="1" applyAlignment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/>
    </xf>
    <xf numFmtId="0" fontId="6" fillId="3" borderId="7" xfId="0" applyFont="1" applyFill="1" applyBorder="1" applyAlignment="1" applyProtection="1">
      <alignment horizontal="center" vertical="center"/>
    </xf>
    <xf numFmtId="0" fontId="6" fillId="3" borderId="10" xfId="0" applyFont="1" applyFill="1" applyBorder="1" applyAlignment="1" applyProtection="1">
      <alignment horizontal="center" vertical="center" wrapText="1"/>
    </xf>
    <xf numFmtId="0" fontId="6" fillId="3" borderId="16" xfId="0" applyFont="1" applyFill="1" applyBorder="1" applyAlignment="1" applyProtection="1">
      <alignment horizontal="center" vertical="center" wrapText="1"/>
    </xf>
    <xf numFmtId="0" fontId="6" fillId="3" borderId="47" xfId="0" applyFont="1" applyFill="1" applyBorder="1" applyAlignment="1" applyProtection="1">
      <alignment horizontal="center" vertical="center" wrapText="1"/>
    </xf>
    <xf numFmtId="0" fontId="6" fillId="3" borderId="11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/>
    </xf>
    <xf numFmtId="0" fontId="1" fillId="3" borderId="0" xfId="0" applyFont="1" applyFill="1" applyAlignment="1" applyProtection="1">
      <alignment horizontal="center"/>
    </xf>
    <xf numFmtId="0" fontId="5" fillId="5" borderId="11" xfId="0" applyFont="1" applyFill="1" applyBorder="1" applyAlignment="1" applyProtection="1">
      <alignment horizontal="center"/>
    </xf>
    <xf numFmtId="0" fontId="5" fillId="5" borderId="12" xfId="0" applyFont="1" applyFill="1" applyBorder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5" fillId="5" borderId="1" xfId="0" applyFont="1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/>
    </xf>
    <xf numFmtId="0" fontId="4" fillId="5" borderId="19" xfId="0" applyFont="1" applyFill="1" applyBorder="1" applyAlignment="1"/>
    <xf numFmtId="0" fontId="0" fillId="5" borderId="15" xfId="0" applyFill="1" applyBorder="1" applyAlignment="1"/>
    <xf numFmtId="0" fontId="0" fillId="5" borderId="20" xfId="0" applyFill="1" applyBorder="1" applyAlignment="1"/>
    <xf numFmtId="0" fontId="6" fillId="3" borderId="3" xfId="0" applyFont="1" applyFill="1" applyBorder="1" applyAlignment="1" applyProtection="1">
      <alignment horizontal="center"/>
    </xf>
    <xf numFmtId="0" fontId="6" fillId="3" borderId="4" xfId="0" applyFont="1" applyFill="1" applyBorder="1" applyAlignment="1" applyProtection="1">
      <alignment horizontal="center"/>
    </xf>
    <xf numFmtId="0" fontId="3" fillId="3" borderId="57" xfId="0" applyFont="1" applyFill="1" applyBorder="1" applyAlignment="1" applyProtection="1">
      <alignment horizontal="center" vertical="center"/>
    </xf>
    <xf numFmtId="0" fontId="3" fillId="3" borderId="58" xfId="0" applyFont="1" applyFill="1" applyBorder="1" applyAlignment="1" applyProtection="1">
      <alignment horizontal="center" vertical="center"/>
    </xf>
    <xf numFmtId="0" fontId="5" fillId="3" borderId="9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3" fillId="3" borderId="40" xfId="0" applyFont="1" applyFill="1" applyBorder="1" applyAlignment="1" applyProtection="1">
      <alignment horizontal="center" vertical="center"/>
    </xf>
    <xf numFmtId="0" fontId="3" fillId="3" borderId="34" xfId="0" applyFont="1" applyFill="1" applyBorder="1" applyAlignment="1" applyProtection="1">
      <alignment horizontal="center" vertical="center"/>
    </xf>
    <xf numFmtId="0" fontId="3" fillId="3" borderId="39" xfId="0" applyFont="1" applyFill="1" applyBorder="1" applyAlignment="1" applyProtection="1">
      <alignment horizontal="center" vertical="center"/>
    </xf>
    <xf numFmtId="0" fontId="3" fillId="3" borderId="20" xfId="0" applyFont="1" applyFill="1" applyBorder="1" applyAlignment="1" applyProtection="1">
      <alignment horizontal="center" vertical="center"/>
    </xf>
    <xf numFmtId="0" fontId="6" fillId="3" borderId="9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3" fillId="0" borderId="15" xfId="0" applyFont="1" applyFill="1" applyBorder="1" applyAlignment="1" applyProtection="1">
      <alignment horizontal="left" vertical="center" wrapText="1"/>
    </xf>
    <xf numFmtId="0" fontId="3" fillId="0" borderId="20" xfId="0" applyFont="1" applyFill="1" applyBorder="1" applyAlignment="1" applyProtection="1">
      <alignment horizontal="left" vertical="center" wrapText="1"/>
    </xf>
    <xf numFmtId="0" fontId="0" fillId="0" borderId="25" xfId="0" applyBorder="1" applyAlignment="1">
      <alignment horizont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2"/>
  <sheetViews>
    <sheetView tabSelected="1" view="pageBreakPreview" zoomScaleNormal="100" zoomScaleSheetLayoutView="100" workbookViewId="0">
      <selection activeCell="A23" sqref="A23:F30"/>
    </sheetView>
  </sheetViews>
  <sheetFormatPr defaultRowHeight="15" x14ac:dyDescent="0.25"/>
  <cols>
    <col min="1" max="1" width="13.7109375" customWidth="1"/>
    <col min="2" max="2" width="17.28515625" customWidth="1"/>
    <col min="3" max="3" width="14.85546875" customWidth="1"/>
    <col min="4" max="5" width="16" customWidth="1"/>
    <col min="8" max="8" width="11.85546875" customWidth="1"/>
    <col min="9" max="9" width="9.7109375" customWidth="1"/>
    <col min="13" max="13" width="11.42578125" customWidth="1"/>
    <col min="14" max="14" width="16.140625" customWidth="1"/>
    <col min="15" max="15" width="6.140625" customWidth="1"/>
    <col min="16" max="16" width="13.85546875" customWidth="1"/>
    <col min="17" max="17" width="15.85546875" customWidth="1"/>
    <col min="18" max="18" width="14.5703125" customWidth="1"/>
    <col min="19" max="19" width="9.42578125" bestFit="1" customWidth="1"/>
  </cols>
  <sheetData>
    <row r="1" spans="1:19" ht="18" x14ac:dyDescent="0.25">
      <c r="A1" s="130" t="s">
        <v>62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6" t="s">
        <v>66</v>
      </c>
      <c r="Q1" s="15"/>
    </row>
    <row r="2" spans="1:19" ht="11.25" customHeight="1" x14ac:dyDescent="0.25">
      <c r="A2" s="13"/>
      <c r="B2" s="13"/>
      <c r="C2" s="13"/>
      <c r="D2" s="13"/>
      <c r="E2" s="35"/>
      <c r="F2" s="13"/>
      <c r="G2" s="13"/>
      <c r="H2" s="13"/>
      <c r="I2" s="13"/>
      <c r="J2" s="13"/>
      <c r="K2" s="38"/>
      <c r="L2" s="13"/>
      <c r="M2" s="13"/>
      <c r="N2" s="13"/>
      <c r="O2" s="16" t="s">
        <v>67</v>
      </c>
      <c r="Q2" s="15"/>
    </row>
    <row r="3" spans="1:19" ht="18" x14ac:dyDescent="0.25">
      <c r="A3" s="17" t="s">
        <v>0</v>
      </c>
      <c r="B3" s="13"/>
      <c r="C3" s="136" t="s">
        <v>92</v>
      </c>
      <c r="D3" s="137"/>
      <c r="E3" s="137"/>
      <c r="F3" s="137"/>
      <c r="G3" s="137"/>
      <c r="H3" s="137"/>
      <c r="I3" s="137"/>
      <c r="J3" s="137"/>
      <c r="K3" s="137"/>
      <c r="L3" s="137"/>
      <c r="M3" s="138"/>
      <c r="N3" s="13"/>
      <c r="P3" s="14"/>
      <c r="Q3" s="15"/>
    </row>
    <row r="4" spans="1:19" ht="10.5" customHeight="1" x14ac:dyDescent="0.25">
      <c r="A4" s="13"/>
      <c r="B4" s="13"/>
      <c r="C4" s="13"/>
      <c r="D4" s="13"/>
      <c r="E4" s="35"/>
      <c r="F4" s="13"/>
      <c r="G4" s="13"/>
      <c r="H4" s="13"/>
      <c r="I4" s="13"/>
      <c r="J4" s="13"/>
      <c r="K4" s="38"/>
      <c r="L4" s="13"/>
      <c r="M4" s="13"/>
      <c r="N4" s="13"/>
      <c r="O4" s="13"/>
      <c r="P4" s="14"/>
      <c r="Q4" s="15"/>
    </row>
    <row r="5" spans="1:19" x14ac:dyDescent="0.25">
      <c r="A5" s="18"/>
      <c r="B5" s="18"/>
      <c r="C5" s="18"/>
      <c r="D5" s="18"/>
      <c r="E5" s="18"/>
      <c r="F5" s="133"/>
      <c r="G5" s="133"/>
      <c r="H5" s="19"/>
      <c r="I5" s="18"/>
      <c r="J5" s="18"/>
      <c r="K5" s="18"/>
      <c r="L5" s="18"/>
      <c r="M5" s="18"/>
      <c r="N5" s="18"/>
      <c r="O5" s="18"/>
      <c r="P5" s="18"/>
      <c r="Q5" s="18"/>
    </row>
    <row r="6" spans="1:19" x14ac:dyDescent="0.25">
      <c r="A6" s="20" t="s">
        <v>1</v>
      </c>
      <c r="B6" s="134" t="s">
        <v>89</v>
      </c>
      <c r="C6" s="134"/>
      <c r="D6" s="134"/>
      <c r="E6" s="134"/>
      <c r="F6" s="134"/>
      <c r="G6" s="134"/>
      <c r="H6" s="19"/>
      <c r="I6" s="18"/>
      <c r="J6" s="18"/>
      <c r="K6" s="18"/>
      <c r="L6" s="21"/>
      <c r="M6" s="18"/>
      <c r="N6" s="18"/>
      <c r="O6" s="18"/>
      <c r="P6" s="18"/>
      <c r="Q6" s="18"/>
    </row>
    <row r="7" spans="1:19" ht="6" customHeight="1" thickBot="1" x14ac:dyDescent="0.3">
      <c r="A7" s="22"/>
      <c r="B7" s="135"/>
      <c r="C7" s="135"/>
      <c r="D7" s="135"/>
      <c r="E7" s="135"/>
      <c r="F7" s="135"/>
      <c r="G7" s="135"/>
      <c r="H7" s="19"/>
      <c r="I7" s="18"/>
      <c r="J7" s="18"/>
      <c r="K7" s="18"/>
      <c r="L7" s="18"/>
      <c r="M7" s="18"/>
      <c r="N7" s="18"/>
      <c r="O7" s="18"/>
      <c r="P7" s="18"/>
      <c r="Q7" s="18"/>
    </row>
    <row r="8" spans="1:19" ht="16.5" customHeight="1" thickBot="1" x14ac:dyDescent="0.3">
      <c r="A8" s="131" t="s">
        <v>93</v>
      </c>
      <c r="B8" s="132"/>
      <c r="C8" s="23"/>
      <c r="D8" s="24"/>
      <c r="E8" s="24"/>
      <c r="F8" s="24"/>
      <c r="G8" s="24"/>
      <c r="H8" s="19"/>
      <c r="I8" s="18"/>
      <c r="J8" s="18"/>
      <c r="K8" s="18"/>
      <c r="L8" s="18"/>
      <c r="M8" s="18"/>
      <c r="N8" s="18"/>
      <c r="O8" s="18"/>
      <c r="P8" s="18"/>
      <c r="Q8" s="18"/>
    </row>
    <row r="9" spans="1:19" ht="21" customHeight="1" thickBot="1" x14ac:dyDescent="0.3">
      <c r="A9" s="143" t="s">
        <v>8</v>
      </c>
      <c r="B9" s="149" t="s">
        <v>2</v>
      </c>
      <c r="C9" s="139" t="s">
        <v>51</v>
      </c>
      <c r="D9" s="140"/>
      <c r="E9" s="114" t="s">
        <v>68</v>
      </c>
      <c r="F9" s="116" t="s">
        <v>3</v>
      </c>
      <c r="G9" s="117"/>
      <c r="H9" s="118"/>
      <c r="I9" s="125" t="s">
        <v>4</v>
      </c>
      <c r="J9" s="114" t="s">
        <v>5</v>
      </c>
      <c r="K9" s="123" t="s">
        <v>6</v>
      </c>
      <c r="L9" s="124"/>
      <c r="M9" s="128" t="s">
        <v>7</v>
      </c>
      <c r="N9" s="114" t="s">
        <v>52</v>
      </c>
      <c r="O9" s="115" t="s">
        <v>58</v>
      </c>
      <c r="P9" s="105" t="s">
        <v>56</v>
      </c>
      <c r="Q9" s="107" t="s">
        <v>57</v>
      </c>
    </row>
    <row r="10" spans="1:19" ht="21.75" customHeight="1" thickBot="1" x14ac:dyDescent="0.3">
      <c r="A10" s="144"/>
      <c r="B10" s="150"/>
      <c r="C10" s="109" t="s">
        <v>65</v>
      </c>
      <c r="D10" s="110"/>
      <c r="E10" s="113"/>
      <c r="F10" s="111" t="s">
        <v>9</v>
      </c>
      <c r="G10" s="113" t="s">
        <v>10</v>
      </c>
      <c r="H10" s="114" t="s">
        <v>11</v>
      </c>
      <c r="I10" s="126"/>
      <c r="J10" s="113"/>
      <c r="K10" s="119" t="s">
        <v>69</v>
      </c>
      <c r="L10" s="121" t="s">
        <v>70</v>
      </c>
      <c r="M10" s="129"/>
      <c r="N10" s="113"/>
      <c r="O10" s="112"/>
      <c r="P10" s="106"/>
      <c r="Q10" s="108"/>
    </row>
    <row r="11" spans="1:19" ht="50.25" customHeight="1" thickBot="1" x14ac:dyDescent="0.3">
      <c r="A11" s="144"/>
      <c r="B11" s="150"/>
      <c r="C11" s="111"/>
      <c r="D11" s="112"/>
      <c r="E11" s="113"/>
      <c r="F11" s="111"/>
      <c r="G11" s="113"/>
      <c r="H11" s="113"/>
      <c r="I11" s="127"/>
      <c r="J11" s="113"/>
      <c r="K11" s="120"/>
      <c r="L11" s="122"/>
      <c r="M11" s="129"/>
      <c r="N11" s="113"/>
      <c r="O11" s="112"/>
      <c r="P11" s="106"/>
      <c r="Q11" s="108"/>
    </row>
    <row r="12" spans="1:19" x14ac:dyDescent="0.25">
      <c r="A12" s="56" t="s">
        <v>71</v>
      </c>
      <c r="B12" s="57" t="s">
        <v>72</v>
      </c>
      <c r="C12" s="145" t="s">
        <v>77</v>
      </c>
      <c r="D12" s="146"/>
      <c r="E12" s="48">
        <v>44804</v>
      </c>
      <c r="F12" s="58">
        <v>20</v>
      </c>
      <c r="G12" s="58">
        <v>5</v>
      </c>
      <c r="H12" s="58">
        <f>SUM(F12,G12)</f>
        <v>25</v>
      </c>
      <c r="I12" s="59" t="s">
        <v>79</v>
      </c>
      <c r="J12" s="60" t="s">
        <v>80</v>
      </c>
      <c r="K12" s="61">
        <v>0.1</v>
      </c>
      <c r="L12" s="61">
        <v>0.09</v>
      </c>
      <c r="M12" s="62" t="s">
        <v>84</v>
      </c>
      <c r="N12" s="63">
        <v>602.4384</v>
      </c>
      <c r="O12" s="64" t="s">
        <v>59</v>
      </c>
      <c r="P12" s="36"/>
      <c r="Q12" s="32">
        <f>H12*P12</f>
        <v>0</v>
      </c>
      <c r="R12" s="12" t="str">
        <f t="shared" ref="R12:R13" si="0">IF( Q12=0," ", IF(100-((N12/Q12)*100)&gt;20,"viac ako 20%",0))</f>
        <v xml:space="preserve"> </v>
      </c>
      <c r="S12" s="34"/>
    </row>
    <row r="13" spans="1:19" x14ac:dyDescent="0.25">
      <c r="A13" s="65" t="s">
        <v>71</v>
      </c>
      <c r="B13" s="40" t="s">
        <v>73</v>
      </c>
      <c r="C13" s="147" t="s">
        <v>78</v>
      </c>
      <c r="D13" s="148"/>
      <c r="E13" s="49">
        <v>44804</v>
      </c>
      <c r="F13" s="41">
        <v>50</v>
      </c>
      <c r="G13" s="41">
        <v>100</v>
      </c>
      <c r="H13" s="41">
        <f>SUM(F13,G13)</f>
        <v>150</v>
      </c>
      <c r="I13" s="42" t="s">
        <v>79</v>
      </c>
      <c r="J13" s="43" t="s">
        <v>81</v>
      </c>
      <c r="K13" s="44">
        <v>0.16999999999999998</v>
      </c>
      <c r="L13" s="44">
        <v>0.15</v>
      </c>
      <c r="M13" s="45" t="s">
        <v>85</v>
      </c>
      <c r="N13" s="46">
        <v>5894.1062000000002</v>
      </c>
      <c r="O13" s="47" t="s">
        <v>59</v>
      </c>
      <c r="P13" s="37"/>
      <c r="Q13" s="33">
        <f>H13*P13</f>
        <v>0</v>
      </c>
      <c r="R13" s="12" t="str">
        <f t="shared" si="0"/>
        <v xml:space="preserve"> </v>
      </c>
      <c r="S13" s="34"/>
    </row>
    <row r="14" spans="1:19" x14ac:dyDescent="0.25">
      <c r="A14" s="65" t="s">
        <v>71</v>
      </c>
      <c r="B14" s="40" t="s">
        <v>74</v>
      </c>
      <c r="C14" s="147" t="s">
        <v>78</v>
      </c>
      <c r="D14" s="148"/>
      <c r="E14" s="49">
        <v>44804</v>
      </c>
      <c r="F14" s="41">
        <v>10</v>
      </c>
      <c r="G14" s="41">
        <v>110</v>
      </c>
      <c r="H14" s="41">
        <f>SUM(F14,G14)</f>
        <v>120</v>
      </c>
      <c r="I14" s="42" t="s">
        <v>79</v>
      </c>
      <c r="J14" s="43" t="s">
        <v>82</v>
      </c>
      <c r="K14" s="44">
        <v>0.19</v>
      </c>
      <c r="L14" s="44">
        <v>0.19</v>
      </c>
      <c r="M14" s="45" t="s">
        <v>86</v>
      </c>
      <c r="N14" s="46">
        <v>4599.3904000000002</v>
      </c>
      <c r="O14" s="47" t="s">
        <v>59</v>
      </c>
      <c r="P14" s="37"/>
      <c r="Q14" s="33">
        <f t="shared" ref="Q14:Q16" si="1">H14*P14</f>
        <v>0</v>
      </c>
      <c r="R14" s="12"/>
      <c r="S14" s="34"/>
    </row>
    <row r="15" spans="1:19" x14ac:dyDescent="0.25">
      <c r="A15" s="65" t="s">
        <v>71</v>
      </c>
      <c r="B15" s="40" t="s">
        <v>75</v>
      </c>
      <c r="C15" s="147" t="s">
        <v>78</v>
      </c>
      <c r="D15" s="148"/>
      <c r="E15" s="49">
        <v>44804</v>
      </c>
      <c r="F15" s="41">
        <v>300</v>
      </c>
      <c r="G15" s="41">
        <v>50</v>
      </c>
      <c r="H15" s="41">
        <f>SUM(F15,G15)</f>
        <v>350</v>
      </c>
      <c r="I15" s="42" t="s">
        <v>83</v>
      </c>
      <c r="J15" s="43" t="s">
        <v>82</v>
      </c>
      <c r="K15" s="44">
        <v>0.55323529411764716</v>
      </c>
      <c r="L15" s="44">
        <v>0.4</v>
      </c>
      <c r="M15" s="45" t="s">
        <v>87</v>
      </c>
      <c r="N15" s="46">
        <v>7193.0041000000001</v>
      </c>
      <c r="O15" s="47" t="s">
        <v>59</v>
      </c>
      <c r="P15" s="37"/>
      <c r="Q15" s="33">
        <f t="shared" si="1"/>
        <v>0</v>
      </c>
      <c r="R15" s="12"/>
      <c r="S15" s="34"/>
    </row>
    <row r="16" spans="1:19" ht="15.75" thickBot="1" x14ac:dyDescent="0.3">
      <c r="A16" s="66" t="s">
        <v>71</v>
      </c>
      <c r="B16" s="67" t="s">
        <v>76</v>
      </c>
      <c r="C16" s="141" t="s">
        <v>78</v>
      </c>
      <c r="D16" s="142"/>
      <c r="E16" s="68">
        <v>44804</v>
      </c>
      <c r="F16" s="69">
        <v>100</v>
      </c>
      <c r="G16" s="69">
        <v>0</v>
      </c>
      <c r="H16" s="69">
        <f>SUM(F16,G16)</f>
        <v>100</v>
      </c>
      <c r="I16" s="70" t="s">
        <v>83</v>
      </c>
      <c r="J16" s="71" t="s">
        <v>82</v>
      </c>
      <c r="K16" s="72">
        <v>0.38000000000000006</v>
      </c>
      <c r="L16" s="72">
        <v>0</v>
      </c>
      <c r="M16" s="73" t="s">
        <v>88</v>
      </c>
      <c r="N16" s="74">
        <v>2072.91</v>
      </c>
      <c r="O16" s="75" t="s">
        <v>59</v>
      </c>
      <c r="P16" s="76"/>
      <c r="Q16" s="77">
        <f t="shared" si="1"/>
        <v>0</v>
      </c>
      <c r="R16" s="12"/>
      <c r="S16" s="34"/>
    </row>
    <row r="17" spans="1:18" ht="72.75" customHeight="1" thickBot="1" x14ac:dyDescent="0.3">
      <c r="A17" s="31"/>
      <c r="B17" s="51"/>
      <c r="C17" s="51"/>
      <c r="D17" s="51"/>
      <c r="E17" s="51"/>
      <c r="F17" s="51"/>
      <c r="G17" s="51"/>
      <c r="H17" s="50">
        <f>SUM(H12:H16)</f>
        <v>745</v>
      </c>
      <c r="I17" s="51"/>
      <c r="J17" s="51"/>
      <c r="K17" s="51"/>
      <c r="L17" s="82" t="s">
        <v>90</v>
      </c>
      <c r="M17" s="83"/>
      <c r="N17" s="52">
        <f>SUM(N12:N16)</f>
        <v>20361.849100000003</v>
      </c>
      <c r="O17" s="53"/>
      <c r="P17" s="54" t="s">
        <v>91</v>
      </c>
      <c r="Q17" s="55">
        <f>SUM(Q12:Q16)</f>
        <v>0</v>
      </c>
      <c r="R17" s="12" t="str">
        <f>IF(Q17&gt;N17,"prekročená cena","nižšia ako stanovená")</f>
        <v>nižšia ako stanovená</v>
      </c>
    </row>
    <row r="18" spans="1:18" ht="15.75" thickBot="1" x14ac:dyDescent="0.3">
      <c r="A18" s="84" t="s">
        <v>13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6"/>
      <c r="Q18" s="25">
        <f>Q19-Q17</f>
        <v>0</v>
      </c>
    </row>
    <row r="19" spans="1:18" ht="15.75" thickBot="1" x14ac:dyDescent="0.3">
      <c r="A19" s="84" t="s">
        <v>14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6"/>
      <c r="Q19" s="25">
        <f>IF("nie"=MID(I27,1,3),Q17,(Q17*1.2))</f>
        <v>0</v>
      </c>
    </row>
    <row r="20" spans="1:18" x14ac:dyDescent="0.25">
      <c r="A20" s="94" t="s">
        <v>15</v>
      </c>
      <c r="B20" s="94"/>
      <c r="C20" s="94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</row>
    <row r="21" spans="1:18" x14ac:dyDescent="0.25">
      <c r="A21" s="87" t="s">
        <v>63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</row>
    <row r="22" spans="1:18" ht="25.5" customHeight="1" x14ac:dyDescent="0.25">
      <c r="A22" s="78" t="s">
        <v>55</v>
      </c>
      <c r="B22" s="79"/>
      <c r="C22" s="79"/>
      <c r="D22" s="79"/>
      <c r="E22" s="79"/>
      <c r="F22" s="79"/>
      <c r="G22" s="79"/>
      <c r="H22" s="80" t="s">
        <v>53</v>
      </c>
      <c r="I22" s="81"/>
      <c r="J22" s="27"/>
      <c r="K22" s="39"/>
      <c r="L22" s="28"/>
      <c r="M22" s="28"/>
      <c r="N22" s="28"/>
      <c r="O22" s="28"/>
      <c r="P22" s="28"/>
      <c r="Q22" s="28"/>
    </row>
    <row r="23" spans="1:18" ht="15" customHeight="1" x14ac:dyDescent="0.25">
      <c r="A23" s="96" t="s">
        <v>64</v>
      </c>
      <c r="B23" s="97"/>
      <c r="C23" s="97"/>
      <c r="D23" s="97"/>
      <c r="E23" s="97"/>
      <c r="F23" s="98"/>
      <c r="G23" s="95" t="s">
        <v>54</v>
      </c>
      <c r="H23" s="29" t="s">
        <v>16</v>
      </c>
      <c r="I23" s="88"/>
      <c r="J23" s="89"/>
      <c r="K23" s="89"/>
      <c r="L23" s="89"/>
      <c r="M23" s="89"/>
      <c r="N23" s="89"/>
      <c r="O23" s="89"/>
      <c r="P23" s="89"/>
      <c r="Q23" s="90"/>
    </row>
    <row r="24" spans="1:18" x14ac:dyDescent="0.25">
      <c r="A24" s="99"/>
      <c r="B24" s="100"/>
      <c r="C24" s="100"/>
      <c r="D24" s="100"/>
      <c r="E24" s="100"/>
      <c r="F24" s="101"/>
      <c r="G24" s="95"/>
      <c r="H24" s="29" t="s">
        <v>17</v>
      </c>
      <c r="I24" s="88"/>
      <c r="J24" s="89"/>
      <c r="K24" s="89"/>
      <c r="L24" s="89"/>
      <c r="M24" s="89"/>
      <c r="N24" s="89"/>
      <c r="O24" s="89"/>
      <c r="P24" s="89"/>
      <c r="Q24" s="90"/>
    </row>
    <row r="25" spans="1:18" ht="18" customHeight="1" x14ac:dyDescent="0.25">
      <c r="A25" s="99"/>
      <c r="B25" s="100"/>
      <c r="C25" s="100"/>
      <c r="D25" s="100"/>
      <c r="E25" s="100"/>
      <c r="F25" s="101"/>
      <c r="G25" s="95"/>
      <c r="H25" s="29" t="s">
        <v>18</v>
      </c>
      <c r="I25" s="88"/>
      <c r="J25" s="89"/>
      <c r="K25" s="89"/>
      <c r="L25" s="89"/>
      <c r="M25" s="89"/>
      <c r="N25" s="89"/>
      <c r="O25" s="89"/>
      <c r="P25" s="89"/>
      <c r="Q25" s="90"/>
    </row>
    <row r="26" spans="1:18" x14ac:dyDescent="0.25">
      <c r="A26" s="99"/>
      <c r="B26" s="100"/>
      <c r="C26" s="100"/>
      <c r="D26" s="100"/>
      <c r="E26" s="100"/>
      <c r="F26" s="101"/>
      <c r="G26" s="95"/>
      <c r="H26" s="29" t="s">
        <v>19</v>
      </c>
      <c r="I26" s="88"/>
      <c r="J26" s="89"/>
      <c r="K26" s="89"/>
      <c r="L26" s="89"/>
      <c r="M26" s="89"/>
      <c r="N26" s="89"/>
      <c r="O26" s="89"/>
      <c r="P26" s="89"/>
      <c r="Q26" s="90"/>
    </row>
    <row r="27" spans="1:18" x14ac:dyDescent="0.25">
      <c r="A27" s="99"/>
      <c r="B27" s="100"/>
      <c r="C27" s="100"/>
      <c r="D27" s="100"/>
      <c r="E27" s="100"/>
      <c r="F27" s="101"/>
      <c r="G27" s="95"/>
      <c r="H27" s="29" t="s">
        <v>20</v>
      </c>
      <c r="I27" s="88"/>
      <c r="J27" s="89"/>
      <c r="K27" s="89"/>
      <c r="L27" s="89"/>
      <c r="M27" s="89"/>
      <c r="N27" s="89"/>
      <c r="O27" s="89"/>
      <c r="P27" s="89"/>
      <c r="Q27" s="90"/>
    </row>
    <row r="28" spans="1:18" x14ac:dyDescent="0.25">
      <c r="A28" s="99"/>
      <c r="B28" s="100"/>
      <c r="C28" s="100"/>
      <c r="D28" s="100"/>
      <c r="E28" s="100"/>
      <c r="F28" s="101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</row>
    <row r="29" spans="1:18" x14ac:dyDescent="0.25">
      <c r="A29" s="99"/>
      <c r="B29" s="100"/>
      <c r="C29" s="100"/>
      <c r="D29" s="100"/>
      <c r="E29" s="100"/>
      <c r="F29" s="101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</row>
    <row r="30" spans="1:18" x14ac:dyDescent="0.25">
      <c r="A30" s="102"/>
      <c r="B30" s="103"/>
      <c r="C30" s="103"/>
      <c r="D30" s="103"/>
      <c r="E30" s="103"/>
      <c r="F30" s="104"/>
      <c r="G30" s="28"/>
      <c r="H30" s="24"/>
      <c r="I30" s="18"/>
      <c r="J30" s="24"/>
      <c r="K30" s="24"/>
      <c r="L30" s="24" t="s">
        <v>21</v>
      </c>
      <c r="M30" s="24"/>
      <c r="N30" s="91"/>
      <c r="O30" s="92"/>
      <c r="P30" s="93"/>
      <c r="Q30" s="24"/>
    </row>
    <row r="31" spans="1:18" x14ac:dyDescent="0.25">
      <c r="A31" s="28"/>
      <c r="B31" s="28"/>
      <c r="C31" s="28"/>
      <c r="D31" s="28"/>
      <c r="E31" s="28"/>
      <c r="F31" s="28"/>
      <c r="G31" s="28"/>
      <c r="H31" s="24"/>
      <c r="I31" s="24"/>
      <c r="J31" s="24"/>
      <c r="K31" s="24"/>
      <c r="L31" s="24"/>
      <c r="M31" s="24"/>
      <c r="N31" s="24"/>
      <c r="O31" s="24"/>
      <c r="P31" s="24"/>
      <c r="Q31" s="24"/>
    </row>
    <row r="32" spans="1:18" x14ac:dyDescent="0.25">
      <c r="A32" s="21"/>
      <c r="B32" s="21"/>
      <c r="C32" s="21"/>
      <c r="D32" s="21"/>
      <c r="E32" s="21"/>
      <c r="F32" s="21"/>
      <c r="G32" s="21"/>
      <c r="H32" s="24"/>
      <c r="I32" s="24"/>
      <c r="J32" s="24"/>
      <c r="K32" s="24"/>
      <c r="L32" s="24"/>
      <c r="M32" s="24"/>
      <c r="N32" s="24"/>
      <c r="O32" s="24"/>
      <c r="P32" s="24"/>
      <c r="Q32" s="24"/>
    </row>
  </sheetData>
  <sheetProtection selectLockedCells="1"/>
  <mergeCells count="43">
    <mergeCell ref="C9:D9"/>
    <mergeCell ref="C16:D16"/>
    <mergeCell ref="A9:A11"/>
    <mergeCell ref="C12:D12"/>
    <mergeCell ref="C13:D13"/>
    <mergeCell ref="C14:D14"/>
    <mergeCell ref="C15:D15"/>
    <mergeCell ref="B9:B11"/>
    <mergeCell ref="A1:N1"/>
    <mergeCell ref="A8:B8"/>
    <mergeCell ref="F5:G5"/>
    <mergeCell ref="B6:G6"/>
    <mergeCell ref="B7:G7"/>
    <mergeCell ref="C3:M3"/>
    <mergeCell ref="P9:P11"/>
    <mergeCell ref="Q9:Q11"/>
    <mergeCell ref="C10:D11"/>
    <mergeCell ref="F10:F11"/>
    <mergeCell ref="G10:G11"/>
    <mergeCell ref="H10:H11"/>
    <mergeCell ref="O9:O11"/>
    <mergeCell ref="F9:H9"/>
    <mergeCell ref="E9:E11"/>
    <mergeCell ref="K10:K11"/>
    <mergeCell ref="L10:L11"/>
    <mergeCell ref="K9:L9"/>
    <mergeCell ref="N9:N11"/>
    <mergeCell ref="I9:I11"/>
    <mergeCell ref="J9:J11"/>
    <mergeCell ref="M9:M11"/>
    <mergeCell ref="N30:P30"/>
    <mergeCell ref="A20:C20"/>
    <mergeCell ref="G23:G27"/>
    <mergeCell ref="I23:Q23"/>
    <mergeCell ref="I24:Q24"/>
    <mergeCell ref="I25:Q25"/>
    <mergeCell ref="I26:Q26"/>
    <mergeCell ref="A23:F30"/>
    <mergeCell ref="L17:M17"/>
    <mergeCell ref="A18:P18"/>
    <mergeCell ref="A19:P19"/>
    <mergeCell ref="A21:Q21"/>
    <mergeCell ref="I27:Q27"/>
  </mergeCells>
  <pageMargins left="0.25" right="0.25" top="0.75" bottom="0.75" header="0.3" footer="0.3"/>
  <pageSetup paperSize="9" scale="68" orientation="landscape" r:id="rId1"/>
  <headerFooter>
    <oddFooter>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9"/>
  <sheetViews>
    <sheetView view="pageBreakPreview" zoomScaleNormal="100" zoomScaleSheetLayoutView="100" workbookViewId="0">
      <selection activeCell="Q22" sqref="Q22"/>
    </sheetView>
  </sheetViews>
  <sheetFormatPr defaultRowHeight="15" x14ac:dyDescent="0.25"/>
  <cols>
    <col min="1" max="1" width="14" customWidth="1"/>
  </cols>
  <sheetData>
    <row r="2" spans="1:14" x14ac:dyDescent="0.25">
      <c r="A2" s="1" t="s">
        <v>22</v>
      </c>
      <c r="B2" s="2"/>
      <c r="C2" s="2"/>
      <c r="D2" s="3"/>
      <c r="E2" s="4"/>
      <c r="F2" s="4"/>
      <c r="L2" s="153" t="s">
        <v>49</v>
      </c>
      <c r="M2" s="153"/>
    </row>
    <row r="3" spans="1:14" x14ac:dyDescent="0.25">
      <c r="A3" s="5" t="s">
        <v>23</v>
      </c>
      <c r="B3" s="154" t="s">
        <v>24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</row>
    <row r="4" spans="1:14" x14ac:dyDescent="0.25">
      <c r="A4" s="5" t="s">
        <v>25</v>
      </c>
      <c r="B4" s="154" t="s">
        <v>26</v>
      </c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</row>
    <row r="5" spans="1:14" x14ac:dyDescent="0.25">
      <c r="A5" s="5" t="s">
        <v>8</v>
      </c>
      <c r="B5" s="154" t="s">
        <v>27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</row>
    <row r="6" spans="1:14" x14ac:dyDescent="0.25">
      <c r="A6" s="5" t="s">
        <v>2</v>
      </c>
      <c r="B6" s="154" t="s">
        <v>28</v>
      </c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</row>
    <row r="7" spans="1:14" x14ac:dyDescent="0.25">
      <c r="A7" s="6" t="s">
        <v>29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2"/>
    </row>
    <row r="8" spans="1:14" x14ac:dyDescent="0.25">
      <c r="A8" s="5" t="s">
        <v>12</v>
      </c>
      <c r="B8" s="154" t="s">
        <v>30</v>
      </c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</row>
    <row r="9" spans="1:14" x14ac:dyDescent="0.25">
      <c r="A9" s="7" t="s">
        <v>31</v>
      </c>
      <c r="B9" s="154" t="s">
        <v>32</v>
      </c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</row>
    <row r="10" spans="1:14" x14ac:dyDescent="0.25">
      <c r="A10" s="7" t="s">
        <v>33</v>
      </c>
      <c r="B10" s="154" t="s">
        <v>34</v>
      </c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</row>
    <row r="11" spans="1:14" x14ac:dyDescent="0.25">
      <c r="A11" s="8" t="s">
        <v>35</v>
      </c>
      <c r="B11" s="154" t="s">
        <v>36</v>
      </c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</row>
    <row r="12" spans="1:14" x14ac:dyDescent="0.25">
      <c r="A12" s="9" t="s">
        <v>37</v>
      </c>
      <c r="B12" s="154" t="s">
        <v>38</v>
      </c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</row>
    <row r="13" spans="1:14" ht="24" customHeight="1" x14ac:dyDescent="0.25">
      <c r="A13" s="8" t="s">
        <v>39</v>
      </c>
      <c r="B13" s="154" t="s">
        <v>40</v>
      </c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</row>
    <row r="14" spans="1:14" ht="16.5" customHeight="1" x14ac:dyDescent="0.25">
      <c r="A14" s="8" t="s">
        <v>5</v>
      </c>
      <c r="B14" s="154" t="s">
        <v>50</v>
      </c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</row>
    <row r="15" spans="1:14" x14ac:dyDescent="0.25">
      <c r="A15" s="8" t="s">
        <v>41</v>
      </c>
      <c r="B15" s="154" t="s">
        <v>42</v>
      </c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</row>
    <row r="16" spans="1:14" ht="38.25" x14ac:dyDescent="0.25">
      <c r="A16" s="10" t="s">
        <v>43</v>
      </c>
      <c r="B16" s="154" t="s">
        <v>44</v>
      </c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</row>
    <row r="17" spans="1:14" ht="28.5" customHeight="1" x14ac:dyDescent="0.25">
      <c r="A17" s="10" t="s">
        <v>45</v>
      </c>
      <c r="B17" s="154" t="s">
        <v>46</v>
      </c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</row>
    <row r="18" spans="1:14" ht="27" customHeight="1" x14ac:dyDescent="0.25">
      <c r="A18" s="11" t="s">
        <v>47</v>
      </c>
      <c r="B18" s="154" t="s">
        <v>48</v>
      </c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</row>
    <row r="19" spans="1:14" ht="75" customHeight="1" x14ac:dyDescent="0.25">
      <c r="A19" s="30" t="s">
        <v>60</v>
      </c>
      <c r="B19" s="155" t="s">
        <v>61</v>
      </c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</row>
  </sheetData>
  <mergeCells count="18">
    <mergeCell ref="B19:N19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18:N18"/>
    <mergeCell ref="B7:N7"/>
    <mergeCell ref="L2:M2"/>
    <mergeCell ref="B3:N3"/>
    <mergeCell ref="B4:N4"/>
    <mergeCell ref="B5:N5"/>
    <mergeCell ref="B6:N6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rozsah zákazky a cenová ponuka</vt:lpstr>
      <vt:lpstr>Vysvetlívky</vt:lpstr>
      <vt:lpstr>'rozsah zákazky a cenová ponuka'!Oblasť_tlače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Pavol.Tison</cp:lastModifiedBy>
  <cp:lastPrinted>2022-05-19T07:43:31Z</cp:lastPrinted>
  <dcterms:created xsi:type="dcterms:W3CDTF">2012-08-13T12:29:09Z</dcterms:created>
  <dcterms:modified xsi:type="dcterms:W3CDTF">2022-06-24T08:17:36Z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Opis-Rozsah zákazky a cenová ponuka príloha č.1.xlsx</vt:lpwstr>
  </property>
</Properties>
</file>