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matula\Documents\MSÚ\OVaR -Odbor investičnej výstavby a rozvoja\Projekty\MK Zobor\Klinčekova\VO\VO 2\"/>
    </mc:Choice>
  </mc:AlternateContent>
  <xr:revisionPtr revIDLastSave="0" documentId="8_{3250BD24-0C63-4037-A189-270F7A81C6A7}" xr6:coauthVersionLast="36" xr6:coauthVersionMax="36" xr10:uidLastSave="{00000000-0000-0000-0000-000000000000}"/>
  <bookViews>
    <workbookView xWindow="0" yWindow="0" windowWidth="13800" windowHeight="8475" firstSheet="1" activeTab="1" xr2:uid="{00000000-000D-0000-FFFF-FFFF00000000}"/>
  </bookViews>
  <sheets>
    <sheet name="Rekapitulácia stavby" sheetId="1" state="veryHidden" r:id="rId1"/>
    <sheet name="01 - Komunikácia" sheetId="2" r:id="rId2"/>
  </sheets>
  <definedNames>
    <definedName name="_xlnm._FilterDatabase" localSheetId="1" hidden="1">'01 - Komunikácia'!$C$122:$K$153</definedName>
    <definedName name="_xlnm.Print_Titles" localSheetId="1">'01 - Komunikácia'!$122:$122</definedName>
    <definedName name="_xlnm.Print_Titles" localSheetId="0">'Rekapitulácia stavby'!$92:$92</definedName>
    <definedName name="_xlnm.Print_Area" localSheetId="1">'01 - Komunikácia'!$C$4:$J$76,'01 - Komunikácia'!$C$82:$J$104,'01 - Komunikácia'!$C$110:$J$153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BK152" i="2" l="1"/>
  <c r="BI152" i="2"/>
  <c r="BH152" i="2"/>
  <c r="BG152" i="2"/>
  <c r="BE152" i="2"/>
  <c r="T152" i="2"/>
  <c r="R152" i="2"/>
  <c r="P152" i="2"/>
  <c r="J152" i="2"/>
  <c r="BF152" i="2" s="1"/>
  <c r="BK150" i="2"/>
  <c r="BI150" i="2"/>
  <c r="BH150" i="2"/>
  <c r="BG150" i="2"/>
  <c r="BE150" i="2"/>
  <c r="T150" i="2"/>
  <c r="R150" i="2"/>
  <c r="P150" i="2"/>
  <c r="J150" i="2"/>
  <c r="BF150" i="2" s="1"/>
  <c r="J37" i="2" l="1"/>
  <c r="J36" i="2"/>
  <c r="AY95" i="1" s="1"/>
  <c r="J35" i="2"/>
  <c r="AX95" i="1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T146" i="2" s="1"/>
  <c r="R147" i="2"/>
  <c r="R146" i="2"/>
  <c r="P147" i="2"/>
  <c r="P146" i="2" s="1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T138" i="2"/>
  <c r="R139" i="2"/>
  <c r="R138" i="2" s="1"/>
  <c r="P139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120" i="2" s="1"/>
  <c r="J23" i="2"/>
  <c r="J18" i="2"/>
  <c r="E18" i="2"/>
  <c r="F120" i="2" s="1"/>
  <c r="J17" i="2"/>
  <c r="J12" i="2"/>
  <c r="J117" i="2" s="1"/>
  <c r="E7" i="2"/>
  <c r="E113" i="2" s="1"/>
  <c r="L90" i="1"/>
  <c r="AM90" i="1"/>
  <c r="AM89" i="1"/>
  <c r="L89" i="1"/>
  <c r="AM87" i="1"/>
  <c r="L87" i="1"/>
  <c r="L85" i="1"/>
  <c r="L84" i="1"/>
  <c r="BK151" i="2"/>
  <c r="J144" i="2"/>
  <c r="BK139" i="2"/>
  <c r="J133" i="2"/>
  <c r="BK129" i="2"/>
  <c r="J153" i="2"/>
  <c r="BK145" i="2"/>
  <c r="BK142" i="2"/>
  <c r="J136" i="2"/>
  <c r="BK131" i="2"/>
  <c r="BK126" i="2"/>
  <c r="BK153" i="2"/>
  <c r="J145" i="2"/>
  <c r="J141" i="2"/>
  <c r="J135" i="2"/>
  <c r="J130" i="2"/>
  <c r="BK149" i="2"/>
  <c r="J143" i="2"/>
  <c r="J139" i="2"/>
  <c r="BK134" i="2"/>
  <c r="J129" i="2"/>
  <c r="BK128" i="2"/>
  <c r="J149" i="2"/>
  <c r="BK143" i="2"/>
  <c r="BK136" i="2"/>
  <c r="J131" i="2"/>
  <c r="J126" i="2"/>
  <c r="J151" i="2"/>
  <c r="BK144" i="2"/>
  <c r="J137" i="2"/>
  <c r="BK133" i="2"/>
  <c r="J128" i="2"/>
  <c r="BK127" i="2"/>
  <c r="BK147" i="2"/>
  <c r="J142" i="2"/>
  <c r="BK137" i="2"/>
  <c r="J134" i="2"/>
  <c r="J127" i="2"/>
  <c r="J147" i="2"/>
  <c r="BK141" i="2"/>
  <c r="BK135" i="2"/>
  <c r="BK130" i="2"/>
  <c r="AS94" i="1"/>
  <c r="T125" i="2" l="1"/>
  <c r="T132" i="2"/>
  <c r="BK140" i="2"/>
  <c r="J140" i="2" s="1"/>
  <c r="J101" i="2" s="1"/>
  <c r="BK125" i="2"/>
  <c r="J125" i="2"/>
  <c r="J98" i="2" s="1"/>
  <c r="BK132" i="2"/>
  <c r="J132" i="2"/>
  <c r="J99" i="2"/>
  <c r="P140" i="2"/>
  <c r="P148" i="2"/>
  <c r="P125" i="2"/>
  <c r="R132" i="2"/>
  <c r="T140" i="2"/>
  <c r="R148" i="2"/>
  <c r="R125" i="2"/>
  <c r="R124" i="2"/>
  <c r="R123" i="2" s="1"/>
  <c r="P132" i="2"/>
  <c r="R140" i="2"/>
  <c r="BK148" i="2"/>
  <c r="J148" i="2" s="1"/>
  <c r="J103" i="2" s="1"/>
  <c r="T148" i="2"/>
  <c r="BK146" i="2"/>
  <c r="J146" i="2" s="1"/>
  <c r="J102" i="2" s="1"/>
  <c r="BK138" i="2"/>
  <c r="J138" i="2"/>
  <c r="J100" i="2" s="1"/>
  <c r="J92" i="2"/>
  <c r="BF126" i="2"/>
  <c r="E85" i="2"/>
  <c r="J89" i="2"/>
  <c r="F92" i="2"/>
  <c r="BF127" i="2"/>
  <c r="BF128" i="2"/>
  <c r="BF131" i="2"/>
  <c r="BF133" i="2"/>
  <c r="BF135" i="2"/>
  <c r="BF139" i="2"/>
  <c r="BF142" i="2"/>
  <c r="BF143" i="2"/>
  <c r="BF144" i="2"/>
  <c r="BF147" i="2"/>
  <c r="BF149" i="2"/>
  <c r="BF153" i="2"/>
  <c r="BF129" i="2"/>
  <c r="BF130" i="2"/>
  <c r="BF134" i="2"/>
  <c r="BF136" i="2"/>
  <c r="BF137" i="2"/>
  <c r="BF141" i="2"/>
  <c r="BF145" i="2"/>
  <c r="BF151" i="2"/>
  <c r="F33" i="2"/>
  <c r="AZ95" i="1" s="1"/>
  <c r="AZ94" i="1" s="1"/>
  <c r="AV94" i="1" s="1"/>
  <c r="AK29" i="1" s="1"/>
  <c r="F36" i="2"/>
  <c r="BC95" i="1" s="1"/>
  <c r="BC94" i="1" s="1"/>
  <c r="W32" i="1" s="1"/>
  <c r="J33" i="2"/>
  <c r="AV95" i="1" s="1"/>
  <c r="F37" i="2"/>
  <c r="BD95" i="1" s="1"/>
  <c r="BD94" i="1" s="1"/>
  <c r="W33" i="1" s="1"/>
  <c r="F35" i="2"/>
  <c r="BB95" i="1" s="1"/>
  <c r="BB94" i="1" s="1"/>
  <c r="W31" i="1" s="1"/>
  <c r="P124" i="2" l="1"/>
  <c r="P123" i="2"/>
  <c r="AU95" i="1"/>
  <c r="AU94" i="1" s="1"/>
  <c r="T124" i="2"/>
  <c r="T123" i="2"/>
  <c r="BK124" i="2"/>
  <c r="J124" i="2"/>
  <c r="J97" i="2" s="1"/>
  <c r="W29" i="1"/>
  <c r="J34" i="2"/>
  <c r="AW95" i="1" s="1"/>
  <c r="AT95" i="1" s="1"/>
  <c r="AX94" i="1"/>
  <c r="F34" i="2"/>
  <c r="BA95" i="1" s="1"/>
  <c r="BA94" i="1" s="1"/>
  <c r="W30" i="1" s="1"/>
  <c r="AY94" i="1"/>
  <c r="BK123" i="2" l="1"/>
  <c r="J123" i="2" s="1"/>
  <c r="J96" i="2" s="1"/>
  <c r="AW94" i="1"/>
  <c r="AK30" i="1" s="1"/>
  <c r="J30" i="2" l="1"/>
  <c r="AG95" i="1" s="1"/>
  <c r="AG94" i="1" s="1"/>
  <c r="AT94" i="1"/>
  <c r="AK26" i="1" l="1"/>
  <c r="AN94" i="1"/>
  <c r="J39" i="2"/>
  <c r="AN95" i="1"/>
  <c r="AK35" i="1"/>
</calcChain>
</file>

<file path=xl/sharedStrings.xml><?xml version="1.0" encoding="utf-8"?>
<sst xmlns="http://schemas.openxmlformats.org/spreadsheetml/2006/main" count="619" uniqueCount="216">
  <si>
    <t>Export Komplet</t>
  </si>
  <si>
    <t/>
  </si>
  <si>
    <t>2.0</t>
  </si>
  <si>
    <t>False</t>
  </si>
  <si>
    <t>{728d3c9d-c705-453d-96d2-366bda21e9be}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</si>
  <si>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</si>
  <si>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</si>
  <si>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</si>
  <si>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</si>
  <si>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</si>
  <si>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</si>
  <si>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</si>
  <si>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KLICEK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</si>
  <si>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</si>
  <si>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</si>
  <si>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Klinčeková ulica, Nitra</t>
  </si>
  <si>
    <t>JKSO:</t>
  </si>
  <si>
    <t>KS:</t>
  </si>
  <si>
    <t>Miesto:</t>
  </si>
  <si>
    <t xml:space="preserve"> </t>
  </si>
  <si>
    <t>Dátum:</t>
  </si>
  <si>
    <t>19. 7. 2021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</si>
  <si>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</si>
  <si>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</si>
  <si>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</si>
  <si>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</si>
  <si>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</si>
  <si>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</si>
  <si>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</si>
  <si>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</si>
  <si>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</si>
  <si>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</si>
  <si>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</si>
  <si>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</si>
  <si>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</si>
  <si>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</si>
  <si>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</si>
  <si>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</si>
  <si>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</si>
  <si>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</si>
  <si>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</si>
  <si>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</si>
  <si>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</si>
  <si>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</si>
  <si>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</si>
  <si>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</si>
  <si>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</si>
  <si>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</si>
  <si>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</si>
  <si>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</si>
  <si>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</si>
  <si>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</si>
  <si>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</si>
  <si>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</si>
  <si>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</si>
  <si>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</si>
  <si>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</si>
  <si>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</si>
  <si>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</si>
  <si>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</si>
  <si>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</si>
  <si>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</si>
  <si>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</si>
  <si>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</si>
  <si>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</si>
  <si>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</si>
  <si>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</si>
  <si>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</si>
  <si>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</si>
  <si>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</si>
  <si>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</si>
  <si>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</si>
  <si>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</si>
  <si>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</si>
  <si>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</si>
  <si>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</si>
  <si>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</si>
  <si>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</si>
  <si>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</si>
  <si>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</si>
  <si>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</si>
  <si>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</si>
  <si>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</si>
  <si>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</si>
  <si>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{0fe39d93-6db6-4361-b43e-e6652ab1371b}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</si>
  <si>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</si>
  <si>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</si>
  <si>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</si>
  <si>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</si>
  <si>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</si>
  <si>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</si>
  <si>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</si>
  <si>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</si>
  <si>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</si>
  <si>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</si>
  <si>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</si>
  <si>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</si>
  <si>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</si>
  <si>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</si>
  <si>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</si>
  <si>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</si>
  <si>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</si>
  <si>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</si>
  <si>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</si>
  <si>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</si>
  <si>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</si>
  <si>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</si>
  <si>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</si>
  <si>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</si>
  <si>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</si>
  <si>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</si>
  <si>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</si>
  <si>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</si>
  <si>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</si>
  <si>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</si>
  <si>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</si>
  <si>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</si>
  <si>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113107224.S</t>
  </si>
  <si>
    <t>Odstránenie krytu v ploche nad 200 m2 z kameniva hrubého drveného, hr. 300 do 400 mm,  -0,56000t</t>
  </si>
  <si>
    <t>m2</t>
  </si>
  <si>
    <t>4</t>
  </si>
  <si>
    <t>2</t>
  </si>
  <si>
    <t>784217715</t>
  </si>
  <si>
    <t>113152640.S</t>
  </si>
  <si>
    <t>Frézovanie asf. podkladu alebo krytu bez prek., plochy cez 1000 do 10000 m2, pruh š. cez 1 m do 2 m, hr. 100 mm  0,254 t</t>
  </si>
  <si>
    <t>-1009251720</t>
  </si>
  <si>
    <t>3</t>
  </si>
  <si>
    <t>122302201.S</t>
  </si>
  <si>
    <t>Odkopávka a prekopávka nezapažená pre cesty, v hornine 4 do 100 m3</t>
  </si>
  <si>
    <t>m3</t>
  </si>
  <si>
    <t>-1152324607</t>
  </si>
  <si>
    <t>162503102.S</t>
  </si>
  <si>
    <t>Vodorovné premiestnenie výkopku pre cesty po spevnenej ceste z horniny tr.1-4  do 1000 m3 na vzdialenosť do 3000 m</t>
  </si>
  <si>
    <t>116906325</t>
  </si>
  <si>
    <t>5</t>
  </si>
  <si>
    <t>162503103.S</t>
  </si>
  <si>
    <t>Vodorovné premiestnenie výkopku pre cesty po spevnenej ceste z horniny tr.1-4 do 1000 m3, príplatok k cene za každých ďalšich a začatých 1000 m</t>
  </si>
  <si>
    <t>1209413778</t>
  </si>
  <si>
    <t>6</t>
  </si>
  <si>
    <t>171209002.S</t>
  </si>
  <si>
    <t>Poplatok za skladovanie - zemina a kamenivo (17 05) ostatné</t>
  </si>
  <si>
    <t>t</t>
  </si>
  <si>
    <t>1448950188</t>
  </si>
  <si>
    <t>Komunikácie</t>
  </si>
  <si>
    <t>7</t>
  </si>
  <si>
    <t>564861111.S</t>
  </si>
  <si>
    <t>Podklad zo štrkodrviny s rozprestretím a zhutnením, po zhutnení hr. 200 mm</t>
  </si>
  <si>
    <t>87100554</t>
  </si>
  <si>
    <t>8</t>
  </si>
  <si>
    <t>567122114.S</t>
  </si>
  <si>
    <t>Podklad z kameniva stmeleného cementom s rozprestretím a zhutnením, CBGM C 8/10 (C 6/8), po zhutnení hr. 150 mm</t>
  </si>
  <si>
    <t>-823320838</t>
  </si>
  <si>
    <t>9</t>
  </si>
  <si>
    <t>573111115.S</t>
  </si>
  <si>
    <t>Postrek asfaltový infiltračný s posypom kamenivom z asfaltu cestného v množstve 2,50 kg/m2</t>
  </si>
  <si>
    <t>2097193245</t>
  </si>
  <si>
    <t>10</t>
  </si>
  <si>
    <t>577134261.S</t>
  </si>
  <si>
    <t>Asfaltový betón vrstva obrusná AC 11 O v pruhu š. nad 3 m z modifik. asfaltu tr. I, po zhutnení hr. 40 mm</t>
  </si>
  <si>
    <t>1616192062</t>
  </si>
  <si>
    <t>11</t>
  </si>
  <si>
    <t>577154461.S</t>
  </si>
  <si>
    <t>Asfaltový betón vrstva ložná AC 22 L v pruhu š. nad 3 m z modifik. asfaltu tr. I, po zhutnení hr. 60 mm</t>
  </si>
  <si>
    <t>-369923635</t>
  </si>
  <si>
    <t>Rúrové vedenie</t>
  </si>
  <si>
    <t>12</t>
  </si>
  <si>
    <t>899331111.S</t>
  </si>
  <si>
    <t>Výšková úprava zvýšením poklopov, šupákov</t>
  </si>
  <si>
    <t>ks</t>
  </si>
  <si>
    <t>696636167</t>
  </si>
  <si>
    <t>Ostatné konštrukcie a práce-búranie</t>
  </si>
  <si>
    <t>13</t>
  </si>
  <si>
    <t>938909311.S</t>
  </si>
  <si>
    <t>Odstránenie blata, prachu alebo hlineného nánosu, z povrchu podkladu alebo krytu bet. alebo asfalt.</t>
  </si>
  <si>
    <t>2060664923</t>
  </si>
  <si>
    <t>14</t>
  </si>
  <si>
    <t>979082213.S</t>
  </si>
  <si>
    <t>Vodorovná doprava sutiny so zložením a hrubým urovnaním na vzdialenosť do 1 km</t>
  </si>
  <si>
    <t>480357188</t>
  </si>
  <si>
    <t>15</t>
  </si>
  <si>
    <t>979082219.S</t>
  </si>
  <si>
    <t>Príplatok k cene za každý ďalší aj začatý 1 km nad 1 km pre vodorovnú dopravu sutiny</t>
  </si>
  <si>
    <t>-161085444</t>
  </si>
  <si>
    <t>16</t>
  </si>
  <si>
    <t>979087212.S</t>
  </si>
  <si>
    <t>Nakladanie na dopravné prostriedky pre vodorovnú dopravu sutiny</t>
  </si>
  <si>
    <t>-499255856</t>
  </si>
  <si>
    <t>17</t>
  </si>
  <si>
    <t>979089012.S</t>
  </si>
  <si>
    <t>Poplatok za skladovanie</t>
  </si>
  <si>
    <t>384902072</t>
  </si>
  <si>
    <t>99</t>
  </si>
  <si>
    <t>Presun hmôt HSV</t>
  </si>
  <si>
    <t>18</t>
  </si>
  <si>
    <t>998225111.S</t>
  </si>
  <si>
    <t>Presun hmôt pre pozemnú komunikáciu a letisko s krytom asfaltovým akejkoľvek dĺžky objektu</t>
  </si>
  <si>
    <t>468245315</t>
  </si>
  <si>
    <t>VRN</t>
  </si>
  <si>
    <t>Investičné náklady neobsiahnuté v cenách</t>
  </si>
  <si>
    <t>19</t>
  </si>
  <si>
    <t>000300011.S</t>
  </si>
  <si>
    <t>Geodetické práce - vytýčenie inžinierských sietí</t>
  </si>
  <si>
    <t>eur</t>
  </si>
  <si>
    <t>1024</t>
  </si>
  <si>
    <t>1633411518</t>
  </si>
  <si>
    <t>1521038992</t>
  </si>
  <si>
    <t>001400011.S</t>
  </si>
  <si>
    <t>Ostatné náklady stavby - dočasné doprvané značenie</t>
  </si>
  <si>
    <t>1528972075</t>
  </si>
  <si>
    <t>000300016.S</t>
  </si>
  <si>
    <t xml:space="preserve">Geodetické práce - vytýčenie staveniska, staveb. objektu   </t>
  </si>
  <si>
    <t>000300033.S</t>
  </si>
  <si>
    <t xml:space="preserve">Geodetické práce - vyhotovenie geometrického plánu   </t>
  </si>
  <si>
    <t>000300031.S</t>
  </si>
  <si>
    <t xml:space="preserve">Geodetické práce - porealizačné zameranie   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</si>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</sst>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00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 x14ac:dyDescent="0.2">
      <c r="B5" s="17"/>
      <c r="D5" s="21" t="s">
        <v>11</v>
      </c>
      <c r="K5" s="165" t="s">
        <v>12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7"/>
      <c r="BE5" s="162" t="s">
        <v>13</v>
      </c>
      <c r="BS5" s="14" t="s">
        <v>6</v>
      </c>
    </row>
    <row r="6" spans="1:74" s="1" customFormat="1" ht="36.950000000000003" customHeight="1" x14ac:dyDescent="0.2">
      <c r="B6" s="17"/>
      <c r="D6" s="23" t="s">
        <v>14</v>
      </c>
      <c r="K6" s="167" t="s">
        <v>15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7"/>
      <c r="BE6" s="163"/>
      <c r="BS6" s="14" t="s">
        <v>6</v>
      </c>
    </row>
    <row r="7" spans="1:74" s="1" customFormat="1" ht="12" customHeight="1" x14ac:dyDescent="0.2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63"/>
      <c r="BS7" s="14" t="s">
        <v>6</v>
      </c>
    </row>
    <row r="8" spans="1:74" s="1" customFormat="1" ht="12" customHeight="1" x14ac:dyDescent="0.2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63"/>
      <c r="BS8" s="14" t="s">
        <v>6</v>
      </c>
    </row>
    <row r="9" spans="1:74" s="1" customFormat="1" ht="14.45" customHeight="1" x14ac:dyDescent="0.2">
      <c r="B9" s="17"/>
      <c r="AR9" s="17"/>
      <c r="BE9" s="163"/>
      <c r="BS9" s="14" t="s">
        <v>6</v>
      </c>
    </row>
    <row r="10" spans="1:74" s="1" customFormat="1" ht="12" customHeight="1" x14ac:dyDescent="0.2">
      <c r="B10" s="17"/>
      <c r="D10" s="24" t="s">
        <v>22</v>
      </c>
      <c r="AK10" s="24" t="s">
        <v>23</v>
      </c>
      <c r="AN10" s="22" t="s">
        <v>1</v>
      </c>
      <c r="AR10" s="17"/>
      <c r="BE10" s="163"/>
      <c r="BS10" s="14" t="s">
        <v>6</v>
      </c>
    </row>
    <row r="11" spans="1:74" s="1" customFormat="1" ht="18.399999999999999" customHeight="1" x14ac:dyDescent="0.2">
      <c r="B11" s="17"/>
      <c r="E11" s="22" t="s">
        <v>24</v>
      </c>
      <c r="AK11" s="24" t="s">
        <v>25</v>
      </c>
      <c r="AN11" s="22" t="s">
        <v>1</v>
      </c>
      <c r="AR11" s="17"/>
      <c r="BE11" s="163"/>
      <c r="BS11" s="14" t="s">
        <v>6</v>
      </c>
    </row>
    <row r="12" spans="1:74" s="1" customFormat="1" ht="6.95" customHeight="1" x14ac:dyDescent="0.2">
      <c r="B12" s="17"/>
      <c r="AR12" s="17"/>
      <c r="BE12" s="163"/>
      <c r="BS12" s="14" t="s">
        <v>6</v>
      </c>
    </row>
    <row r="13" spans="1:74" s="1" customFormat="1" ht="12" customHeight="1" x14ac:dyDescent="0.2">
      <c r="B13" s="17"/>
      <c r="D13" s="24" t="s">
        <v>26</v>
      </c>
      <c r="AK13" s="24" t="s">
        <v>23</v>
      </c>
      <c r="AN13" s="26" t="s">
        <v>27</v>
      </c>
      <c r="AR13" s="17"/>
      <c r="BE13" s="163"/>
      <c r="BS13" s="14" t="s">
        <v>6</v>
      </c>
    </row>
    <row r="14" spans="1:74" ht="12.75" x14ac:dyDescent="0.2">
      <c r="B14" s="17"/>
      <c r="E14" s="168" t="s">
        <v>27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24" t="s">
        <v>25</v>
      </c>
      <c r="AN14" s="26" t="s">
        <v>27</v>
      </c>
      <c r="AR14" s="17"/>
      <c r="BE14" s="163"/>
      <c r="BS14" s="14" t="s">
        <v>6</v>
      </c>
    </row>
    <row r="15" spans="1:74" s="1" customFormat="1" ht="6.95" customHeight="1" x14ac:dyDescent="0.2">
      <c r="B15" s="17"/>
      <c r="AR15" s="17"/>
      <c r="BE15" s="163"/>
      <c r="BS15" s="14" t="s">
        <v>3</v>
      </c>
    </row>
    <row r="16" spans="1:74" s="1" customFormat="1" ht="12" customHeight="1" x14ac:dyDescent="0.2">
      <c r="B16" s="17"/>
      <c r="D16" s="24" t="s">
        <v>28</v>
      </c>
      <c r="AK16" s="24" t="s">
        <v>23</v>
      </c>
      <c r="AN16" s="22" t="s">
        <v>29</v>
      </c>
      <c r="AR16" s="17"/>
      <c r="BE16" s="163"/>
      <c r="BS16" s="14" t="s">
        <v>3</v>
      </c>
    </row>
    <row r="17" spans="1:71" s="1" customFormat="1" ht="18.399999999999999" customHeight="1" x14ac:dyDescent="0.2">
      <c r="B17" s="17"/>
      <c r="E17" s="22" t="s">
        <v>30</v>
      </c>
      <c r="AK17" s="24" t="s">
        <v>25</v>
      </c>
      <c r="AN17" s="22" t="s">
        <v>1</v>
      </c>
      <c r="AR17" s="17"/>
      <c r="BE17" s="163"/>
      <c r="BS17" s="14" t="s">
        <v>31</v>
      </c>
    </row>
    <row r="18" spans="1:71" s="1" customFormat="1" ht="6.95" customHeight="1" x14ac:dyDescent="0.2">
      <c r="B18" s="17"/>
      <c r="AR18" s="17"/>
      <c r="BE18" s="163"/>
      <c r="BS18" s="14" t="s">
        <v>32</v>
      </c>
    </row>
    <row r="19" spans="1:71" s="1" customFormat="1" ht="12" customHeight="1" x14ac:dyDescent="0.2">
      <c r="B19" s="17"/>
      <c r="D19" s="24" t="s">
        <v>33</v>
      </c>
      <c r="AK19" s="24" t="s">
        <v>23</v>
      </c>
      <c r="AN19" s="22" t="s">
        <v>1</v>
      </c>
      <c r="AR19" s="17"/>
      <c r="BE19" s="163"/>
      <c r="BS19" s="14" t="s">
        <v>32</v>
      </c>
    </row>
    <row r="20" spans="1:71" s="1" customFormat="1" ht="18.399999999999999" customHeight="1" x14ac:dyDescent="0.2">
      <c r="B20" s="17"/>
      <c r="E20" s="22" t="s">
        <v>19</v>
      </c>
      <c r="AK20" s="24" t="s">
        <v>25</v>
      </c>
      <c r="AN20" s="22" t="s">
        <v>1</v>
      </c>
      <c r="AR20" s="17"/>
      <c r="BE20" s="163"/>
      <c r="BS20" s="14" t="s">
        <v>31</v>
      </c>
    </row>
    <row r="21" spans="1:71" s="1" customFormat="1" ht="6.95" customHeight="1" x14ac:dyDescent="0.2">
      <c r="B21" s="17"/>
      <c r="AR21" s="17"/>
      <c r="BE21" s="163"/>
    </row>
    <row r="22" spans="1:71" s="1" customFormat="1" ht="12" customHeight="1" x14ac:dyDescent="0.2">
      <c r="B22" s="17"/>
      <c r="D22" s="24" t="s">
        <v>34</v>
      </c>
      <c r="AR22" s="17"/>
      <c r="BE22" s="163"/>
    </row>
    <row r="23" spans="1:71" s="1" customFormat="1" ht="16.5" customHeight="1" x14ac:dyDescent="0.2">
      <c r="B23" s="17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7"/>
      <c r="BE23" s="163"/>
    </row>
    <row r="24" spans="1:71" s="1" customFormat="1" ht="6.95" customHeight="1" x14ac:dyDescent="0.2">
      <c r="B24" s="17"/>
      <c r="AR24" s="17"/>
      <c r="BE24" s="163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63"/>
    </row>
    <row r="26" spans="1:71" s="2" customFormat="1" ht="25.9" customHeight="1" x14ac:dyDescent="0.2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71">
        <f>ROUND(AG94,2)</f>
        <v>0</v>
      </c>
      <c r="AL26" s="172"/>
      <c r="AM26" s="172"/>
      <c r="AN26" s="172"/>
      <c r="AO26" s="172"/>
      <c r="AP26" s="29"/>
      <c r="AQ26" s="29"/>
      <c r="AR26" s="30"/>
      <c r="BE26" s="163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63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73" t="s">
        <v>36</v>
      </c>
      <c r="M28" s="173"/>
      <c r="N28" s="173"/>
      <c r="O28" s="173"/>
      <c r="P28" s="173"/>
      <c r="Q28" s="29"/>
      <c r="R28" s="29"/>
      <c r="S28" s="29"/>
      <c r="T28" s="29"/>
      <c r="U28" s="29"/>
      <c r="V28" s="29"/>
      <c r="W28" s="173" t="s">
        <v>37</v>
      </c>
      <c r="X28" s="173"/>
      <c r="Y28" s="173"/>
      <c r="Z28" s="173"/>
      <c r="AA28" s="173"/>
      <c r="AB28" s="173"/>
      <c r="AC28" s="173"/>
      <c r="AD28" s="173"/>
      <c r="AE28" s="173"/>
      <c r="AF28" s="29"/>
      <c r="AG28" s="29"/>
      <c r="AH28" s="29"/>
      <c r="AI28" s="29"/>
      <c r="AJ28" s="29"/>
      <c r="AK28" s="173" t="s">
        <v>38</v>
      </c>
      <c r="AL28" s="173"/>
      <c r="AM28" s="173"/>
      <c r="AN28" s="173"/>
      <c r="AO28" s="173"/>
      <c r="AP28" s="29"/>
      <c r="AQ28" s="29"/>
      <c r="AR28" s="30"/>
      <c r="BE28" s="163"/>
    </row>
    <row r="29" spans="1:71" s="3" customFormat="1" ht="14.45" customHeight="1" x14ac:dyDescent="0.2">
      <c r="B29" s="34"/>
      <c r="D29" s="24" t="s">
        <v>39</v>
      </c>
      <c r="F29" s="35" t="s">
        <v>40</v>
      </c>
      <c r="L29" s="176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4"/>
      <c r="BE29" s="164"/>
    </row>
    <row r="30" spans="1:71" s="3" customFormat="1" ht="14.45" customHeight="1" x14ac:dyDescent="0.2">
      <c r="B30" s="34"/>
      <c r="F30" s="35" t="s">
        <v>41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4"/>
      <c r="BE30" s="164"/>
    </row>
    <row r="31" spans="1:71" s="3" customFormat="1" ht="14.45" hidden="1" customHeight="1" x14ac:dyDescent="0.2">
      <c r="B31" s="34"/>
      <c r="F31" s="24" t="s">
        <v>42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4"/>
      <c r="BE31" s="164"/>
    </row>
    <row r="32" spans="1:71" s="3" customFormat="1" ht="14.45" hidden="1" customHeight="1" x14ac:dyDescent="0.2">
      <c r="B32" s="34"/>
      <c r="F32" s="24" t="s">
        <v>43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4"/>
      <c r="BE32" s="164"/>
    </row>
    <row r="33" spans="1:57" s="3" customFormat="1" ht="14.45" hidden="1" customHeight="1" x14ac:dyDescent="0.2">
      <c r="B33" s="34"/>
      <c r="F33" s="35" t="s">
        <v>44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4"/>
      <c r="BE33" s="16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63"/>
    </row>
    <row r="35" spans="1:57" s="2" customFormat="1" ht="25.9" customHeight="1" x14ac:dyDescent="0.2">
      <c r="A35" s="29"/>
      <c r="B35" s="30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77" t="s">
        <v>47</v>
      </c>
      <c r="Y35" s="178"/>
      <c r="Z35" s="178"/>
      <c r="AA35" s="178"/>
      <c r="AB35" s="178"/>
      <c r="AC35" s="38"/>
      <c r="AD35" s="38"/>
      <c r="AE35" s="38"/>
      <c r="AF35" s="38"/>
      <c r="AG35" s="38"/>
      <c r="AH35" s="38"/>
      <c r="AI35" s="38"/>
      <c r="AJ35" s="38"/>
      <c r="AK35" s="179">
        <f>SUM(AK26:AK33)</f>
        <v>0</v>
      </c>
      <c r="AL35" s="178"/>
      <c r="AM35" s="178"/>
      <c r="AN35" s="178"/>
      <c r="AO35" s="180"/>
      <c r="AP35" s="36"/>
      <c r="AQ35" s="36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40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 x14ac:dyDescent="0.2">
      <c r="B50" s="17"/>
      <c r="AR50" s="17"/>
    </row>
    <row r="51" spans="1:57" ht="11.25" x14ac:dyDescent="0.2">
      <c r="B51" s="17"/>
      <c r="AR51" s="17"/>
    </row>
    <row r="52" spans="1:57" ht="11.25" x14ac:dyDescent="0.2">
      <c r="B52" s="17"/>
      <c r="AR52" s="17"/>
    </row>
    <row r="53" spans="1:57" ht="11.25" x14ac:dyDescent="0.2">
      <c r="B53" s="17"/>
      <c r="AR53" s="17"/>
    </row>
    <row r="54" spans="1:57" ht="11.25" x14ac:dyDescent="0.2">
      <c r="B54" s="17"/>
      <c r="AR54" s="17"/>
    </row>
    <row r="55" spans="1:57" ht="11.25" x14ac:dyDescent="0.2">
      <c r="B55" s="17"/>
      <c r="AR55" s="17"/>
    </row>
    <row r="56" spans="1:57" ht="11.25" x14ac:dyDescent="0.2">
      <c r="B56" s="17"/>
      <c r="AR56" s="17"/>
    </row>
    <row r="57" spans="1:57" ht="11.25" x14ac:dyDescent="0.2">
      <c r="B57" s="17"/>
      <c r="AR57" s="17"/>
    </row>
    <row r="58" spans="1:57" ht="11.25" x14ac:dyDescent="0.2">
      <c r="B58" s="17"/>
      <c r="AR58" s="17"/>
    </row>
    <row r="59" spans="1:57" ht="11.25" x14ac:dyDescent="0.2">
      <c r="B59" s="17"/>
      <c r="AR59" s="17"/>
    </row>
    <row r="60" spans="1:57" s="2" customFormat="1" ht="12.75" x14ac:dyDescent="0.2">
      <c r="A60" s="29"/>
      <c r="B60" s="30"/>
      <c r="C60" s="29"/>
      <c r="D60" s="43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50</v>
      </c>
      <c r="AI60" s="32"/>
      <c r="AJ60" s="32"/>
      <c r="AK60" s="32"/>
      <c r="AL60" s="32"/>
      <c r="AM60" s="43" t="s">
        <v>51</v>
      </c>
      <c r="AN60" s="32"/>
      <c r="AO60" s="32"/>
      <c r="AP60" s="29"/>
      <c r="AQ60" s="29"/>
      <c r="AR60" s="30"/>
      <c r="BE60" s="29"/>
    </row>
    <row r="61" spans="1:57" ht="11.25" x14ac:dyDescent="0.2">
      <c r="B61" s="17"/>
      <c r="AR61" s="17"/>
    </row>
    <row r="62" spans="1:57" ht="11.25" x14ac:dyDescent="0.2">
      <c r="B62" s="17"/>
      <c r="AR62" s="17"/>
    </row>
    <row r="63" spans="1:57" ht="11.25" x14ac:dyDescent="0.2">
      <c r="B63" s="17"/>
      <c r="AR63" s="17"/>
    </row>
    <row r="64" spans="1:57" s="2" customFormat="1" ht="12.75" x14ac:dyDescent="0.2">
      <c r="A64" s="29"/>
      <c r="B64" s="30"/>
      <c r="C64" s="29"/>
      <c r="D64" s="41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53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 ht="11.25" x14ac:dyDescent="0.2">
      <c r="B65" s="17"/>
      <c r="AR65" s="17"/>
    </row>
    <row r="66" spans="1:57" ht="11.25" x14ac:dyDescent="0.2">
      <c r="B66" s="17"/>
      <c r="AR66" s="17"/>
    </row>
    <row r="67" spans="1:57" ht="11.25" x14ac:dyDescent="0.2">
      <c r="B67" s="17"/>
      <c r="AR67" s="17"/>
    </row>
    <row r="68" spans="1:57" ht="11.25" x14ac:dyDescent="0.2">
      <c r="B68" s="17"/>
      <c r="AR68" s="17"/>
    </row>
    <row r="69" spans="1:57" ht="11.25" x14ac:dyDescent="0.2">
      <c r="B69" s="17"/>
      <c r="AR69" s="17"/>
    </row>
    <row r="70" spans="1:57" ht="11.25" x14ac:dyDescent="0.2">
      <c r="B70" s="17"/>
      <c r="AR70" s="17"/>
    </row>
    <row r="71" spans="1:57" ht="11.25" x14ac:dyDescent="0.2">
      <c r="B71" s="17"/>
      <c r="AR71" s="17"/>
    </row>
    <row r="72" spans="1:57" ht="11.25" x14ac:dyDescent="0.2">
      <c r="B72" s="17"/>
      <c r="AR72" s="17"/>
    </row>
    <row r="73" spans="1:57" ht="11.25" x14ac:dyDescent="0.2">
      <c r="B73" s="17"/>
      <c r="AR73" s="17"/>
    </row>
    <row r="74" spans="1:57" ht="11.25" x14ac:dyDescent="0.2">
      <c r="B74" s="17"/>
      <c r="AR74" s="17"/>
    </row>
    <row r="75" spans="1:57" s="2" customFormat="1" ht="12.75" x14ac:dyDescent="0.2">
      <c r="A75" s="29"/>
      <c r="B75" s="30"/>
      <c r="C75" s="29"/>
      <c r="D75" s="43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50</v>
      </c>
      <c r="AI75" s="32"/>
      <c r="AJ75" s="32"/>
      <c r="AK75" s="32"/>
      <c r="AL75" s="32"/>
      <c r="AM75" s="43" t="s">
        <v>51</v>
      </c>
      <c r="AN75" s="32"/>
      <c r="AO75" s="32"/>
      <c r="AP75" s="29"/>
      <c r="AQ75" s="29"/>
      <c r="AR75" s="30"/>
      <c r="BE75" s="29"/>
    </row>
    <row r="76" spans="1:57" s="2" customFormat="1" ht="11.25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5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5" customHeight="1" x14ac:dyDescent="0.2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9"/>
      <c r="C84" s="24" t="s">
        <v>11</v>
      </c>
      <c r="L84" s="4" t="str">
        <f>K5</f>
        <v>KLICEK</v>
      </c>
      <c r="AR84" s="49"/>
    </row>
    <row r="85" spans="1:91" s="5" customFormat="1" ht="36.950000000000003" customHeight="1" x14ac:dyDescent="0.2">
      <c r="B85" s="50"/>
      <c r="C85" s="51" t="s">
        <v>14</v>
      </c>
      <c r="L85" s="181" t="str">
        <f>K6</f>
        <v>Obnova MK Klinčeková ulica, Nitra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50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83" t="str">
        <f>IF(AN8= "","",AN8)</f>
        <v>19. 7. 2021</v>
      </c>
      <c r="AN87" s="183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Nitra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84" t="str">
        <f>IF(E17="","",E17)</f>
        <v>STAVPROS NR s.r.o.</v>
      </c>
      <c r="AN89" s="185"/>
      <c r="AO89" s="185"/>
      <c r="AP89" s="185"/>
      <c r="AQ89" s="29"/>
      <c r="AR89" s="30"/>
      <c r="AS89" s="186" t="s">
        <v>55</v>
      </c>
      <c r="AT89" s="187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2" customHeight="1" x14ac:dyDescent="0.2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184" t="str">
        <f>IF(E20="","",E20)</f>
        <v xml:space="preserve"> </v>
      </c>
      <c r="AN90" s="185"/>
      <c r="AO90" s="185"/>
      <c r="AP90" s="185"/>
      <c r="AQ90" s="29"/>
      <c r="AR90" s="30"/>
      <c r="AS90" s="188"/>
      <c r="AT90" s="189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8"/>
      <c r="AT91" s="189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 x14ac:dyDescent="0.2">
      <c r="A92" s="29"/>
      <c r="B92" s="30"/>
      <c r="C92" s="190" t="s">
        <v>56</v>
      </c>
      <c r="D92" s="191"/>
      <c r="E92" s="191"/>
      <c r="F92" s="191"/>
      <c r="G92" s="191"/>
      <c r="H92" s="58"/>
      <c r="I92" s="192" t="s">
        <v>57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58</v>
      </c>
      <c r="AH92" s="191"/>
      <c r="AI92" s="191"/>
      <c r="AJ92" s="191"/>
      <c r="AK92" s="191"/>
      <c r="AL92" s="191"/>
      <c r="AM92" s="191"/>
      <c r="AN92" s="192" t="s">
        <v>59</v>
      </c>
      <c r="AO92" s="191"/>
      <c r="AP92" s="194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50000000000003" customHeight="1" x14ac:dyDescent="0.2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98">
        <f>ROUND(AG95,2)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7" customFormat="1" ht="16.5" customHeight="1" x14ac:dyDescent="0.2">
      <c r="A95" s="77" t="s">
        <v>79</v>
      </c>
      <c r="B95" s="78"/>
      <c r="C95" s="79"/>
      <c r="D95" s="197" t="s">
        <v>80</v>
      </c>
      <c r="E95" s="197"/>
      <c r="F95" s="197"/>
      <c r="G95" s="197"/>
      <c r="H95" s="197"/>
      <c r="I95" s="80"/>
      <c r="J95" s="197" t="s">
        <v>81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'01 - Komunikácia'!J30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81" t="s">
        <v>82</v>
      </c>
      <c r="AR95" s="78"/>
      <c r="AS95" s="82">
        <v>0</v>
      </c>
      <c r="AT95" s="83">
        <f>ROUND(SUM(AV95:AW95),2)</f>
        <v>0</v>
      </c>
      <c r="AU95" s="84">
        <f>'01 - Komunikácia'!P123</f>
        <v>0</v>
      </c>
      <c r="AV95" s="83">
        <f>'01 - Komunikácia'!J33</f>
        <v>0</v>
      </c>
      <c r="AW95" s="83">
        <f>'01 - Komunikácia'!J34</f>
        <v>0</v>
      </c>
      <c r="AX95" s="83">
        <f>'01 - Komunikácia'!J35</f>
        <v>0</v>
      </c>
      <c r="AY95" s="83">
        <f>'01 - Komunikácia'!J36</f>
        <v>0</v>
      </c>
      <c r="AZ95" s="83">
        <f>'01 - Komunikácia'!F33</f>
        <v>0</v>
      </c>
      <c r="BA95" s="83">
        <f>'01 - Komunikácia'!F34</f>
        <v>0</v>
      </c>
      <c r="BB95" s="83">
        <f>'01 - Komunikácia'!F35</f>
        <v>0</v>
      </c>
      <c r="BC95" s="83">
        <f>'01 - Komunikácia'!F36</f>
        <v>0</v>
      </c>
      <c r="BD95" s="85">
        <f>'01 - Komunikácia'!F37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2" customFormat="1" ht="30" customHeight="1" x14ac:dyDescent="0.2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 x14ac:dyDescent="0.2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Komunikáci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54"/>
  <sheetViews>
    <sheetView showGridLines="0" tabSelected="1" topLeftCell="A134" workbookViewId="0">
      <selection activeCell="J162" sqref="J162"/>
    </sheetView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00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4" t="s">
        <v>84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 x14ac:dyDescent="0.2">
      <c r="B4" s="17"/>
      <c r="D4" s="18" t="s">
        <v>85</v>
      </c>
      <c r="L4" s="17"/>
      <c r="M4" s="87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4" t="s">
        <v>14</v>
      </c>
      <c r="L6" s="17"/>
    </row>
    <row r="7" spans="1:46" s="1" customFormat="1" ht="16.5" customHeight="1" x14ac:dyDescent="0.2">
      <c r="B7" s="17"/>
      <c r="E7" s="201" t="str">
        <f>'Rekapitulácia stavby'!K6</f>
        <v>Obnova MK Klinčeková ulica, Nitra</v>
      </c>
      <c r="F7" s="202"/>
      <c r="G7" s="202"/>
      <c r="H7" s="202"/>
      <c r="L7" s="17"/>
    </row>
    <row r="8" spans="1:46" s="2" customFormat="1" ht="12" customHeight="1" x14ac:dyDescent="0.2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181" t="s">
        <v>87</v>
      </c>
      <c r="F9" s="203"/>
      <c r="G9" s="203"/>
      <c r="H9" s="203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3" t="str">
        <f>'Rekapitulácia stavby'!AN8</f>
        <v>19. 7. 2021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 x14ac:dyDescent="0.2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 x14ac:dyDescent="0.2">
      <c r="A18" s="29"/>
      <c r="B18" s="30"/>
      <c r="C18" s="29"/>
      <c r="D18" s="29"/>
      <c r="E18" s="204" t="str">
        <f>'Rekapitulácia stavby'!E14</f>
        <v>Vyplň údaj</v>
      </c>
      <c r="F18" s="165"/>
      <c r="G18" s="165"/>
      <c r="H18" s="165"/>
      <c r="I18" s="24" t="s">
        <v>25</v>
      </c>
      <c r="J18" s="25" t="str">
        <f>'Rekapitulácia stavby'!AN14</f>
        <v>Vyplň údaj</v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 x14ac:dyDescent="0.2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29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 x14ac:dyDescent="0.2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25</v>
      </c>
      <c r="J21" s="22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 x14ac:dyDescent="0.2">
      <c r="A23" s="29"/>
      <c r="B23" s="30"/>
      <c r="C23" s="29"/>
      <c r="D23" s="24" t="s">
        <v>33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 x14ac:dyDescent="0.2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 x14ac:dyDescent="0.2">
      <c r="A27" s="88"/>
      <c r="B27" s="89"/>
      <c r="C27" s="88"/>
      <c r="D27" s="88"/>
      <c r="E27" s="170" t="s">
        <v>1</v>
      </c>
      <c r="F27" s="170"/>
      <c r="G27" s="170"/>
      <c r="H27" s="170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 x14ac:dyDescent="0.2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25.35" customHeight="1" x14ac:dyDescent="0.2">
      <c r="A30" s="29"/>
      <c r="B30" s="30"/>
      <c r="C30" s="29"/>
      <c r="D30" s="93" t="s">
        <v>35</v>
      </c>
      <c r="E30" s="29"/>
      <c r="F30" s="29"/>
      <c r="G30" s="29"/>
      <c r="H30" s="29"/>
      <c r="I30" s="29"/>
      <c r="J30" s="69">
        <f>ROUND(J123, 2)</f>
        <v>0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6.95" customHeight="1" x14ac:dyDescent="0.2">
      <c r="A31" s="29"/>
      <c r="B31" s="30"/>
      <c r="C31" s="29"/>
      <c r="D31" s="64"/>
      <c r="E31" s="64"/>
      <c r="F31" s="64"/>
      <c r="G31" s="64"/>
      <c r="H31" s="64"/>
      <c r="I31" s="64"/>
      <c r="J31" s="64"/>
      <c r="K31" s="64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5" customHeight="1" x14ac:dyDescent="0.2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5" customHeight="1" x14ac:dyDescent="0.2">
      <c r="A33" s="29"/>
      <c r="B33" s="30"/>
      <c r="C33" s="29"/>
      <c r="D33" s="94" t="s">
        <v>39</v>
      </c>
      <c r="E33" s="35" t="s">
        <v>40</v>
      </c>
      <c r="F33" s="95">
        <f>ROUND((SUM(BE123:BE153)),  2)</f>
        <v>0</v>
      </c>
      <c r="G33" s="92"/>
      <c r="H33" s="92"/>
      <c r="I33" s="96">
        <v>0.2</v>
      </c>
      <c r="J33" s="95">
        <f>ROUND(((SUM(BE123:BE153))*I33),  2)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customHeight="1" x14ac:dyDescent="0.2">
      <c r="A34" s="29"/>
      <c r="B34" s="30"/>
      <c r="C34" s="29"/>
      <c r="D34" s="29"/>
      <c r="E34" s="35" t="s">
        <v>41</v>
      </c>
      <c r="F34" s="95">
        <f>ROUND((SUM(BF123:BF153)),  2)</f>
        <v>0</v>
      </c>
      <c r="G34" s="92"/>
      <c r="H34" s="92"/>
      <c r="I34" s="96">
        <v>0.2</v>
      </c>
      <c r="J34" s="95">
        <f>ROUND(((SUM(BF123:BF153))*I34),  2)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hidden="1" customHeight="1" x14ac:dyDescent="0.2">
      <c r="A35" s="29"/>
      <c r="B35" s="30"/>
      <c r="C35" s="29"/>
      <c r="D35" s="29"/>
      <c r="E35" s="24" t="s">
        <v>42</v>
      </c>
      <c r="F35" s="97">
        <f>ROUND((SUM(BG123:BG153)),  2)</f>
        <v>0</v>
      </c>
      <c r="G35" s="29"/>
      <c r="H35" s="29"/>
      <c r="I35" s="98">
        <v>0.2</v>
      </c>
      <c r="J35" s="97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5" hidden="1" customHeight="1" x14ac:dyDescent="0.2">
      <c r="A36" s="29"/>
      <c r="B36" s="30"/>
      <c r="C36" s="29"/>
      <c r="D36" s="29"/>
      <c r="E36" s="24" t="s">
        <v>43</v>
      </c>
      <c r="F36" s="97">
        <f>ROUND((SUM(BH123:BH153)),  2)</f>
        <v>0</v>
      </c>
      <c r="G36" s="29"/>
      <c r="H36" s="29"/>
      <c r="I36" s="98">
        <v>0.2</v>
      </c>
      <c r="J36" s="97">
        <f>0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5" hidden="1" customHeight="1" x14ac:dyDescent="0.2">
      <c r="A37" s="29"/>
      <c r="B37" s="30"/>
      <c r="C37" s="29"/>
      <c r="D37" s="29"/>
      <c r="E37" s="35" t="s">
        <v>44</v>
      </c>
      <c r="F37" s="95">
        <f>ROUND((SUM(BI123:BI153)),  2)</f>
        <v>0</v>
      </c>
      <c r="G37" s="92"/>
      <c r="H37" s="92"/>
      <c r="I37" s="96">
        <v>0</v>
      </c>
      <c r="J37" s="95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25.35" customHeight="1" x14ac:dyDescent="0.2">
      <c r="A39" s="29"/>
      <c r="B39" s="30"/>
      <c r="C39" s="99"/>
      <c r="D39" s="100" t="s">
        <v>45</v>
      </c>
      <c r="E39" s="58"/>
      <c r="F39" s="58"/>
      <c r="G39" s="101" t="s">
        <v>46</v>
      </c>
      <c r="H39" s="102" t="s">
        <v>47</v>
      </c>
      <c r="I39" s="58"/>
      <c r="J39" s="103">
        <f>SUM(J30:J37)</f>
        <v>0</v>
      </c>
      <c r="K39" s="104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40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40"/>
    </row>
    <row r="51" spans="1:31" ht="11.25" x14ac:dyDescent="0.2">
      <c r="B51" s="17"/>
      <c r="L51" s="17"/>
    </row>
    <row r="52" spans="1:31" ht="11.25" x14ac:dyDescent="0.2">
      <c r="B52" s="17"/>
      <c r="L52" s="17"/>
    </row>
    <row r="53" spans="1:31" ht="11.25" x14ac:dyDescent="0.2">
      <c r="B53" s="17"/>
      <c r="L53" s="17"/>
    </row>
    <row r="54" spans="1:31" ht="11.25" x14ac:dyDescent="0.2">
      <c r="B54" s="17"/>
      <c r="L54" s="17"/>
    </row>
    <row r="55" spans="1:31" ht="11.25" x14ac:dyDescent="0.2">
      <c r="B55" s="17"/>
      <c r="L55" s="17"/>
    </row>
    <row r="56" spans="1:31" ht="11.25" x14ac:dyDescent="0.2">
      <c r="B56" s="17"/>
      <c r="L56" s="17"/>
    </row>
    <row r="57" spans="1:31" ht="11.25" x14ac:dyDescent="0.2">
      <c r="B57" s="17"/>
      <c r="L57" s="17"/>
    </row>
    <row r="58" spans="1:31" ht="11.25" x14ac:dyDescent="0.2">
      <c r="B58" s="17"/>
      <c r="L58" s="17"/>
    </row>
    <row r="59" spans="1:31" ht="11.25" x14ac:dyDescent="0.2">
      <c r="B59" s="17"/>
      <c r="L59" s="17"/>
    </row>
    <row r="60" spans="1:31" ht="11.25" x14ac:dyDescent="0.2">
      <c r="B60" s="17"/>
      <c r="L60" s="17"/>
    </row>
    <row r="61" spans="1:31" s="2" customFormat="1" ht="12.75" x14ac:dyDescent="0.2">
      <c r="A61" s="29"/>
      <c r="B61" s="30"/>
      <c r="C61" s="29"/>
      <c r="D61" s="43" t="s">
        <v>50</v>
      </c>
      <c r="E61" s="32"/>
      <c r="F61" s="105" t="s">
        <v>51</v>
      </c>
      <c r="G61" s="43" t="s">
        <v>50</v>
      </c>
      <c r="H61" s="32"/>
      <c r="I61" s="32"/>
      <c r="J61" s="106" t="s">
        <v>51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 x14ac:dyDescent="0.2">
      <c r="B62" s="17"/>
      <c r="L62" s="17"/>
    </row>
    <row r="63" spans="1:31" ht="11.25" x14ac:dyDescent="0.2">
      <c r="B63" s="17"/>
      <c r="L63" s="17"/>
    </row>
    <row r="64" spans="1:31" ht="11.25" x14ac:dyDescent="0.2">
      <c r="B64" s="17"/>
      <c r="L64" s="17"/>
    </row>
    <row r="65" spans="1:31" s="2" customFormat="1" ht="12.75" x14ac:dyDescent="0.2">
      <c r="A65" s="29"/>
      <c r="B65" s="30"/>
      <c r="C65" s="29"/>
      <c r="D65" s="41" t="s">
        <v>52</v>
      </c>
      <c r="E65" s="44"/>
      <c r="F65" s="44"/>
      <c r="G65" s="41" t="s">
        <v>53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 x14ac:dyDescent="0.2">
      <c r="B66" s="17"/>
      <c r="L66" s="17"/>
    </row>
    <row r="67" spans="1:31" ht="11.25" x14ac:dyDescent="0.2">
      <c r="B67" s="17"/>
      <c r="L67" s="17"/>
    </row>
    <row r="68" spans="1:31" ht="11.25" x14ac:dyDescent="0.2">
      <c r="B68" s="17"/>
      <c r="L68" s="17"/>
    </row>
    <row r="69" spans="1:31" ht="11.25" x14ac:dyDescent="0.2">
      <c r="B69" s="17"/>
      <c r="L69" s="17"/>
    </row>
    <row r="70" spans="1:31" ht="11.25" x14ac:dyDescent="0.2">
      <c r="B70" s="17"/>
      <c r="L70" s="17"/>
    </row>
    <row r="71" spans="1:31" ht="11.25" x14ac:dyDescent="0.2">
      <c r="B71" s="17"/>
      <c r="L71" s="17"/>
    </row>
    <row r="72" spans="1:31" ht="11.25" x14ac:dyDescent="0.2">
      <c r="B72" s="17"/>
      <c r="L72" s="17"/>
    </row>
    <row r="73" spans="1:31" ht="11.25" x14ac:dyDescent="0.2">
      <c r="B73" s="17"/>
      <c r="L73" s="17"/>
    </row>
    <row r="74" spans="1:31" ht="11.25" x14ac:dyDescent="0.2">
      <c r="B74" s="17"/>
      <c r="L74" s="17"/>
    </row>
    <row r="75" spans="1:31" ht="11.25" x14ac:dyDescent="0.2">
      <c r="B75" s="17"/>
      <c r="L75" s="17"/>
    </row>
    <row r="76" spans="1:31" s="2" customFormat="1" ht="12.75" x14ac:dyDescent="0.2">
      <c r="A76" s="29"/>
      <c r="B76" s="30"/>
      <c r="C76" s="29"/>
      <c r="D76" s="43" t="s">
        <v>50</v>
      </c>
      <c r="E76" s="32"/>
      <c r="F76" s="105" t="s">
        <v>51</v>
      </c>
      <c r="G76" s="43" t="s">
        <v>50</v>
      </c>
      <c r="H76" s="32"/>
      <c r="I76" s="32"/>
      <c r="J76" s="106" t="s">
        <v>51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01" t="str">
        <f>E7</f>
        <v>Obnova MK Klinčeková ulica, Nitra</v>
      </c>
      <c r="F85" s="202"/>
      <c r="G85" s="202"/>
      <c r="H85" s="202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181" t="str">
        <f>E9</f>
        <v>01 - Komunikácia</v>
      </c>
      <c r="F87" s="203"/>
      <c r="G87" s="203"/>
      <c r="H87" s="203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3" t="str">
        <f>IF(J12="","",J12)</f>
        <v>19. 7. 2021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22</v>
      </c>
      <c r="D91" s="29"/>
      <c r="E91" s="29"/>
      <c r="F91" s="22" t="str">
        <f>E15</f>
        <v>Mesto Nitra</v>
      </c>
      <c r="G91" s="29"/>
      <c r="H91" s="29"/>
      <c r="I91" s="24" t="s">
        <v>28</v>
      </c>
      <c r="J91" s="27" t="str">
        <f>E21</f>
        <v>STAVPROS NR s.r.o.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33</v>
      </c>
      <c r="J92" s="27" t="str">
        <f>E24</f>
        <v xml:space="preserve"> 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89</v>
      </c>
      <c r="D94" s="99"/>
      <c r="E94" s="99"/>
      <c r="F94" s="99"/>
      <c r="G94" s="99"/>
      <c r="H94" s="99"/>
      <c r="I94" s="99"/>
      <c r="J94" s="108" t="s">
        <v>90</v>
      </c>
      <c r="K94" s="9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91</v>
      </c>
      <c r="D96" s="29"/>
      <c r="E96" s="29"/>
      <c r="F96" s="29"/>
      <c r="G96" s="29"/>
      <c r="H96" s="29"/>
      <c r="I96" s="29"/>
      <c r="J96" s="69">
        <f>J123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92</v>
      </c>
    </row>
    <row r="97" spans="1:31" s="9" customFormat="1" ht="24.95" customHeight="1" x14ac:dyDescent="0.2">
      <c r="B97" s="110"/>
      <c r="D97" s="111" t="s">
        <v>93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94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95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1:31" s="10" customFormat="1" ht="19.899999999999999" customHeight="1" x14ac:dyDescent="0.2">
      <c r="B100" s="114"/>
      <c r="D100" s="115" t="s">
        <v>96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1:31" s="10" customFormat="1" ht="19.899999999999999" customHeight="1" x14ac:dyDescent="0.2">
      <c r="B101" s="114"/>
      <c r="D101" s="115" t="s">
        <v>97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1:31" s="10" customFormat="1" ht="19.899999999999999" customHeight="1" x14ac:dyDescent="0.2">
      <c r="B102" s="114"/>
      <c r="D102" s="115" t="s">
        <v>98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1:31" s="9" customFormat="1" ht="24.95" customHeight="1" x14ac:dyDescent="0.2">
      <c r="B103" s="110"/>
      <c r="D103" s="111" t="s">
        <v>99</v>
      </c>
      <c r="E103" s="112"/>
      <c r="F103" s="112"/>
      <c r="G103" s="112"/>
      <c r="H103" s="112"/>
      <c r="I103" s="112"/>
      <c r="J103" s="113">
        <f>J148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40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18" t="s">
        <v>100</v>
      </c>
      <c r="D110" s="29"/>
      <c r="E110" s="29"/>
      <c r="F110" s="29"/>
      <c r="G110" s="29"/>
      <c r="H110" s="29"/>
      <c r="I110" s="29"/>
      <c r="J110" s="29"/>
      <c r="K110" s="29"/>
      <c r="L110" s="40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14</v>
      </c>
      <c r="D112" s="29"/>
      <c r="E112" s="29"/>
      <c r="F112" s="29"/>
      <c r="G112" s="29"/>
      <c r="H112" s="29"/>
      <c r="I112" s="29"/>
      <c r="J112" s="29"/>
      <c r="K112" s="29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01" t="str">
        <f>E7</f>
        <v>Obnova MK Klinčeková ulica, Nitra</v>
      </c>
      <c r="F113" s="202"/>
      <c r="G113" s="202"/>
      <c r="H113" s="202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86</v>
      </c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181" t="str">
        <f>E9</f>
        <v>01 - Komunikácia</v>
      </c>
      <c r="F115" s="203"/>
      <c r="G115" s="203"/>
      <c r="H115" s="203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18</v>
      </c>
      <c r="D117" s="29"/>
      <c r="E117" s="29"/>
      <c r="F117" s="22" t="str">
        <f>F12</f>
        <v xml:space="preserve"> </v>
      </c>
      <c r="G117" s="29"/>
      <c r="H117" s="29"/>
      <c r="I117" s="24" t="s">
        <v>20</v>
      </c>
      <c r="J117" s="53" t="str">
        <f>IF(J12="","",J12)</f>
        <v>19. 7. 2021</v>
      </c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E15</f>
        <v>Mesto Nitra</v>
      </c>
      <c r="G119" s="29"/>
      <c r="H119" s="29"/>
      <c r="I119" s="24" t="s">
        <v>28</v>
      </c>
      <c r="J119" s="27" t="str">
        <f>E21</f>
        <v>STAVPROS NR s.r.o.</v>
      </c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26</v>
      </c>
      <c r="D120" s="29"/>
      <c r="E120" s="29"/>
      <c r="F120" s="22" t="str">
        <f>IF(E18="","",E18)</f>
        <v>Vyplň údaj</v>
      </c>
      <c r="G120" s="29"/>
      <c r="H120" s="29"/>
      <c r="I120" s="24" t="s">
        <v>33</v>
      </c>
      <c r="J120" s="27" t="str">
        <f>E24</f>
        <v xml:space="preserve"> </v>
      </c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101</v>
      </c>
      <c r="D122" s="121" t="s">
        <v>60</v>
      </c>
      <c r="E122" s="121" t="s">
        <v>56</v>
      </c>
      <c r="F122" s="121" t="s">
        <v>57</v>
      </c>
      <c r="G122" s="121" t="s">
        <v>102</v>
      </c>
      <c r="H122" s="121" t="s">
        <v>103</v>
      </c>
      <c r="I122" s="121" t="s">
        <v>104</v>
      </c>
      <c r="J122" s="122" t="s">
        <v>90</v>
      </c>
      <c r="K122" s="123" t="s">
        <v>105</v>
      </c>
      <c r="L122" s="124"/>
      <c r="M122" s="60" t="s">
        <v>1</v>
      </c>
      <c r="N122" s="61" t="s">
        <v>39</v>
      </c>
      <c r="O122" s="61" t="s">
        <v>106</v>
      </c>
      <c r="P122" s="61" t="s">
        <v>107</v>
      </c>
      <c r="Q122" s="61" t="s">
        <v>108</v>
      </c>
      <c r="R122" s="61" t="s">
        <v>109</v>
      </c>
      <c r="S122" s="61" t="s">
        <v>110</v>
      </c>
      <c r="T122" s="62" t="s">
        <v>111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7" t="s">
        <v>91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3"/>
      <c r="N123" s="54"/>
      <c r="O123" s="64"/>
      <c r="P123" s="126">
        <f>P124+P148</f>
        <v>0</v>
      </c>
      <c r="Q123" s="64"/>
      <c r="R123" s="126">
        <f>R124+R148</f>
        <v>1607.0697685000002</v>
      </c>
      <c r="S123" s="64"/>
      <c r="T123" s="127">
        <f>T124+T148</f>
        <v>1286.5203999999999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74</v>
      </c>
      <c r="AU123" s="14" t="s">
        <v>92</v>
      </c>
      <c r="BK123" s="128">
        <f>BK124+BK148</f>
        <v>0</v>
      </c>
    </row>
    <row r="124" spans="1:65" s="12" customFormat="1" ht="25.9" customHeight="1" x14ac:dyDescent="0.2">
      <c r="B124" s="129"/>
      <c r="D124" s="130" t="s">
        <v>74</v>
      </c>
      <c r="E124" s="131" t="s">
        <v>112</v>
      </c>
      <c r="F124" s="131" t="s">
        <v>113</v>
      </c>
      <c r="I124" s="132"/>
      <c r="J124" s="133">
        <f>BK124</f>
        <v>0</v>
      </c>
      <c r="L124" s="129"/>
      <c r="M124" s="134"/>
      <c r="N124" s="135"/>
      <c r="O124" s="135"/>
      <c r="P124" s="136">
        <f>P125+P132+P138+P140+P146</f>
        <v>0</v>
      </c>
      <c r="Q124" s="135"/>
      <c r="R124" s="136">
        <f>R125+R132+R138+R140+R146</f>
        <v>1607.0697685000002</v>
      </c>
      <c r="S124" s="135"/>
      <c r="T124" s="137">
        <f>T125+T132+T138+T140+T146</f>
        <v>1286.5203999999999</v>
      </c>
      <c r="AR124" s="130" t="s">
        <v>83</v>
      </c>
      <c r="AT124" s="138" t="s">
        <v>74</v>
      </c>
      <c r="AU124" s="138" t="s">
        <v>75</v>
      </c>
      <c r="AY124" s="130" t="s">
        <v>114</v>
      </c>
      <c r="BK124" s="139">
        <f>BK125+BK132+BK138+BK140+BK146</f>
        <v>0</v>
      </c>
    </row>
    <row r="125" spans="1:65" s="12" customFormat="1" ht="22.9" customHeight="1" x14ac:dyDescent="0.2">
      <c r="B125" s="129"/>
      <c r="D125" s="130" t="s">
        <v>74</v>
      </c>
      <c r="E125" s="140" t="s">
        <v>83</v>
      </c>
      <c r="F125" s="140" t="s">
        <v>115</v>
      </c>
      <c r="I125" s="132"/>
      <c r="J125" s="141">
        <f>BK125</f>
        <v>0</v>
      </c>
      <c r="L125" s="129"/>
      <c r="M125" s="134"/>
      <c r="N125" s="135"/>
      <c r="O125" s="135"/>
      <c r="P125" s="136">
        <f>SUM(P126:P131)</f>
        <v>0</v>
      </c>
      <c r="Q125" s="135"/>
      <c r="R125" s="136">
        <f>SUM(R126:R131)</f>
        <v>0.82312200000000002</v>
      </c>
      <c r="S125" s="135"/>
      <c r="T125" s="137">
        <f>SUM(T126:T131)</f>
        <v>1286.5203999999999</v>
      </c>
      <c r="AR125" s="130" t="s">
        <v>83</v>
      </c>
      <c r="AT125" s="138" t="s">
        <v>74</v>
      </c>
      <c r="AU125" s="138" t="s">
        <v>83</v>
      </c>
      <c r="AY125" s="130" t="s">
        <v>114</v>
      </c>
      <c r="BK125" s="139">
        <f>SUM(BK126:BK131)</f>
        <v>0</v>
      </c>
    </row>
    <row r="126" spans="1:65" s="2" customFormat="1" ht="33" customHeight="1" x14ac:dyDescent="0.2">
      <c r="A126" s="29"/>
      <c r="B126" s="142"/>
      <c r="C126" s="143" t="s">
        <v>83</v>
      </c>
      <c r="D126" s="143" t="s">
        <v>116</v>
      </c>
      <c r="E126" s="144" t="s">
        <v>117</v>
      </c>
      <c r="F126" s="145" t="s">
        <v>118</v>
      </c>
      <c r="G126" s="146" t="s">
        <v>119</v>
      </c>
      <c r="H126" s="147">
        <v>914.6</v>
      </c>
      <c r="I126" s="148"/>
      <c r="J126" s="147">
        <f t="shared" ref="J126:J131" si="0">ROUND(I126*H126,3)</f>
        <v>0</v>
      </c>
      <c r="K126" s="149"/>
      <c r="L126" s="30"/>
      <c r="M126" s="150" t="s">
        <v>1</v>
      </c>
      <c r="N126" s="151" t="s">
        <v>41</v>
      </c>
      <c r="O126" s="56"/>
      <c r="P126" s="152">
        <f t="shared" ref="P126:P131" si="1">O126*H126</f>
        <v>0</v>
      </c>
      <c r="Q126" s="152">
        <v>0</v>
      </c>
      <c r="R126" s="152">
        <f t="shared" ref="R126:R131" si="2">Q126*H126</f>
        <v>0</v>
      </c>
      <c r="S126" s="152">
        <v>0.56000000000000005</v>
      </c>
      <c r="T126" s="153">
        <f t="shared" ref="T126:T131" si="3">S126*H126</f>
        <v>512.17600000000004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4" t="s">
        <v>120</v>
      </c>
      <c r="AT126" s="154" t="s">
        <v>116</v>
      </c>
      <c r="AU126" s="154" t="s">
        <v>121</v>
      </c>
      <c r="AY126" s="14" t="s">
        <v>114</v>
      </c>
      <c r="BE126" s="155">
        <f t="shared" ref="BE126:BE131" si="4">IF(N126="základná",J126,0)</f>
        <v>0</v>
      </c>
      <c r="BF126" s="155">
        <f t="shared" ref="BF126:BF131" si="5">IF(N126="znížená",J126,0)</f>
        <v>0</v>
      </c>
      <c r="BG126" s="155">
        <f t="shared" ref="BG126:BG131" si="6">IF(N126="zákl. prenesená",J126,0)</f>
        <v>0</v>
      </c>
      <c r="BH126" s="155">
        <f t="shared" ref="BH126:BH131" si="7">IF(N126="zníž. prenesená",J126,0)</f>
        <v>0</v>
      </c>
      <c r="BI126" s="155">
        <f t="shared" ref="BI126:BI131" si="8">IF(N126="nulová",J126,0)</f>
        <v>0</v>
      </c>
      <c r="BJ126" s="14" t="s">
        <v>121</v>
      </c>
      <c r="BK126" s="156">
        <f t="shared" ref="BK126:BK131" si="9">ROUND(I126*H126,3)</f>
        <v>0</v>
      </c>
      <c r="BL126" s="14" t="s">
        <v>120</v>
      </c>
      <c r="BM126" s="154" t="s">
        <v>122</v>
      </c>
    </row>
    <row r="127" spans="1:65" s="2" customFormat="1" ht="37.9" customHeight="1" x14ac:dyDescent="0.2">
      <c r="A127" s="29"/>
      <c r="B127" s="142"/>
      <c r="C127" s="143" t="s">
        <v>121</v>
      </c>
      <c r="D127" s="143" t="s">
        <v>116</v>
      </c>
      <c r="E127" s="144" t="s">
        <v>123</v>
      </c>
      <c r="F127" s="145" t="s">
        <v>124</v>
      </c>
      <c r="G127" s="146" t="s">
        <v>119</v>
      </c>
      <c r="H127" s="147">
        <v>3048.6</v>
      </c>
      <c r="I127" s="148"/>
      <c r="J127" s="147">
        <f t="shared" si="0"/>
        <v>0</v>
      </c>
      <c r="K127" s="149"/>
      <c r="L127" s="30"/>
      <c r="M127" s="150" t="s">
        <v>1</v>
      </c>
      <c r="N127" s="151" t="s">
        <v>41</v>
      </c>
      <c r="O127" s="56"/>
      <c r="P127" s="152">
        <f t="shared" si="1"/>
        <v>0</v>
      </c>
      <c r="Q127" s="152">
        <v>2.7E-4</v>
      </c>
      <c r="R127" s="152">
        <f t="shared" si="2"/>
        <v>0.82312200000000002</v>
      </c>
      <c r="S127" s="152">
        <v>0.254</v>
      </c>
      <c r="T127" s="153">
        <f t="shared" si="3"/>
        <v>774.34439999999995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 t="s">
        <v>120</v>
      </c>
      <c r="AT127" s="154" t="s">
        <v>116</v>
      </c>
      <c r="AU127" s="154" t="s">
        <v>121</v>
      </c>
      <c r="AY127" s="14" t="s">
        <v>114</v>
      </c>
      <c r="BE127" s="155">
        <f t="shared" si="4"/>
        <v>0</v>
      </c>
      <c r="BF127" s="155">
        <f t="shared" si="5"/>
        <v>0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121</v>
      </c>
      <c r="BK127" s="156">
        <f t="shared" si="9"/>
        <v>0</v>
      </c>
      <c r="BL127" s="14" t="s">
        <v>120</v>
      </c>
      <c r="BM127" s="154" t="s">
        <v>125</v>
      </c>
    </row>
    <row r="128" spans="1:65" s="2" customFormat="1" ht="24.2" customHeight="1" x14ac:dyDescent="0.2">
      <c r="A128" s="29"/>
      <c r="B128" s="142"/>
      <c r="C128" s="143" t="s">
        <v>126</v>
      </c>
      <c r="D128" s="143" t="s">
        <v>116</v>
      </c>
      <c r="E128" s="144" t="s">
        <v>127</v>
      </c>
      <c r="F128" s="145" t="s">
        <v>128</v>
      </c>
      <c r="G128" s="146" t="s">
        <v>129</v>
      </c>
      <c r="H128" s="147">
        <v>44.43</v>
      </c>
      <c r="I128" s="148"/>
      <c r="J128" s="147">
        <f t="shared" si="0"/>
        <v>0</v>
      </c>
      <c r="K128" s="149"/>
      <c r="L128" s="30"/>
      <c r="M128" s="150" t="s">
        <v>1</v>
      </c>
      <c r="N128" s="151" t="s">
        <v>41</v>
      </c>
      <c r="O128" s="56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 t="s">
        <v>120</v>
      </c>
      <c r="AT128" s="154" t="s">
        <v>116</v>
      </c>
      <c r="AU128" s="154" t="s">
        <v>121</v>
      </c>
      <c r="AY128" s="14" t="s">
        <v>114</v>
      </c>
      <c r="BE128" s="155">
        <f t="shared" si="4"/>
        <v>0</v>
      </c>
      <c r="BF128" s="155">
        <f t="shared" si="5"/>
        <v>0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121</v>
      </c>
      <c r="BK128" s="156">
        <f t="shared" si="9"/>
        <v>0</v>
      </c>
      <c r="BL128" s="14" t="s">
        <v>120</v>
      </c>
      <c r="BM128" s="154" t="s">
        <v>130</v>
      </c>
    </row>
    <row r="129" spans="1:65" s="2" customFormat="1" ht="37.9" customHeight="1" x14ac:dyDescent="0.2">
      <c r="A129" s="29"/>
      <c r="B129" s="142"/>
      <c r="C129" s="143" t="s">
        <v>120</v>
      </c>
      <c r="D129" s="143" t="s">
        <v>116</v>
      </c>
      <c r="E129" s="144" t="s">
        <v>131</v>
      </c>
      <c r="F129" s="145" t="s">
        <v>132</v>
      </c>
      <c r="G129" s="146" t="s">
        <v>129</v>
      </c>
      <c r="H129" s="147">
        <v>44.43</v>
      </c>
      <c r="I129" s="148"/>
      <c r="J129" s="147">
        <f t="shared" si="0"/>
        <v>0</v>
      </c>
      <c r="K129" s="149"/>
      <c r="L129" s="30"/>
      <c r="M129" s="150" t="s">
        <v>1</v>
      </c>
      <c r="N129" s="151" t="s">
        <v>41</v>
      </c>
      <c r="O129" s="56"/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53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 t="s">
        <v>120</v>
      </c>
      <c r="AT129" s="154" t="s">
        <v>116</v>
      </c>
      <c r="AU129" s="154" t="s">
        <v>121</v>
      </c>
      <c r="AY129" s="14" t="s">
        <v>114</v>
      </c>
      <c r="BE129" s="155">
        <f t="shared" si="4"/>
        <v>0</v>
      </c>
      <c r="BF129" s="155">
        <f t="shared" si="5"/>
        <v>0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121</v>
      </c>
      <c r="BK129" s="156">
        <f t="shared" si="9"/>
        <v>0</v>
      </c>
      <c r="BL129" s="14" t="s">
        <v>120</v>
      </c>
      <c r="BM129" s="154" t="s">
        <v>133</v>
      </c>
    </row>
    <row r="130" spans="1:65" s="2" customFormat="1" ht="44.25" customHeight="1" x14ac:dyDescent="0.2">
      <c r="A130" s="29"/>
      <c r="B130" s="142"/>
      <c r="C130" s="143" t="s">
        <v>134</v>
      </c>
      <c r="D130" s="143" t="s">
        <v>116</v>
      </c>
      <c r="E130" s="144" t="s">
        <v>135</v>
      </c>
      <c r="F130" s="145" t="s">
        <v>136</v>
      </c>
      <c r="G130" s="146" t="s">
        <v>129</v>
      </c>
      <c r="H130" s="147">
        <v>755.31</v>
      </c>
      <c r="I130" s="148"/>
      <c r="J130" s="147">
        <f t="shared" si="0"/>
        <v>0</v>
      </c>
      <c r="K130" s="149"/>
      <c r="L130" s="30"/>
      <c r="M130" s="150" t="s">
        <v>1</v>
      </c>
      <c r="N130" s="151" t="s">
        <v>41</v>
      </c>
      <c r="O130" s="56"/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5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4" t="s">
        <v>120</v>
      </c>
      <c r="AT130" s="154" t="s">
        <v>116</v>
      </c>
      <c r="AU130" s="154" t="s">
        <v>121</v>
      </c>
      <c r="AY130" s="14" t="s">
        <v>114</v>
      </c>
      <c r="BE130" s="155">
        <f t="shared" si="4"/>
        <v>0</v>
      </c>
      <c r="BF130" s="155">
        <f t="shared" si="5"/>
        <v>0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121</v>
      </c>
      <c r="BK130" s="156">
        <f t="shared" si="9"/>
        <v>0</v>
      </c>
      <c r="BL130" s="14" t="s">
        <v>120</v>
      </c>
      <c r="BM130" s="154" t="s">
        <v>137</v>
      </c>
    </row>
    <row r="131" spans="1:65" s="2" customFormat="1" ht="24.2" customHeight="1" x14ac:dyDescent="0.2">
      <c r="A131" s="29"/>
      <c r="B131" s="142"/>
      <c r="C131" s="143" t="s">
        <v>138</v>
      </c>
      <c r="D131" s="143" t="s">
        <v>116</v>
      </c>
      <c r="E131" s="144" t="s">
        <v>139</v>
      </c>
      <c r="F131" s="145" t="s">
        <v>140</v>
      </c>
      <c r="G131" s="146" t="s">
        <v>141</v>
      </c>
      <c r="H131" s="147">
        <v>79.974000000000004</v>
      </c>
      <c r="I131" s="148"/>
      <c r="J131" s="147">
        <f t="shared" si="0"/>
        <v>0</v>
      </c>
      <c r="K131" s="149"/>
      <c r="L131" s="30"/>
      <c r="M131" s="150" t="s">
        <v>1</v>
      </c>
      <c r="N131" s="151" t="s">
        <v>41</v>
      </c>
      <c r="O131" s="56"/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5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120</v>
      </c>
      <c r="AT131" s="154" t="s">
        <v>116</v>
      </c>
      <c r="AU131" s="154" t="s">
        <v>121</v>
      </c>
      <c r="AY131" s="14" t="s">
        <v>114</v>
      </c>
      <c r="BE131" s="155">
        <f t="shared" si="4"/>
        <v>0</v>
      </c>
      <c r="BF131" s="155">
        <f t="shared" si="5"/>
        <v>0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121</v>
      </c>
      <c r="BK131" s="156">
        <f t="shared" si="9"/>
        <v>0</v>
      </c>
      <c r="BL131" s="14" t="s">
        <v>120</v>
      </c>
      <c r="BM131" s="154" t="s">
        <v>142</v>
      </c>
    </row>
    <row r="132" spans="1:65" s="12" customFormat="1" ht="22.9" customHeight="1" x14ac:dyDescent="0.2">
      <c r="B132" s="129"/>
      <c r="D132" s="130" t="s">
        <v>74</v>
      </c>
      <c r="E132" s="140" t="s">
        <v>134</v>
      </c>
      <c r="F132" s="140" t="s">
        <v>143</v>
      </c>
      <c r="I132" s="132"/>
      <c r="J132" s="141">
        <f>BK132</f>
        <v>0</v>
      </c>
      <c r="L132" s="129"/>
      <c r="M132" s="134"/>
      <c r="N132" s="135"/>
      <c r="O132" s="135"/>
      <c r="P132" s="136">
        <f>SUM(P133:P137)</f>
        <v>0</v>
      </c>
      <c r="Q132" s="135"/>
      <c r="R132" s="136">
        <f>SUM(R133:R137)</f>
        <v>1579.5550465000001</v>
      </c>
      <c r="S132" s="135"/>
      <c r="T132" s="137">
        <f>SUM(T133:T137)</f>
        <v>0</v>
      </c>
      <c r="AR132" s="130" t="s">
        <v>83</v>
      </c>
      <c r="AT132" s="138" t="s">
        <v>74</v>
      </c>
      <c r="AU132" s="138" t="s">
        <v>83</v>
      </c>
      <c r="AY132" s="130" t="s">
        <v>114</v>
      </c>
      <c r="BK132" s="139">
        <f>SUM(BK133:BK137)</f>
        <v>0</v>
      </c>
    </row>
    <row r="133" spans="1:65" s="2" customFormat="1" ht="24.2" customHeight="1" x14ac:dyDescent="0.2">
      <c r="A133" s="29"/>
      <c r="B133" s="142"/>
      <c r="C133" s="143" t="s">
        <v>144</v>
      </c>
      <c r="D133" s="143" t="s">
        <v>116</v>
      </c>
      <c r="E133" s="144" t="s">
        <v>145</v>
      </c>
      <c r="F133" s="145" t="s">
        <v>146</v>
      </c>
      <c r="G133" s="146" t="s">
        <v>119</v>
      </c>
      <c r="H133" s="147">
        <v>1013.35</v>
      </c>
      <c r="I133" s="148"/>
      <c r="J133" s="147">
        <f>ROUND(I133*H133,3)</f>
        <v>0</v>
      </c>
      <c r="K133" s="149"/>
      <c r="L133" s="30"/>
      <c r="M133" s="150" t="s">
        <v>1</v>
      </c>
      <c r="N133" s="151" t="s">
        <v>41</v>
      </c>
      <c r="O133" s="56"/>
      <c r="P133" s="152">
        <f>O133*H133</f>
        <v>0</v>
      </c>
      <c r="Q133" s="152">
        <v>0.37080000000000002</v>
      </c>
      <c r="R133" s="152">
        <f>Q133*H133</f>
        <v>375.75018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120</v>
      </c>
      <c r="AT133" s="154" t="s">
        <v>116</v>
      </c>
      <c r="AU133" s="154" t="s">
        <v>121</v>
      </c>
      <c r="AY133" s="14" t="s">
        <v>114</v>
      </c>
      <c r="BE133" s="155">
        <f>IF(N133="základná",J133,0)</f>
        <v>0</v>
      </c>
      <c r="BF133" s="155">
        <f>IF(N133="znížená",J133,0)</f>
        <v>0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4" t="s">
        <v>121</v>
      </c>
      <c r="BK133" s="156">
        <f>ROUND(I133*H133,3)</f>
        <v>0</v>
      </c>
      <c r="BL133" s="14" t="s">
        <v>120</v>
      </c>
      <c r="BM133" s="154" t="s">
        <v>147</v>
      </c>
    </row>
    <row r="134" spans="1:65" s="2" customFormat="1" ht="37.9" customHeight="1" x14ac:dyDescent="0.2">
      <c r="A134" s="29"/>
      <c r="B134" s="142"/>
      <c r="C134" s="143" t="s">
        <v>148</v>
      </c>
      <c r="D134" s="143" t="s">
        <v>116</v>
      </c>
      <c r="E134" s="144" t="s">
        <v>149</v>
      </c>
      <c r="F134" s="145" t="s">
        <v>150</v>
      </c>
      <c r="G134" s="146" t="s">
        <v>119</v>
      </c>
      <c r="H134" s="147">
        <v>1013.35</v>
      </c>
      <c r="I134" s="148"/>
      <c r="J134" s="147">
        <f>ROUND(I134*H134,3)</f>
        <v>0</v>
      </c>
      <c r="K134" s="149"/>
      <c r="L134" s="30"/>
      <c r="M134" s="150" t="s">
        <v>1</v>
      </c>
      <c r="N134" s="151" t="s">
        <v>41</v>
      </c>
      <c r="O134" s="56"/>
      <c r="P134" s="152">
        <f>O134*H134</f>
        <v>0</v>
      </c>
      <c r="Q134" s="152">
        <v>0.35914000000000001</v>
      </c>
      <c r="R134" s="152">
        <f>Q134*H134</f>
        <v>363.93451900000002</v>
      </c>
      <c r="S134" s="152">
        <v>0</v>
      </c>
      <c r="T134" s="15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4" t="s">
        <v>120</v>
      </c>
      <c r="AT134" s="154" t="s">
        <v>116</v>
      </c>
      <c r="AU134" s="154" t="s">
        <v>121</v>
      </c>
      <c r="AY134" s="14" t="s">
        <v>114</v>
      </c>
      <c r="BE134" s="155">
        <f>IF(N134="základná",J134,0)</f>
        <v>0</v>
      </c>
      <c r="BF134" s="155">
        <f>IF(N134="znížená",J134,0)</f>
        <v>0</v>
      </c>
      <c r="BG134" s="155">
        <f>IF(N134="zákl. prenesená",J134,0)</f>
        <v>0</v>
      </c>
      <c r="BH134" s="155">
        <f>IF(N134="zníž. prenesená",J134,0)</f>
        <v>0</v>
      </c>
      <c r="BI134" s="155">
        <f>IF(N134="nulová",J134,0)</f>
        <v>0</v>
      </c>
      <c r="BJ134" s="14" t="s">
        <v>121</v>
      </c>
      <c r="BK134" s="156">
        <f>ROUND(I134*H134,3)</f>
        <v>0</v>
      </c>
      <c r="BL134" s="14" t="s">
        <v>120</v>
      </c>
      <c r="BM134" s="154" t="s">
        <v>151</v>
      </c>
    </row>
    <row r="135" spans="1:65" s="2" customFormat="1" ht="33" customHeight="1" x14ac:dyDescent="0.2">
      <c r="A135" s="29"/>
      <c r="B135" s="142"/>
      <c r="C135" s="143" t="s">
        <v>152</v>
      </c>
      <c r="D135" s="143" t="s">
        <v>116</v>
      </c>
      <c r="E135" s="144" t="s">
        <v>153</v>
      </c>
      <c r="F135" s="145" t="s">
        <v>154</v>
      </c>
      <c r="G135" s="146" t="s">
        <v>119</v>
      </c>
      <c r="H135" s="147">
        <v>3147.35</v>
      </c>
      <c r="I135" s="148"/>
      <c r="J135" s="147">
        <f>ROUND(I135*H135,3)</f>
        <v>0</v>
      </c>
      <c r="K135" s="149"/>
      <c r="L135" s="30"/>
      <c r="M135" s="150" t="s">
        <v>1</v>
      </c>
      <c r="N135" s="151" t="s">
        <v>41</v>
      </c>
      <c r="O135" s="56"/>
      <c r="P135" s="152">
        <f>O135*H135</f>
        <v>0</v>
      </c>
      <c r="Q135" s="152">
        <v>7.5300000000000002E-3</v>
      </c>
      <c r="R135" s="152">
        <f>Q135*H135</f>
        <v>23.699545499999999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120</v>
      </c>
      <c r="AT135" s="154" t="s">
        <v>116</v>
      </c>
      <c r="AU135" s="154" t="s">
        <v>121</v>
      </c>
      <c r="AY135" s="14" t="s">
        <v>114</v>
      </c>
      <c r="BE135" s="155">
        <f>IF(N135="základná",J135,0)</f>
        <v>0</v>
      </c>
      <c r="BF135" s="155">
        <f>IF(N135="znížená",J135,0)</f>
        <v>0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121</v>
      </c>
      <c r="BK135" s="156">
        <f>ROUND(I135*H135,3)</f>
        <v>0</v>
      </c>
      <c r="BL135" s="14" t="s">
        <v>120</v>
      </c>
      <c r="BM135" s="154" t="s">
        <v>155</v>
      </c>
    </row>
    <row r="136" spans="1:65" s="2" customFormat="1" ht="33" customHeight="1" x14ac:dyDescent="0.2">
      <c r="A136" s="29"/>
      <c r="B136" s="142"/>
      <c r="C136" s="143" t="s">
        <v>156</v>
      </c>
      <c r="D136" s="143" t="s">
        <v>116</v>
      </c>
      <c r="E136" s="144" t="s">
        <v>157</v>
      </c>
      <c r="F136" s="145" t="s">
        <v>158</v>
      </c>
      <c r="G136" s="146" t="s">
        <v>119</v>
      </c>
      <c r="H136" s="147">
        <v>3147.35</v>
      </c>
      <c r="I136" s="148"/>
      <c r="J136" s="147">
        <f>ROUND(I136*H136,3)</f>
        <v>0</v>
      </c>
      <c r="K136" s="149"/>
      <c r="L136" s="30"/>
      <c r="M136" s="150" t="s">
        <v>1</v>
      </c>
      <c r="N136" s="151" t="s">
        <v>41</v>
      </c>
      <c r="O136" s="56"/>
      <c r="P136" s="152">
        <f>O136*H136</f>
        <v>0</v>
      </c>
      <c r="Q136" s="152">
        <v>0.10373</v>
      </c>
      <c r="R136" s="152">
        <f>Q136*H136</f>
        <v>326.47461550000003</v>
      </c>
      <c r="S136" s="152">
        <v>0</v>
      </c>
      <c r="T136" s="15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120</v>
      </c>
      <c r="AT136" s="154" t="s">
        <v>116</v>
      </c>
      <c r="AU136" s="154" t="s">
        <v>121</v>
      </c>
      <c r="AY136" s="14" t="s">
        <v>114</v>
      </c>
      <c r="BE136" s="155">
        <f>IF(N136="základná",J136,0)</f>
        <v>0</v>
      </c>
      <c r="BF136" s="155">
        <f>IF(N136="znížená",J136,0)</f>
        <v>0</v>
      </c>
      <c r="BG136" s="155">
        <f>IF(N136="zákl. prenesená",J136,0)</f>
        <v>0</v>
      </c>
      <c r="BH136" s="155">
        <f>IF(N136="zníž. prenesená",J136,0)</f>
        <v>0</v>
      </c>
      <c r="BI136" s="155">
        <f>IF(N136="nulová",J136,0)</f>
        <v>0</v>
      </c>
      <c r="BJ136" s="14" t="s">
        <v>121</v>
      </c>
      <c r="BK136" s="156">
        <f>ROUND(I136*H136,3)</f>
        <v>0</v>
      </c>
      <c r="BL136" s="14" t="s">
        <v>120</v>
      </c>
      <c r="BM136" s="154" t="s">
        <v>159</v>
      </c>
    </row>
    <row r="137" spans="1:65" s="2" customFormat="1" ht="33" customHeight="1" x14ac:dyDescent="0.2">
      <c r="A137" s="29"/>
      <c r="B137" s="142"/>
      <c r="C137" s="143" t="s">
        <v>160</v>
      </c>
      <c r="D137" s="143" t="s">
        <v>116</v>
      </c>
      <c r="E137" s="144" t="s">
        <v>161</v>
      </c>
      <c r="F137" s="145" t="s">
        <v>162</v>
      </c>
      <c r="G137" s="146" t="s">
        <v>119</v>
      </c>
      <c r="H137" s="147">
        <v>3147.35</v>
      </c>
      <c r="I137" s="148"/>
      <c r="J137" s="147">
        <f>ROUND(I137*H137,3)</f>
        <v>0</v>
      </c>
      <c r="K137" s="149"/>
      <c r="L137" s="30"/>
      <c r="M137" s="150" t="s">
        <v>1</v>
      </c>
      <c r="N137" s="151" t="s">
        <v>41</v>
      </c>
      <c r="O137" s="56"/>
      <c r="P137" s="152">
        <f>O137*H137</f>
        <v>0</v>
      </c>
      <c r="Q137" s="152">
        <v>0.15559000000000001</v>
      </c>
      <c r="R137" s="152">
        <f>Q137*H137</f>
        <v>489.69618650000001</v>
      </c>
      <c r="S137" s="152">
        <v>0</v>
      </c>
      <c r="T137" s="15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120</v>
      </c>
      <c r="AT137" s="154" t="s">
        <v>116</v>
      </c>
      <c r="AU137" s="154" t="s">
        <v>121</v>
      </c>
      <c r="AY137" s="14" t="s">
        <v>114</v>
      </c>
      <c r="BE137" s="155">
        <f>IF(N137="základná",J137,0)</f>
        <v>0</v>
      </c>
      <c r="BF137" s="155">
        <f>IF(N137="znížená",J137,0)</f>
        <v>0</v>
      </c>
      <c r="BG137" s="155">
        <f>IF(N137="zákl. prenesená",J137,0)</f>
        <v>0</v>
      </c>
      <c r="BH137" s="155">
        <f>IF(N137="zníž. prenesená",J137,0)</f>
        <v>0</v>
      </c>
      <c r="BI137" s="155">
        <f>IF(N137="nulová",J137,0)</f>
        <v>0</v>
      </c>
      <c r="BJ137" s="14" t="s">
        <v>121</v>
      </c>
      <c r="BK137" s="156">
        <f>ROUND(I137*H137,3)</f>
        <v>0</v>
      </c>
      <c r="BL137" s="14" t="s">
        <v>120</v>
      </c>
      <c r="BM137" s="154" t="s">
        <v>163</v>
      </c>
    </row>
    <row r="138" spans="1:65" s="12" customFormat="1" ht="22.9" customHeight="1" x14ac:dyDescent="0.2">
      <c r="B138" s="129"/>
      <c r="D138" s="130" t="s">
        <v>74</v>
      </c>
      <c r="E138" s="140" t="s">
        <v>148</v>
      </c>
      <c r="F138" s="140" t="s">
        <v>164</v>
      </c>
      <c r="I138" s="132"/>
      <c r="J138" s="141">
        <f>BK138</f>
        <v>0</v>
      </c>
      <c r="L138" s="129"/>
      <c r="M138" s="134"/>
      <c r="N138" s="135"/>
      <c r="O138" s="135"/>
      <c r="P138" s="136">
        <f>P139</f>
        <v>0</v>
      </c>
      <c r="Q138" s="135"/>
      <c r="R138" s="136">
        <f>R139</f>
        <v>26.691600000000001</v>
      </c>
      <c r="S138" s="135"/>
      <c r="T138" s="137">
        <f>T139</f>
        <v>0</v>
      </c>
      <c r="AR138" s="130" t="s">
        <v>83</v>
      </c>
      <c r="AT138" s="138" t="s">
        <v>74</v>
      </c>
      <c r="AU138" s="138" t="s">
        <v>83</v>
      </c>
      <c r="AY138" s="130" t="s">
        <v>114</v>
      </c>
      <c r="BK138" s="139">
        <f>BK139</f>
        <v>0</v>
      </c>
    </row>
    <row r="139" spans="1:65" s="2" customFormat="1" ht="16.5" customHeight="1" x14ac:dyDescent="0.2">
      <c r="A139" s="29"/>
      <c r="B139" s="142"/>
      <c r="C139" s="143" t="s">
        <v>165</v>
      </c>
      <c r="D139" s="143" t="s">
        <v>116</v>
      </c>
      <c r="E139" s="144" t="s">
        <v>166</v>
      </c>
      <c r="F139" s="145" t="s">
        <v>167</v>
      </c>
      <c r="G139" s="146" t="s">
        <v>168</v>
      </c>
      <c r="H139" s="147">
        <v>65</v>
      </c>
      <c r="I139" s="148"/>
      <c r="J139" s="147">
        <f>ROUND(I139*H139,3)</f>
        <v>0</v>
      </c>
      <c r="K139" s="149"/>
      <c r="L139" s="30"/>
      <c r="M139" s="150" t="s">
        <v>1</v>
      </c>
      <c r="N139" s="151" t="s">
        <v>41</v>
      </c>
      <c r="O139" s="56"/>
      <c r="P139" s="152">
        <f>O139*H139</f>
        <v>0</v>
      </c>
      <c r="Q139" s="152">
        <v>0.41064000000000001</v>
      </c>
      <c r="R139" s="152">
        <f>Q139*H139</f>
        <v>26.691600000000001</v>
      </c>
      <c r="S139" s="152">
        <v>0</v>
      </c>
      <c r="T139" s="15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120</v>
      </c>
      <c r="AT139" s="154" t="s">
        <v>116</v>
      </c>
      <c r="AU139" s="154" t="s">
        <v>121</v>
      </c>
      <c r="AY139" s="14" t="s">
        <v>114</v>
      </c>
      <c r="BE139" s="155">
        <f>IF(N139="základná",J139,0)</f>
        <v>0</v>
      </c>
      <c r="BF139" s="155">
        <f>IF(N139="znížená",J139,0)</f>
        <v>0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4" t="s">
        <v>121</v>
      </c>
      <c r="BK139" s="156">
        <f>ROUND(I139*H139,3)</f>
        <v>0</v>
      </c>
      <c r="BL139" s="14" t="s">
        <v>120</v>
      </c>
      <c r="BM139" s="154" t="s">
        <v>169</v>
      </c>
    </row>
    <row r="140" spans="1:65" s="12" customFormat="1" ht="22.9" customHeight="1" x14ac:dyDescent="0.2">
      <c r="B140" s="129"/>
      <c r="D140" s="130" t="s">
        <v>74</v>
      </c>
      <c r="E140" s="140" t="s">
        <v>152</v>
      </c>
      <c r="F140" s="140" t="s">
        <v>170</v>
      </c>
      <c r="I140" s="132"/>
      <c r="J140" s="141">
        <f>BK140</f>
        <v>0</v>
      </c>
      <c r="L140" s="129"/>
      <c r="M140" s="134"/>
      <c r="N140" s="135"/>
      <c r="O140" s="135"/>
      <c r="P140" s="136">
        <f>SUM(P141:P145)</f>
        <v>0</v>
      </c>
      <c r="Q140" s="135"/>
      <c r="R140" s="136">
        <f>SUM(R141:R145)</f>
        <v>0</v>
      </c>
      <c r="S140" s="135"/>
      <c r="T140" s="137">
        <f>SUM(T141:T145)</f>
        <v>0</v>
      </c>
      <c r="AR140" s="130" t="s">
        <v>83</v>
      </c>
      <c r="AT140" s="138" t="s">
        <v>74</v>
      </c>
      <c r="AU140" s="138" t="s">
        <v>83</v>
      </c>
      <c r="AY140" s="130" t="s">
        <v>114</v>
      </c>
      <c r="BK140" s="139">
        <f>SUM(BK141:BK145)</f>
        <v>0</v>
      </c>
    </row>
    <row r="141" spans="1:65" s="2" customFormat="1" ht="33" customHeight="1" x14ac:dyDescent="0.2">
      <c r="A141" s="29"/>
      <c r="B141" s="142"/>
      <c r="C141" s="143" t="s">
        <v>171</v>
      </c>
      <c r="D141" s="143" t="s">
        <v>116</v>
      </c>
      <c r="E141" s="144" t="s">
        <v>172</v>
      </c>
      <c r="F141" s="145" t="s">
        <v>173</v>
      </c>
      <c r="G141" s="146" t="s">
        <v>119</v>
      </c>
      <c r="H141" s="147">
        <v>3048.6</v>
      </c>
      <c r="I141" s="148"/>
      <c r="J141" s="147">
        <f>ROUND(I141*H141,3)</f>
        <v>0</v>
      </c>
      <c r="K141" s="149"/>
      <c r="L141" s="30"/>
      <c r="M141" s="150" t="s">
        <v>1</v>
      </c>
      <c r="N141" s="151" t="s">
        <v>41</v>
      </c>
      <c r="O141" s="56"/>
      <c r="P141" s="152">
        <f>O141*H141</f>
        <v>0</v>
      </c>
      <c r="Q141" s="152">
        <v>0</v>
      </c>
      <c r="R141" s="152">
        <f>Q141*H141</f>
        <v>0</v>
      </c>
      <c r="S141" s="152">
        <v>0</v>
      </c>
      <c r="T141" s="15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120</v>
      </c>
      <c r="AT141" s="154" t="s">
        <v>116</v>
      </c>
      <c r="AU141" s="154" t="s">
        <v>121</v>
      </c>
      <c r="AY141" s="14" t="s">
        <v>114</v>
      </c>
      <c r="BE141" s="155">
        <f>IF(N141="základná",J141,0)</f>
        <v>0</v>
      </c>
      <c r="BF141" s="155">
        <f>IF(N141="znížená",J141,0)</f>
        <v>0</v>
      </c>
      <c r="BG141" s="155">
        <f>IF(N141="zákl. prenesená",J141,0)</f>
        <v>0</v>
      </c>
      <c r="BH141" s="155">
        <f>IF(N141="zníž. prenesená",J141,0)</f>
        <v>0</v>
      </c>
      <c r="BI141" s="155">
        <f>IF(N141="nulová",J141,0)</f>
        <v>0</v>
      </c>
      <c r="BJ141" s="14" t="s">
        <v>121</v>
      </c>
      <c r="BK141" s="156">
        <f>ROUND(I141*H141,3)</f>
        <v>0</v>
      </c>
      <c r="BL141" s="14" t="s">
        <v>120</v>
      </c>
      <c r="BM141" s="154" t="s">
        <v>174</v>
      </c>
    </row>
    <row r="142" spans="1:65" s="2" customFormat="1" ht="24.2" customHeight="1" x14ac:dyDescent="0.2">
      <c r="A142" s="29"/>
      <c r="B142" s="142"/>
      <c r="C142" s="143" t="s">
        <v>175</v>
      </c>
      <c r="D142" s="143" t="s">
        <v>116</v>
      </c>
      <c r="E142" s="144" t="s">
        <v>176</v>
      </c>
      <c r="F142" s="145" t="s">
        <v>177</v>
      </c>
      <c r="G142" s="146" t="s">
        <v>141</v>
      </c>
      <c r="H142" s="147">
        <v>1286.52</v>
      </c>
      <c r="I142" s="148"/>
      <c r="J142" s="147">
        <f>ROUND(I142*H142,3)</f>
        <v>0</v>
      </c>
      <c r="K142" s="149"/>
      <c r="L142" s="30"/>
      <c r="M142" s="150" t="s">
        <v>1</v>
      </c>
      <c r="N142" s="151" t="s">
        <v>41</v>
      </c>
      <c r="O142" s="56"/>
      <c r="P142" s="152">
        <f>O142*H142</f>
        <v>0</v>
      </c>
      <c r="Q142" s="152">
        <v>0</v>
      </c>
      <c r="R142" s="152">
        <f>Q142*H142</f>
        <v>0</v>
      </c>
      <c r="S142" s="152">
        <v>0</v>
      </c>
      <c r="T142" s="15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120</v>
      </c>
      <c r="AT142" s="154" t="s">
        <v>116</v>
      </c>
      <c r="AU142" s="154" t="s">
        <v>121</v>
      </c>
      <c r="AY142" s="14" t="s">
        <v>114</v>
      </c>
      <c r="BE142" s="155">
        <f>IF(N142="základná",J142,0)</f>
        <v>0</v>
      </c>
      <c r="BF142" s="155">
        <f>IF(N142="znížená",J142,0)</f>
        <v>0</v>
      </c>
      <c r="BG142" s="155">
        <f>IF(N142="zákl. prenesená",J142,0)</f>
        <v>0</v>
      </c>
      <c r="BH142" s="155">
        <f>IF(N142="zníž. prenesená",J142,0)</f>
        <v>0</v>
      </c>
      <c r="BI142" s="155">
        <f>IF(N142="nulová",J142,0)</f>
        <v>0</v>
      </c>
      <c r="BJ142" s="14" t="s">
        <v>121</v>
      </c>
      <c r="BK142" s="156">
        <f>ROUND(I142*H142,3)</f>
        <v>0</v>
      </c>
      <c r="BL142" s="14" t="s">
        <v>120</v>
      </c>
      <c r="BM142" s="154" t="s">
        <v>178</v>
      </c>
    </row>
    <row r="143" spans="1:65" s="2" customFormat="1" ht="24.2" customHeight="1" x14ac:dyDescent="0.2">
      <c r="A143" s="29"/>
      <c r="B143" s="142"/>
      <c r="C143" s="143" t="s">
        <v>179</v>
      </c>
      <c r="D143" s="143" t="s">
        <v>116</v>
      </c>
      <c r="E143" s="144" t="s">
        <v>180</v>
      </c>
      <c r="F143" s="145" t="s">
        <v>181</v>
      </c>
      <c r="G143" s="146" t="s">
        <v>141</v>
      </c>
      <c r="H143" s="147">
        <v>24443.88</v>
      </c>
      <c r="I143" s="148"/>
      <c r="J143" s="147">
        <f>ROUND(I143*H143,3)</f>
        <v>0</v>
      </c>
      <c r="K143" s="149"/>
      <c r="L143" s="30"/>
      <c r="M143" s="150" t="s">
        <v>1</v>
      </c>
      <c r="N143" s="151" t="s">
        <v>41</v>
      </c>
      <c r="O143" s="56"/>
      <c r="P143" s="152">
        <f>O143*H143</f>
        <v>0</v>
      </c>
      <c r="Q143" s="152">
        <v>0</v>
      </c>
      <c r="R143" s="152">
        <f>Q143*H143</f>
        <v>0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120</v>
      </c>
      <c r="AT143" s="154" t="s">
        <v>116</v>
      </c>
      <c r="AU143" s="154" t="s">
        <v>121</v>
      </c>
      <c r="AY143" s="14" t="s">
        <v>114</v>
      </c>
      <c r="BE143" s="155">
        <f>IF(N143="základná",J143,0)</f>
        <v>0</v>
      </c>
      <c r="BF143" s="155">
        <f>IF(N143="znížená",J143,0)</f>
        <v>0</v>
      </c>
      <c r="BG143" s="155">
        <f>IF(N143="zákl. prenesená",J143,0)</f>
        <v>0</v>
      </c>
      <c r="BH143" s="155">
        <f>IF(N143="zníž. prenesená",J143,0)</f>
        <v>0</v>
      </c>
      <c r="BI143" s="155">
        <f>IF(N143="nulová",J143,0)</f>
        <v>0</v>
      </c>
      <c r="BJ143" s="14" t="s">
        <v>121</v>
      </c>
      <c r="BK143" s="156">
        <f>ROUND(I143*H143,3)</f>
        <v>0</v>
      </c>
      <c r="BL143" s="14" t="s">
        <v>120</v>
      </c>
      <c r="BM143" s="154" t="s">
        <v>182</v>
      </c>
    </row>
    <row r="144" spans="1:65" s="2" customFormat="1" ht="24.2" customHeight="1" x14ac:dyDescent="0.2">
      <c r="A144" s="29"/>
      <c r="B144" s="142"/>
      <c r="C144" s="143" t="s">
        <v>183</v>
      </c>
      <c r="D144" s="143" t="s">
        <v>116</v>
      </c>
      <c r="E144" s="144" t="s">
        <v>184</v>
      </c>
      <c r="F144" s="145" t="s">
        <v>185</v>
      </c>
      <c r="G144" s="146" t="s">
        <v>141</v>
      </c>
      <c r="H144" s="147">
        <v>1286.52</v>
      </c>
      <c r="I144" s="148"/>
      <c r="J144" s="147">
        <f>ROUND(I144*H144,3)</f>
        <v>0</v>
      </c>
      <c r="K144" s="149"/>
      <c r="L144" s="30"/>
      <c r="M144" s="150" t="s">
        <v>1</v>
      </c>
      <c r="N144" s="151" t="s">
        <v>41</v>
      </c>
      <c r="O144" s="56"/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120</v>
      </c>
      <c r="AT144" s="154" t="s">
        <v>116</v>
      </c>
      <c r="AU144" s="154" t="s">
        <v>121</v>
      </c>
      <c r="AY144" s="14" t="s">
        <v>114</v>
      </c>
      <c r="BE144" s="155">
        <f>IF(N144="základná",J144,0)</f>
        <v>0</v>
      </c>
      <c r="BF144" s="155">
        <f>IF(N144="znížená",J144,0)</f>
        <v>0</v>
      </c>
      <c r="BG144" s="155">
        <f>IF(N144="zákl. prenesená",J144,0)</f>
        <v>0</v>
      </c>
      <c r="BH144" s="155">
        <f>IF(N144="zníž. prenesená",J144,0)</f>
        <v>0</v>
      </c>
      <c r="BI144" s="155">
        <f>IF(N144="nulová",J144,0)</f>
        <v>0</v>
      </c>
      <c r="BJ144" s="14" t="s">
        <v>121</v>
      </c>
      <c r="BK144" s="156">
        <f>ROUND(I144*H144,3)</f>
        <v>0</v>
      </c>
      <c r="BL144" s="14" t="s">
        <v>120</v>
      </c>
      <c r="BM144" s="154" t="s">
        <v>186</v>
      </c>
    </row>
    <row r="145" spans="1:65" s="2" customFormat="1" ht="16.5" customHeight="1" x14ac:dyDescent="0.2">
      <c r="A145" s="29"/>
      <c r="B145" s="142"/>
      <c r="C145" s="143" t="s">
        <v>187</v>
      </c>
      <c r="D145" s="143" t="s">
        <v>116</v>
      </c>
      <c r="E145" s="144" t="s">
        <v>188</v>
      </c>
      <c r="F145" s="145" t="s">
        <v>189</v>
      </c>
      <c r="G145" s="146" t="s">
        <v>141</v>
      </c>
      <c r="H145" s="147">
        <v>1286.52</v>
      </c>
      <c r="I145" s="148"/>
      <c r="J145" s="147">
        <f>ROUND(I145*H145,3)</f>
        <v>0</v>
      </c>
      <c r="K145" s="149"/>
      <c r="L145" s="30"/>
      <c r="M145" s="150" t="s">
        <v>1</v>
      </c>
      <c r="N145" s="151" t="s">
        <v>41</v>
      </c>
      <c r="O145" s="56"/>
      <c r="P145" s="152">
        <f>O145*H145</f>
        <v>0</v>
      </c>
      <c r="Q145" s="152">
        <v>0</v>
      </c>
      <c r="R145" s="152">
        <f>Q145*H145</f>
        <v>0</v>
      </c>
      <c r="S145" s="152">
        <v>0</v>
      </c>
      <c r="T145" s="15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120</v>
      </c>
      <c r="AT145" s="154" t="s">
        <v>116</v>
      </c>
      <c r="AU145" s="154" t="s">
        <v>121</v>
      </c>
      <c r="AY145" s="14" t="s">
        <v>114</v>
      </c>
      <c r="BE145" s="155">
        <f>IF(N145="základná",J145,0)</f>
        <v>0</v>
      </c>
      <c r="BF145" s="155">
        <f>IF(N145="znížená",J145,0)</f>
        <v>0</v>
      </c>
      <c r="BG145" s="155">
        <f>IF(N145="zákl. prenesená",J145,0)</f>
        <v>0</v>
      </c>
      <c r="BH145" s="155">
        <f>IF(N145="zníž. prenesená",J145,0)</f>
        <v>0</v>
      </c>
      <c r="BI145" s="155">
        <f>IF(N145="nulová",J145,0)</f>
        <v>0</v>
      </c>
      <c r="BJ145" s="14" t="s">
        <v>121</v>
      </c>
      <c r="BK145" s="156">
        <f>ROUND(I145*H145,3)</f>
        <v>0</v>
      </c>
      <c r="BL145" s="14" t="s">
        <v>120</v>
      </c>
      <c r="BM145" s="154" t="s">
        <v>190</v>
      </c>
    </row>
    <row r="146" spans="1:65" s="12" customFormat="1" ht="22.9" customHeight="1" x14ac:dyDescent="0.2">
      <c r="B146" s="129"/>
      <c r="D146" s="130" t="s">
        <v>74</v>
      </c>
      <c r="E146" s="140" t="s">
        <v>191</v>
      </c>
      <c r="F146" s="140" t="s">
        <v>192</v>
      </c>
      <c r="I146" s="132"/>
      <c r="J146" s="141">
        <f>BK146</f>
        <v>0</v>
      </c>
      <c r="L146" s="129"/>
      <c r="M146" s="134"/>
      <c r="N146" s="135"/>
      <c r="O146" s="135"/>
      <c r="P146" s="136">
        <f>P147</f>
        <v>0</v>
      </c>
      <c r="Q146" s="135"/>
      <c r="R146" s="136">
        <f>R147</f>
        <v>0</v>
      </c>
      <c r="S146" s="135"/>
      <c r="T146" s="137">
        <f>T147</f>
        <v>0</v>
      </c>
      <c r="AR146" s="130" t="s">
        <v>83</v>
      </c>
      <c r="AT146" s="138" t="s">
        <v>74</v>
      </c>
      <c r="AU146" s="138" t="s">
        <v>83</v>
      </c>
      <c r="AY146" s="130" t="s">
        <v>114</v>
      </c>
      <c r="BK146" s="139">
        <f>BK147</f>
        <v>0</v>
      </c>
    </row>
    <row r="147" spans="1:65" s="2" customFormat="1" ht="33" customHeight="1" x14ac:dyDescent="0.2">
      <c r="A147" s="29"/>
      <c r="B147" s="142"/>
      <c r="C147" s="143" t="s">
        <v>193</v>
      </c>
      <c r="D147" s="143" t="s">
        <v>116</v>
      </c>
      <c r="E147" s="144" t="s">
        <v>194</v>
      </c>
      <c r="F147" s="145" t="s">
        <v>195</v>
      </c>
      <c r="G147" s="146" t="s">
        <v>141</v>
      </c>
      <c r="H147" s="147">
        <v>1607.07</v>
      </c>
      <c r="I147" s="148"/>
      <c r="J147" s="147">
        <f>ROUND(I147*H147,3)</f>
        <v>0</v>
      </c>
      <c r="K147" s="149"/>
      <c r="L147" s="30"/>
      <c r="M147" s="150" t="s">
        <v>1</v>
      </c>
      <c r="N147" s="151" t="s">
        <v>41</v>
      </c>
      <c r="O147" s="56"/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5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120</v>
      </c>
      <c r="AT147" s="154" t="s">
        <v>116</v>
      </c>
      <c r="AU147" s="154" t="s">
        <v>121</v>
      </c>
      <c r="AY147" s="14" t="s">
        <v>114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121</v>
      </c>
      <c r="BK147" s="156">
        <f>ROUND(I147*H147,3)</f>
        <v>0</v>
      </c>
      <c r="BL147" s="14" t="s">
        <v>120</v>
      </c>
      <c r="BM147" s="154" t="s">
        <v>196</v>
      </c>
    </row>
    <row r="148" spans="1:65" s="12" customFormat="1" ht="25.9" customHeight="1" x14ac:dyDescent="0.2">
      <c r="B148" s="129"/>
      <c r="D148" s="130" t="s">
        <v>74</v>
      </c>
      <c r="E148" s="131" t="s">
        <v>197</v>
      </c>
      <c r="F148" s="131" t="s">
        <v>198</v>
      </c>
      <c r="I148" s="132"/>
      <c r="J148" s="133">
        <f>BK148</f>
        <v>0</v>
      </c>
      <c r="L148" s="129"/>
      <c r="M148" s="134"/>
      <c r="N148" s="135"/>
      <c r="O148" s="135"/>
      <c r="P148" s="136">
        <f>SUM(P149:P153)</f>
        <v>0</v>
      </c>
      <c r="Q148" s="135"/>
      <c r="R148" s="136">
        <f>SUM(R149:R153)</f>
        <v>0</v>
      </c>
      <c r="S148" s="135"/>
      <c r="T148" s="137">
        <f>SUM(T149:T153)</f>
        <v>0</v>
      </c>
      <c r="AR148" s="130" t="s">
        <v>134</v>
      </c>
      <c r="AT148" s="138" t="s">
        <v>74</v>
      </c>
      <c r="AU148" s="138" t="s">
        <v>75</v>
      </c>
      <c r="AY148" s="130" t="s">
        <v>114</v>
      </c>
      <c r="BK148" s="139">
        <f>SUM(BK149:BK153)</f>
        <v>0</v>
      </c>
    </row>
    <row r="149" spans="1:65" s="2" customFormat="1" ht="16.5" customHeight="1" x14ac:dyDescent="0.2">
      <c r="A149" s="29"/>
      <c r="B149" s="142"/>
      <c r="C149" s="143" t="s">
        <v>199</v>
      </c>
      <c r="D149" s="143" t="s">
        <v>116</v>
      </c>
      <c r="E149" s="144" t="s">
        <v>200</v>
      </c>
      <c r="F149" s="145" t="s">
        <v>201</v>
      </c>
      <c r="G149" s="146" t="s">
        <v>215</v>
      </c>
      <c r="H149" s="147">
        <v>1</v>
      </c>
      <c r="I149" s="148"/>
      <c r="J149" s="147">
        <f>ROUND(I149*H149,3)</f>
        <v>0</v>
      </c>
      <c r="K149" s="149"/>
      <c r="L149" s="30"/>
      <c r="M149" s="150" t="s">
        <v>1</v>
      </c>
      <c r="N149" s="151" t="s">
        <v>41</v>
      </c>
      <c r="O149" s="56"/>
      <c r="P149" s="152">
        <f>O149*H149</f>
        <v>0</v>
      </c>
      <c r="Q149" s="152">
        <v>0</v>
      </c>
      <c r="R149" s="152">
        <f>Q149*H149</f>
        <v>0</v>
      </c>
      <c r="S149" s="152">
        <v>0</v>
      </c>
      <c r="T149" s="15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203</v>
      </c>
      <c r="AT149" s="154" t="s">
        <v>116</v>
      </c>
      <c r="AU149" s="154" t="s">
        <v>83</v>
      </c>
      <c r="AY149" s="14" t="s">
        <v>114</v>
      </c>
      <c r="BE149" s="155">
        <f>IF(N149="základná",J149,0)</f>
        <v>0</v>
      </c>
      <c r="BF149" s="155">
        <f>IF(N149="znížená",J149,0)</f>
        <v>0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121</v>
      </c>
      <c r="BK149" s="156">
        <f>ROUND(I149*H149,3)</f>
        <v>0</v>
      </c>
      <c r="BL149" s="14" t="s">
        <v>203</v>
      </c>
      <c r="BM149" s="154" t="s">
        <v>204</v>
      </c>
    </row>
    <row r="150" spans="1:65" s="2" customFormat="1" ht="24.75" customHeight="1" x14ac:dyDescent="0.2">
      <c r="A150" s="29"/>
      <c r="B150" s="142"/>
      <c r="C150" s="143">
        <v>20</v>
      </c>
      <c r="D150" s="143" t="s">
        <v>116</v>
      </c>
      <c r="E150" s="144" t="s">
        <v>209</v>
      </c>
      <c r="F150" s="145" t="s">
        <v>210</v>
      </c>
      <c r="G150" s="146" t="s">
        <v>202</v>
      </c>
      <c r="H150" s="147">
        <v>1</v>
      </c>
      <c r="I150" s="148"/>
      <c r="J150" s="147">
        <f>ROUND(I150*H150,3)</f>
        <v>0</v>
      </c>
      <c r="K150" s="149"/>
      <c r="L150" s="30"/>
      <c r="M150" s="150" t="s">
        <v>1</v>
      </c>
      <c r="N150" s="151" t="s">
        <v>41</v>
      </c>
      <c r="O150" s="56"/>
      <c r="P150" s="152">
        <f>O150*H150</f>
        <v>0</v>
      </c>
      <c r="Q150" s="152">
        <v>0</v>
      </c>
      <c r="R150" s="152">
        <f>Q150*H150</f>
        <v>0</v>
      </c>
      <c r="S150" s="152">
        <v>0</v>
      </c>
      <c r="T150" s="15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 t="s">
        <v>203</v>
      </c>
      <c r="AT150" s="154" t="s">
        <v>116</v>
      </c>
      <c r="AU150" s="154" t="s">
        <v>83</v>
      </c>
      <c r="AY150" s="14" t="s">
        <v>114</v>
      </c>
      <c r="BE150" s="155">
        <f>IF(N150="základná",J150,0)</f>
        <v>0</v>
      </c>
      <c r="BF150" s="155">
        <f>IF(N150="znížená",J150,0)</f>
        <v>0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121</v>
      </c>
      <c r="BK150" s="156">
        <f>ROUND(I150*H150,3)</f>
        <v>0</v>
      </c>
      <c r="BL150" s="14" t="s">
        <v>203</v>
      </c>
      <c r="BM150" s="154" t="s">
        <v>204</v>
      </c>
    </row>
    <row r="151" spans="1:65" s="2" customFormat="1" ht="21.75" customHeight="1" x14ac:dyDescent="0.2">
      <c r="A151" s="29"/>
      <c r="B151" s="142"/>
      <c r="C151" s="143">
        <v>21</v>
      </c>
      <c r="D151" s="143" t="s">
        <v>116</v>
      </c>
      <c r="E151" s="144" t="s">
        <v>213</v>
      </c>
      <c r="F151" s="145" t="s">
        <v>214</v>
      </c>
      <c r="G151" s="146" t="s">
        <v>215</v>
      </c>
      <c r="H151" s="147">
        <v>1</v>
      </c>
      <c r="I151" s="148"/>
      <c r="J151" s="147">
        <f>ROUND(I151*H151,3)</f>
        <v>0</v>
      </c>
      <c r="K151" s="149"/>
      <c r="L151" s="30"/>
      <c r="M151" s="150" t="s">
        <v>1</v>
      </c>
      <c r="N151" s="151" t="s">
        <v>41</v>
      </c>
      <c r="O151" s="56"/>
      <c r="P151" s="152">
        <f>O151*H151</f>
        <v>0</v>
      </c>
      <c r="Q151" s="152">
        <v>0</v>
      </c>
      <c r="R151" s="152">
        <f>Q151*H151</f>
        <v>0</v>
      </c>
      <c r="S151" s="152">
        <v>0</v>
      </c>
      <c r="T151" s="15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203</v>
      </c>
      <c r="AT151" s="154" t="s">
        <v>116</v>
      </c>
      <c r="AU151" s="154" t="s">
        <v>83</v>
      </c>
      <c r="AY151" s="14" t="s">
        <v>114</v>
      </c>
      <c r="BE151" s="155">
        <f>IF(N151="základná",J151,0)</f>
        <v>0</v>
      </c>
      <c r="BF151" s="155">
        <f>IF(N151="znížená",J151,0)</f>
        <v>0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121</v>
      </c>
      <c r="BK151" s="156">
        <f>ROUND(I151*H151,3)</f>
        <v>0</v>
      </c>
      <c r="BL151" s="14" t="s">
        <v>203</v>
      </c>
      <c r="BM151" s="154" t="s">
        <v>205</v>
      </c>
    </row>
    <row r="152" spans="1:65" s="2" customFormat="1" ht="21.75" customHeight="1" x14ac:dyDescent="0.2">
      <c r="A152" s="29"/>
      <c r="B152" s="142"/>
      <c r="C152" s="143">
        <v>22</v>
      </c>
      <c r="D152" s="143" t="s">
        <v>116</v>
      </c>
      <c r="E152" s="144" t="s">
        <v>211</v>
      </c>
      <c r="F152" s="145" t="s">
        <v>212</v>
      </c>
      <c r="G152" s="146" t="s">
        <v>215</v>
      </c>
      <c r="H152" s="147">
        <v>1</v>
      </c>
      <c r="I152" s="148"/>
      <c r="J152" s="147">
        <f>ROUND(I152*H152,3)</f>
        <v>0</v>
      </c>
      <c r="K152" s="149"/>
      <c r="L152" s="30"/>
      <c r="M152" s="150" t="s">
        <v>1</v>
      </c>
      <c r="N152" s="151" t="s">
        <v>41</v>
      </c>
      <c r="O152" s="56"/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5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203</v>
      </c>
      <c r="AT152" s="154" t="s">
        <v>116</v>
      </c>
      <c r="AU152" s="154" t="s">
        <v>83</v>
      </c>
      <c r="AY152" s="14" t="s">
        <v>114</v>
      </c>
      <c r="BE152" s="155">
        <f>IF(N152="základná",J152,0)</f>
        <v>0</v>
      </c>
      <c r="BF152" s="155">
        <f>IF(N152="znížená",J152,0)</f>
        <v>0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121</v>
      </c>
      <c r="BK152" s="156">
        <f>ROUND(I152*H152,3)</f>
        <v>0</v>
      </c>
      <c r="BL152" s="14" t="s">
        <v>203</v>
      </c>
      <c r="BM152" s="154" t="s">
        <v>205</v>
      </c>
    </row>
    <row r="153" spans="1:65" s="2" customFormat="1" ht="21.75" customHeight="1" x14ac:dyDescent="0.2">
      <c r="A153" s="29"/>
      <c r="B153" s="142"/>
      <c r="C153" s="143">
        <v>23</v>
      </c>
      <c r="D153" s="143" t="s">
        <v>116</v>
      </c>
      <c r="E153" s="144" t="s">
        <v>206</v>
      </c>
      <c r="F153" s="145" t="s">
        <v>207</v>
      </c>
      <c r="G153" s="146" t="s">
        <v>202</v>
      </c>
      <c r="H153" s="147">
        <v>1</v>
      </c>
      <c r="I153" s="148"/>
      <c r="J153" s="147">
        <f>ROUND(I153*H153,3)</f>
        <v>0</v>
      </c>
      <c r="K153" s="149"/>
      <c r="L153" s="30"/>
      <c r="M153" s="157" t="s">
        <v>1</v>
      </c>
      <c r="N153" s="158" t="s">
        <v>41</v>
      </c>
      <c r="O153" s="159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203</v>
      </c>
      <c r="AT153" s="154" t="s">
        <v>116</v>
      </c>
      <c r="AU153" s="154" t="s">
        <v>83</v>
      </c>
      <c r="AY153" s="14" t="s">
        <v>114</v>
      </c>
      <c r="BE153" s="155">
        <f>IF(N153="základná",J153,0)</f>
        <v>0</v>
      </c>
      <c r="BF153" s="155">
        <f>IF(N153="znížená",J153,0)</f>
        <v>0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121</v>
      </c>
      <c r="BK153" s="156">
        <f>ROUND(I153*H153,3)</f>
        <v>0</v>
      </c>
      <c r="BL153" s="14" t="s">
        <v>203</v>
      </c>
      <c r="BM153" s="154" t="s">
        <v>208</v>
      </c>
    </row>
    <row r="154" spans="1:65" s="2" customFormat="1" ht="6.95" customHeight="1" x14ac:dyDescent="0.2">
      <c r="A154" s="29"/>
      <c r="B154" s="45"/>
      <c r="C154" s="46"/>
      <c r="D154" s="46"/>
      <c r="E154" s="46"/>
      <c r="F154" s="46"/>
      <c r="G154" s="46"/>
      <c r="H154" s="46"/>
      <c r="I154" s="46"/>
      <c r="J154" s="46"/>
      <c r="K154" s="46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22:K153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Komunikácia</vt:lpstr>
      <vt:lpstr>'01 - Komunikácia'!Názvy_tlače</vt:lpstr>
      <vt:lpstr>'Rekapitulácia stavby'!Názvy_tlače</vt:lpstr>
      <vt:lpstr>'01 - Komunikácia'!Oblasť_tlače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Robert-PC\Robert</dc:creator>
  <cp:lastModifiedBy>Matula Vladimír, Ing.</cp:lastModifiedBy>
  <dcterms:created xsi:type="dcterms:W3CDTF">2021-08-22T14:28:54Z</dcterms:created>
  <dcterms:modified xsi:type="dcterms:W3CDTF">2022-04-25T19:32:36Z</dcterms:modified>
</cp:coreProperties>
</file>