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ata\Programy\Kros 4\Export\"/>
    </mc:Choice>
  </mc:AlternateContent>
  <bookViews>
    <workbookView xWindow="0" yWindow="0" windowWidth="0" windowHeight="0"/>
  </bookViews>
  <sheets>
    <sheet name="Rekapitulace stavby" sheetId="1" r:id="rId1"/>
    <sheet name="SO 01 - Komunik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Komunikace'!$C$89:$L$193</definedName>
    <definedName name="_xlnm.Print_Area" localSheetId="1">'SO 01 - Komunikace'!$C$4:$K$41,'SO 01 - Komunikace'!$C$47:$K$71,'SO 01 - Komunikace'!$C$77:$L$193</definedName>
    <definedName name="_xlnm.Print_Titles" localSheetId="1">'SO 01 - Komunikace'!$89:$89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K39"/>
  <c r="K38"/>
  <c i="1" r="BA55"/>
  <c i="2" r="K37"/>
  <c i="1" r="AZ55"/>
  <c i="2"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5"/>
  <c r="BH185"/>
  <c r="BG185"/>
  <c r="BF185"/>
  <c r="X185"/>
  <c r="V185"/>
  <c r="T185"/>
  <c r="P185"/>
  <c r="BI182"/>
  <c r="BH182"/>
  <c r="BG182"/>
  <c r="BF182"/>
  <c r="X182"/>
  <c r="V182"/>
  <c r="T182"/>
  <c r="P182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2"/>
  <c r="BH172"/>
  <c r="BG172"/>
  <c r="BF172"/>
  <c r="X172"/>
  <c r="V172"/>
  <c r="T172"/>
  <c r="P172"/>
  <c r="BI169"/>
  <c r="BH169"/>
  <c r="BG169"/>
  <c r="BF169"/>
  <c r="X169"/>
  <c r="V169"/>
  <c r="T169"/>
  <c r="P169"/>
  <c r="BI166"/>
  <c r="BH166"/>
  <c r="BG166"/>
  <c r="BF166"/>
  <c r="X166"/>
  <c r="V166"/>
  <c r="T166"/>
  <c r="P166"/>
  <c r="BI163"/>
  <c r="BH163"/>
  <c r="BG163"/>
  <c r="BF163"/>
  <c r="X163"/>
  <c r="V163"/>
  <c r="T163"/>
  <c r="P163"/>
  <c r="BI160"/>
  <c r="BH160"/>
  <c r="BG160"/>
  <c r="BF160"/>
  <c r="X160"/>
  <c r="V160"/>
  <c r="T160"/>
  <c r="P160"/>
  <c r="BI156"/>
  <c r="BH156"/>
  <c r="BG156"/>
  <c r="BF156"/>
  <c r="X156"/>
  <c r="V156"/>
  <c r="T156"/>
  <c r="P156"/>
  <c r="BI153"/>
  <c r="BH153"/>
  <c r="BG153"/>
  <c r="BF153"/>
  <c r="X153"/>
  <c r="V153"/>
  <c r="T153"/>
  <c r="P153"/>
  <c r="BI150"/>
  <c r="BH150"/>
  <c r="BG150"/>
  <c r="BF150"/>
  <c r="X150"/>
  <c r="V150"/>
  <c r="T150"/>
  <c r="P150"/>
  <c r="BI146"/>
  <c r="BH146"/>
  <c r="BG146"/>
  <c r="BF146"/>
  <c r="X146"/>
  <c r="V146"/>
  <c r="T146"/>
  <c r="P146"/>
  <c r="BI142"/>
  <c r="BH142"/>
  <c r="BG142"/>
  <c r="BF142"/>
  <c r="X142"/>
  <c r="V142"/>
  <c r="T142"/>
  <c r="P142"/>
  <c r="BI138"/>
  <c r="BH138"/>
  <c r="BG138"/>
  <c r="BF138"/>
  <c r="X138"/>
  <c r="V138"/>
  <c r="T138"/>
  <c r="P138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6"/>
  <c r="BH126"/>
  <c r="BG126"/>
  <c r="BF126"/>
  <c r="X126"/>
  <c r="V126"/>
  <c r="T126"/>
  <c r="P126"/>
  <c r="BI123"/>
  <c r="BH123"/>
  <c r="BG123"/>
  <c r="BF123"/>
  <c r="X123"/>
  <c r="V123"/>
  <c r="T123"/>
  <c r="P123"/>
  <c r="BI119"/>
  <c r="BH119"/>
  <c r="BG119"/>
  <c r="BF119"/>
  <c r="X119"/>
  <c r="V119"/>
  <c r="T119"/>
  <c r="P119"/>
  <c r="BI116"/>
  <c r="BH116"/>
  <c r="BG116"/>
  <c r="BF116"/>
  <c r="X116"/>
  <c r="V116"/>
  <c r="T116"/>
  <c r="P116"/>
  <c r="BI113"/>
  <c r="BH113"/>
  <c r="BG113"/>
  <c r="BF113"/>
  <c r="X113"/>
  <c r="V113"/>
  <c r="T113"/>
  <c r="P113"/>
  <c r="BI109"/>
  <c r="BH109"/>
  <c r="BG109"/>
  <c r="BF109"/>
  <c r="X109"/>
  <c r="V109"/>
  <c r="T109"/>
  <c r="P109"/>
  <c r="BI107"/>
  <c r="BH107"/>
  <c r="BG107"/>
  <c r="BF107"/>
  <c r="X107"/>
  <c r="V107"/>
  <c r="T107"/>
  <c r="P107"/>
  <c r="BI104"/>
  <c r="BH104"/>
  <c r="BG104"/>
  <c r="BF104"/>
  <c r="X104"/>
  <c r="V104"/>
  <c r="T104"/>
  <c r="P104"/>
  <c r="BI101"/>
  <c r="BH101"/>
  <c r="BG101"/>
  <c r="BF101"/>
  <c r="X101"/>
  <c r="V101"/>
  <c r="T101"/>
  <c r="P101"/>
  <c r="BI96"/>
  <c r="BH96"/>
  <c r="BG96"/>
  <c r="BF96"/>
  <c r="X96"/>
  <c r="V96"/>
  <c r="T96"/>
  <c r="P96"/>
  <c r="BI93"/>
  <c r="BH93"/>
  <c r="BG93"/>
  <c r="BF93"/>
  <c r="X93"/>
  <c r="V93"/>
  <c r="T93"/>
  <c r="P93"/>
  <c r="J87"/>
  <c r="J86"/>
  <c r="F86"/>
  <c r="F84"/>
  <c r="E82"/>
  <c r="J57"/>
  <c r="J56"/>
  <c r="F56"/>
  <c r="F54"/>
  <c r="E52"/>
  <c r="J18"/>
  <c r="E18"/>
  <c r="F87"/>
  <c r="J17"/>
  <c r="J12"/>
  <c r="J54"/>
  <c r="E7"/>
  <c r="E80"/>
  <c i="1" r="L50"/>
  <c r="AM50"/>
  <c r="AM49"/>
  <c r="L49"/>
  <c r="AM47"/>
  <c r="L47"/>
  <c r="L45"/>
  <c r="L44"/>
  <c i="2" r="R182"/>
  <c r="Q192"/>
  <c r="R150"/>
  <c r="Q188"/>
  <c r="Q163"/>
  <c r="K126"/>
  <c r="BE126"/>
  <c r="K107"/>
  <c r="BE107"/>
  <c r="K119"/>
  <c r="BE119"/>
  <c r="Q113"/>
  <c r="Q191"/>
  <c r="Q166"/>
  <c r="Q101"/>
  <c r="BK185"/>
  <c r="BK123"/>
  <c r="Q193"/>
  <c r="Q138"/>
  <c r="BK116"/>
  <c r="R179"/>
  <c r="R101"/>
  <c r="Q176"/>
  <c r="Q130"/>
  <c r="BK176"/>
  <c r="K130"/>
  <c r="BE130"/>
  <c r="Q119"/>
  <c r="Q107"/>
  <c r="Q185"/>
  <c r="R133"/>
  <c r="Q169"/>
  <c r="BK191"/>
  <c r="K142"/>
  <c r="BE142"/>
  <c r="Q135"/>
  <c r="Q146"/>
  <c r="K166"/>
  <c r="BE166"/>
  <c r="BK93"/>
  <c r="R123"/>
  <c r="R176"/>
  <c r="R142"/>
  <c r="BK133"/>
  <c r="Q150"/>
  <c r="R172"/>
  <c r="Q156"/>
  <c i="1" r="AU54"/>
  <c i="2" r="R169"/>
  <c r="BK160"/>
  <c r="Q179"/>
  <c r="R96"/>
  <c r="R160"/>
  <c r="BK172"/>
  <c r="K116"/>
  <c r="BE116"/>
  <c r="Q153"/>
  <c r="Q104"/>
  <c r="Q126"/>
  <c r="Q123"/>
  <c r="K179"/>
  <c r="BE179"/>
  <c r="BK104"/>
  <c r="K101"/>
  <c r="BE101"/>
  <c r="R185"/>
  <c r="R93"/>
  <c r="R119"/>
  <c r="R135"/>
  <c r="BK192"/>
  <c r="K163"/>
  <c r="BE163"/>
  <c r="BK150"/>
  <c r="Q172"/>
  <c r="R116"/>
  <c r="R193"/>
  <c r="R188"/>
  <c r="R138"/>
  <c r="R156"/>
  <c r="Q116"/>
  <c r="BK188"/>
  <c r="BK146"/>
  <c r="K156"/>
  <c r="BE156"/>
  <c r="R146"/>
  <c r="R191"/>
  <c r="R109"/>
  <c r="Q93"/>
  <c r="BK182"/>
  <c r="BK169"/>
  <c r="R126"/>
  <c r="Q182"/>
  <c r="R107"/>
  <c r="Q96"/>
  <c r="K113"/>
  <c r="BE113"/>
  <c r="K153"/>
  <c r="BE153"/>
  <c r="Q160"/>
  <c r="R104"/>
  <c r="Q142"/>
  <c r="BK107"/>
  <c r="K135"/>
  <c r="BE135"/>
  <c r="R130"/>
  <c r="K193"/>
  <c r="BE193"/>
  <c r="BK138"/>
  <c r="K96"/>
  <c r="BE96"/>
  <c r="R166"/>
  <c r="R163"/>
  <c r="Q133"/>
  <c r="R153"/>
  <c r="K109"/>
  <c r="BE109"/>
  <c r="Q109"/>
  <c r="R113"/>
  <c r="R192"/>
  <c l="1" r="V92"/>
  <c r="Q92"/>
  <c r="I63"/>
  <c r="X92"/>
  <c r="T112"/>
  <c r="Q112"/>
  <c r="I64"/>
  <c r="R129"/>
  <c r="J65"/>
  <c r="V149"/>
  <c r="V159"/>
  <c r="R159"/>
  <c r="J67"/>
  <c r="T168"/>
  <c r="Q168"/>
  <c r="I68"/>
  <c r="T190"/>
  <c r="T175"/>
  <c r="T92"/>
  <c r="V112"/>
  <c r="Q129"/>
  <c r="I65"/>
  <c r="X149"/>
  <c r="X159"/>
  <c r="V190"/>
  <c r="V175"/>
  <c r="R92"/>
  <c r="X112"/>
  <c r="T129"/>
  <c r="V129"/>
  <c r="T149"/>
  <c r="R149"/>
  <c r="J66"/>
  <c r="T159"/>
  <c r="Q159"/>
  <c r="I67"/>
  <c r="BK168"/>
  <c r="K168"/>
  <c r="K68"/>
  <c r="V168"/>
  <c r="R168"/>
  <c r="J68"/>
  <c r="X190"/>
  <c r="X175"/>
  <c r="R112"/>
  <c r="J64"/>
  <c r="X129"/>
  <c r="Q149"/>
  <c r="I66"/>
  <c r="X168"/>
  <c r="Q190"/>
  <c r="I70"/>
  <c r="R190"/>
  <c r="J70"/>
  <c r="Q175"/>
  <c r="I69"/>
  <c r="R175"/>
  <c r="J69"/>
  <c r="E50"/>
  <c r="J84"/>
  <c r="F57"/>
  <c r="BK130"/>
  <c r="K172"/>
  <c r="BE172"/>
  <c r="F38"/>
  <c i="1" r="BE55"/>
  <c r="BE54"/>
  <c r="W32"/>
  <c i="2" r="K185"/>
  <c r="BE185"/>
  <c r="K123"/>
  <c r="BE123"/>
  <c r="BK163"/>
  <c r="BK156"/>
  <c r="K104"/>
  <c r="BE104"/>
  <c r="K138"/>
  <c r="BE138"/>
  <c r="K188"/>
  <c r="BE188"/>
  <c r="BK113"/>
  <c r="K169"/>
  <c r="BE169"/>
  <c r="K191"/>
  <c r="BE191"/>
  <c r="BK101"/>
  <c r="K192"/>
  <c r="BE192"/>
  <c r="BK166"/>
  <c r="F36"/>
  <c i="1" r="BC55"/>
  <c r="BC54"/>
  <c r="W30"/>
  <c i="2" r="F39"/>
  <c i="1" r="BF55"/>
  <c r="BF54"/>
  <c r="W33"/>
  <c i="2" r="BK119"/>
  <c r="BK142"/>
  <c r="K93"/>
  <c r="BE93"/>
  <c r="K133"/>
  <c r="BE133"/>
  <c r="BK179"/>
  <c r="K182"/>
  <c r="BE182"/>
  <c r="F37"/>
  <c i="1" r="BD55"/>
  <c r="BD54"/>
  <c r="W31"/>
  <c i="2" r="K146"/>
  <c r="BE146"/>
  <c r="BK193"/>
  <c r="BK190"/>
  <c r="K190"/>
  <c r="K70"/>
  <c r="BK96"/>
  <c r="BK153"/>
  <c r="K160"/>
  <c r="BE160"/>
  <c r="BK126"/>
  <c r="K176"/>
  <c r="BE176"/>
  <c r="BK135"/>
  <c r="BK109"/>
  <c r="K36"/>
  <c i="1" r="AY55"/>
  <c i="2" r="K150"/>
  <c r="BE150"/>
  <c l="1" r="BK175"/>
  <c r="K175"/>
  <c r="K69"/>
  <c r="T91"/>
  <c r="T90"/>
  <c i="1" r="AW55"/>
  <c i="2" r="X91"/>
  <c r="X90"/>
  <c r="R91"/>
  <c r="J62"/>
  <c r="V91"/>
  <c r="V90"/>
  <c r="Q91"/>
  <c r="I62"/>
  <c r="J63"/>
  <c r="BK159"/>
  <c r="K159"/>
  <c r="K67"/>
  <c r="BK92"/>
  <c r="K92"/>
  <c r="K63"/>
  <c r="BK149"/>
  <c r="K149"/>
  <c r="K66"/>
  <c r="BK112"/>
  <c r="K112"/>
  <c r="K64"/>
  <c r="BK129"/>
  <c r="K129"/>
  <c r="K65"/>
  <c i="1" r="BA54"/>
  <c i="2" r="K35"/>
  <c i="1" r="AX55"/>
  <c r="AV55"/>
  <c r="AW54"/>
  <c r="AZ54"/>
  <c r="AY54"/>
  <c r="AK30"/>
  <c i="2" r="F35"/>
  <c i="1" r="BB55"/>
  <c r="BB54"/>
  <c r="W29"/>
  <c i="2" l="1" r="R90"/>
  <c r="J61"/>
  <c r="K31"/>
  <c i="1" r="AT55"/>
  <c i="2" r="BK91"/>
  <c r="K91"/>
  <c r="K62"/>
  <c r="Q90"/>
  <c r="I61"/>
  <c r="K30"/>
  <c i="1" r="AS55"/>
  <c r="AT54"/>
  <c r="AX54"/>
  <c r="AK29"/>
  <c r="AS54"/>
  <c i="2" l="1" r="BK90"/>
  <c r="K90"/>
  <c r="K61"/>
  <c i="1" r="AV54"/>
  <c i="2" l="1" r="K32"/>
  <c i="1" r="AG55"/>
  <c r="AG54"/>
  <c r="AK26"/>
  <c l="1" r="AN54"/>
  <c i="2" r="K41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<sst xmlns="http://schemas.openxmlformats.org/spreadsheetml/2006/main">
  <si>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</si>
  <si>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</si>
  <si>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</si>
  <si>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</si>
  <si>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</si>
  <si>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True</t>
  </si>
  <si>
    <t>{382b0c4e-26e2-4f8f-b778-f28ec9011cc2}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</si>
  <si>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</si>
  <si>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</si>
  <si>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</si>
  <si>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</si>
  <si>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</si>
  <si>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</si>
  <si>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</si>
  <si>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</si>
  <si>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</si>
  <si>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007_NB_up_1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</si>
  <si>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</si>
  <si>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</si>
  <si>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Udržovací práce Šternberk - Ulice Na Strání</t>
  </si>
  <si>
    <t>KSO:</t>
  </si>
  <si>
    <t>CC-CZ:</t>
  </si>
  <si>
    <t>Místo:</t>
  </si>
  <si>
    <t>Šternberk</t>
  </si>
  <si>
    <t>Datum:</t>
  </si>
  <si>
    <t>7. 7. 2022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</si>
  <si>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</si>
  <si>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</si>
  <si>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</si>
  <si>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</si>
  <si>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</si>
  <si>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</si>
  <si>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</si>
  <si>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70592497</t>
  </si>
  <si>
    <t>Jiří Sotolář</t>
  </si>
  <si>
    <t>CZ7807108419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</si>
  <si>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</si>
  <si>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</si>
  <si>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</si>
  <si>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</si>
  <si>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</si>
  <si>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</si>
  <si>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</si>
  <si>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</si>
  <si>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</si>
  <si>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</si>
  <si>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</si>
  <si>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</si>
  <si>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</si>
  <si>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</si>
  <si>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</si>
  <si>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</si>
  <si>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</si>
  <si>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</si>
  <si>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</si>
  <si>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</si>
  <si>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</si>
  <si>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</si>
  <si>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</si>
  <si>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</si>
  <si>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</si>
  <si>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</si>
  <si>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</si>
  <si>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</si>
  <si>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</si>
  <si>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</si>
  <si>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</si>
  <si>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</si>
  <si>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</si>
  <si>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</si>
  <si>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</si>
  <si>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</si>
  <si>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</si>
  <si>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</si>
  <si>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</si>
  <si>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</si>
  <si>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</si>
  <si>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</si>
  <si>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</si>
  <si>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</si>
  <si>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</si>
  <si>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</t>
  </si>
  <si>
    <t>STA</t>
  </si>
  <si>
    <t>1</t>
  </si>
  <si>
    <t>{baf5f1a3-4d10-4acd-b56f-98b57f3e410e}</t>
  </si>
  <si>
    <t>2</t>
  </si>
  <si>
    <t>KRYCÍ LIST SOUPISU PRACÍ</t>
  </si>
  <si>
    <t>Objekt:</t>
  </si>
  <si>
    <t>SO 01 - Komunikace</t>
  </si>
  <si>
    <t>Ing. Jiří Sotolář</t>
  </si>
  <si>
    <t>CZ70592497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</si>
  <si>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</si>
  <si>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</si>
  <si>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</si>
  <si>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</si>
  <si>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</si>
  <si>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</si>
  <si>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</si>
  <si>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</si>
  <si>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</si>
  <si>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</si>
  <si>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</si>
  <si>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</si>
  <si>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</si>
  <si>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</si>
  <si>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 náklady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</si>
  <si>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</si>
  <si>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</si>
  <si>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</si>
  <si>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</si>
  <si>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</si>
  <si>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</si>
  <si>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</si>
  <si>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</si>
  <si>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</si>
  <si>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</si>
  <si>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</si>
  <si>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</si>
  <si>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</si>
  <si>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</si>
  <si>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</si>
  <si>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</si>
  <si>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</si>
  <si>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</si>
  <si>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</si>
  <si>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</si>
  <si>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</si>
  <si>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</si>
  <si>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</si>
  <si>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</si>
  <si>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</si>
  <si>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</si>
  <si>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m2</t>
  </si>
  <si>
    <t>CS ÚRS 2022 01</t>
  </si>
  <si>
    <t>4</t>
  </si>
  <si>
    <t>-341493572</t>
  </si>
  <si>
    <t>Online PSC</t>
  </si>
  <si>
    <t>https://podminky.urs.cz/item/CS_URS_2022_01/113107221</t>
  </si>
  <si>
    <t>VV</t>
  </si>
  <si>
    <t>"Ostranění stávající ložné a obrusné konstrukce -pouze v ploše živice" 585,66</t>
  </si>
  <si>
    <t>129001101</t>
  </si>
  <si>
    <t>Příplatek k cenám vykopávek za ztížení vykopávky v blízkosti podzemního vedení nebo výbušnin v horninách jakékoliv třídy</t>
  </si>
  <si>
    <t>m3</t>
  </si>
  <si>
    <t>-942976980</t>
  </si>
  <si>
    <t>https://podminky.urs.cz/item/CS_URS_2022_01/129001101</t>
  </si>
  <si>
    <t>Předpoklad 33,3 % prostoru s výskytem inženýrských sítí v kolizi s navrhovanými úpravami</t>
  </si>
  <si>
    <t>"Ostranění stávající ložné a obrusné konstrukce -pouze v ploše živice" 585,66*0,10*0,33</t>
  </si>
  <si>
    <t>Součet</t>
  </si>
  <si>
    <t>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</si>
  <si>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</si>
  <si>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</si>
  <si>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1378120969</t>
  </si>
  <si>
    <t>https://podminky.urs.cz/item/CS_URS_2022_01/162651112</t>
  </si>
  <si>
    <t>"Ostranění stávající ložné a obrusné konstrukce -pouze v ploše živice" 585,66*0,1</t>
  </si>
  <si>
    <t>167151101</t>
  </si>
  <si>
    <t>Nakládání, skládání a překládání neulehlého výkopku nebo sypaniny strojně nakládání, množství do 100 m3, z horniny třídy těžitelnosti I, skupiny 1 až 3</t>
  </si>
  <si>
    <t>-1140663310</t>
  </si>
  <si>
    <t>https://podminky.urs.cz/item/CS_URS_2022_01/167151101</t>
  </si>
  <si>
    <t>5</t>
  </si>
  <si>
    <t>171201221-R</t>
  </si>
  <si>
    <t>Poplatek za uložení stavebního odpadu na skládce (skládkovné) zeminy a kamení zatříděného do Katalogu odpadů pod kódem 17 05 04</t>
  </si>
  <si>
    <t>t</t>
  </si>
  <si>
    <t>-1340472800</t>
  </si>
  <si>
    <t>"Ostranění stávající ložné a obrusné konstrukce -pouze v ploše živice" 585,66*0,1*1,8</t>
  </si>
  <si>
    <t>6</t>
  </si>
  <si>
    <t>181951111</t>
  </si>
  <si>
    <t>Úprava pláně vyrovnáním výškových rozdílů strojně v hornině třídy těžitelnosti I, skupiny 1 až 3 bez zhutnění</t>
  </si>
  <si>
    <t>208369772</t>
  </si>
  <si>
    <t>https://podminky.urs.cz/item/CS_URS_2022_01/181951111</t>
  </si>
  <si>
    <t>"Vyrovnáná pod živičnou vrstvu" 585,66</t>
  </si>
  <si>
    <t>Komunikace pozemní</t>
  </si>
  <si>
    <t>7</t>
  </si>
  <si>
    <t>567583111-r</t>
  </si>
  <si>
    <t>Recyklace podkladní vrstvy za studena na místě promísení rozpojené směsi s cementem a přísadami na bázi zeolitu a minerálů (materiál ve specifikaci) s rozhrnutím, zhutněním a vlhčením plochy do 1 000 m2, tloušťky po zhutnění přes 250 do 300 mm</t>
  </si>
  <si>
    <t>512891543</t>
  </si>
  <si>
    <t>https://podminky.urs.cz/item/CS_URS_2022_01/567583111-r</t>
  </si>
  <si>
    <t>"Položka oceněna včetně materiálu - předpoklad 4,0% " 585,66</t>
  </si>
  <si>
    <t>8</t>
  </si>
  <si>
    <t>569831111</t>
  </si>
  <si>
    <t>Zpevnění krajnic nebo komunikací pro pěší s rozprostřením a zhutněním, po zhutnění štěrkodrtí tl. 100 mm</t>
  </si>
  <si>
    <t>1807507416</t>
  </si>
  <si>
    <t>https://podminky.urs.cz/item/CS_URS_2022_01/569831111</t>
  </si>
  <si>
    <t>78,86</t>
  </si>
  <si>
    <t>9</t>
  </si>
  <si>
    <t>577134111</t>
  </si>
  <si>
    <t>Asfaltový beton vrstva obrusná ACO 11 (ABS) s rozprostřením a se zhutněním z nemodifikovaného asfaltu v pruhu šířky do 3 m tř. I, po zhutnění tl. 40 mm</t>
  </si>
  <si>
    <t>53276987</t>
  </si>
  <si>
    <t>https://podminky.urs.cz/item/CS_URS_2022_01/577134111</t>
  </si>
  <si>
    <t>P</t>
  </si>
  <si>
    <t>Poznámka k položce:_x000d_
Celková plocha živice</t>
  </si>
  <si>
    <t>585,66</t>
  </si>
  <si>
    <t>10</t>
  </si>
  <si>
    <t>573211111</t>
  </si>
  <si>
    <t>Postřik spojovací PS bez posypu kamenivem z asfaltu silničního, v množství 0,60 kg/m2</t>
  </si>
  <si>
    <t>-500843064</t>
  </si>
  <si>
    <t>https://podminky.urs.cz/item/CS_URS_2022_01/573211111</t>
  </si>
  <si>
    <t>11</t>
  </si>
  <si>
    <t>577145112</t>
  </si>
  <si>
    <t>Asfaltový beton vrstva ložní ACL 16 (ABH) s rozprostřením a zhutněním z nemodifikovaného asfaltu v pruhu šířky do 3 m, po zhutnění tl. 50 mm</t>
  </si>
  <si>
    <t>-300977207</t>
  </si>
  <si>
    <t>https://podminky.urs.cz/item/CS_URS_2022_01/577145112</t>
  </si>
  <si>
    <t>Ostatní konstrukce a práce, bourání</t>
  </si>
  <si>
    <t>12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</si>
  <si>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</si>
  <si>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</si>
  <si>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</si>
  <si>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-767222811</t>
  </si>
  <si>
    <t>https://podminky.urs.cz/item/CS_URS_2022_01/916131213</t>
  </si>
  <si>
    <t>"Pouze odhad - provedení dle skutečnosti" 10</t>
  </si>
  <si>
    <t>13</t>
  </si>
  <si>
    <t>M</t>
  </si>
  <si>
    <t>59217032</t>
  </si>
  <si>
    <t>obrubník betonový silniční 1000x150x150mm</t>
  </si>
  <si>
    <t>-944532426</t>
  </si>
  <si>
    <t>14</t>
  </si>
  <si>
    <t>916991121</t>
  </si>
  <si>
    <t>Lože pod obrubníky, krajníky nebo obruby z dlažebních kostek z betonu prostého</t>
  </si>
  <si>
    <t>-1127013325</t>
  </si>
  <si>
    <t>https://podminky.urs.cz/item/CS_URS_2022_01/916991121</t>
  </si>
  <si>
    <t>10*0,075</t>
  </si>
  <si>
    <t>919731112</t>
  </si>
  <si>
    <t>Zarovnání styčné plochy podkladu nebo krytu podél vybourané části komunikace nebo zpevněné plochy z betonu prostého tl. do 150 mm</t>
  </si>
  <si>
    <t>377049980</t>
  </si>
  <si>
    <t>https://podminky.urs.cz/item/CS_URS_2022_01/919731112</t>
  </si>
  <si>
    <t>Poznámka k položce:_x000d_
Řezání stávající živice v místě napojení na stávající konstrukce</t>
  </si>
  <si>
    <t>"V místě napojení na stávající komunikaci" 8</t>
  </si>
  <si>
    <t>16</t>
  </si>
  <si>
    <t>919735113</t>
  </si>
  <si>
    <t>Řezání stávajícího živičného krytu nebo podkladu hloubky přes 100 do 150 mm</t>
  </si>
  <si>
    <t>-783559036</t>
  </si>
  <si>
    <t>https://podminky.urs.cz/item/CS_URS_2022_01/919735113</t>
  </si>
  <si>
    <t>17</t>
  </si>
  <si>
    <t>938908411</t>
  </si>
  <si>
    <t>Čištění vozovek splachováním vodou povrchu podkladu nebo krytu živičného, betonového nebo dlážděného</t>
  </si>
  <si>
    <t>434140144</t>
  </si>
  <si>
    <t>https://podminky.urs.cz/item/CS_URS_2022_01/938908411</t>
  </si>
  <si>
    <t>997</t>
  </si>
  <si>
    <t>Přesun sutě</t>
  </si>
  <si>
    <t>18</t>
  </si>
  <si>
    <t>997002511</t>
  </si>
  <si>
    <t>Vodorovné přemístění suti a vybouraných hmot bez naložení, se složením a hrubým urovnáním na vzdálenost do 1 km</t>
  </si>
  <si>
    <t>391680548</t>
  </si>
  <si>
    <t>https://podminky.urs.cz/item/CS_URS_2022_01/997002511</t>
  </si>
  <si>
    <t>105,419</t>
  </si>
  <si>
    <t>19</t>
  </si>
  <si>
    <t>997002519</t>
  </si>
  <si>
    <t>Vodorovné přemístění suti a vybouraných hmot bez naložení, se složením a hrubým urovnáním Příplatek k ceně za každý další i započatý 1 km přes 1 km</t>
  </si>
  <si>
    <t>1461424936</t>
  </si>
  <si>
    <t>https://podminky.urs.cz/item/CS_URS_2022_01/997002519</t>
  </si>
  <si>
    <t>105,419*4</t>
  </si>
  <si>
    <t>20</t>
  </si>
  <si>
    <t>997002611</t>
  </si>
  <si>
    <t>Nakládání suti a vybouraných hmot na dopravní prostředek pro vodorovné přemístění</t>
  </si>
  <si>
    <t>1123935182</t>
  </si>
  <si>
    <t>https://podminky.urs.cz/item/CS_URS_2022_01/997002611</t>
  </si>
  <si>
    <t>998</t>
  </si>
  <si>
    <t>Přesun hmot</t>
  </si>
  <si>
    <t>997221875</t>
  </si>
  <si>
    <t>Poplatek za uložení stavebního odpadu na recyklační skládce (skládkovné) asfaltového bez obsahu dehtu zatříděného do Katalogu odpadů pod kódem 17 03 02</t>
  </si>
  <si>
    <t>-444014494</t>
  </si>
  <si>
    <t>https://podminky.urs.cz/item/CS_URS_2022_01/997221875</t>
  </si>
  <si>
    <t>Poznámka k položce:_x000d_
Viz pol. 1 * 1,85</t>
  </si>
  <si>
    <t>22</t>
  </si>
  <si>
    <t>997221873</t>
  </si>
  <si>
    <t>Poplatek za uložení stavebního odpadu na recyklační skládce (skládkovné) zeminy a kamení zatříděného do Katalogu odpadů pod kódem 17 05 04</t>
  </si>
  <si>
    <t>-1384010287</t>
  </si>
  <si>
    <t>https://podminky.urs.cz/item/CS_URS_2022_01/997221873</t>
  </si>
  <si>
    <t>Poznámka k položce:_x000d_
Viz pol. 3 * 1,85</t>
  </si>
  <si>
    <t>23</t>
  </si>
  <si>
    <t>998225111</t>
  </si>
  <si>
    <t>Přesun hmot pro komunikace s krytem z kameniva, monolitickým betonovým nebo živičným dopravní vzdálenost do 200 m jakékoliv délky objektu</t>
  </si>
  <si>
    <t>-1405413083</t>
  </si>
  <si>
    <t>https://podminky.urs.cz/item/CS_URS_2022_01/998225111</t>
  </si>
  <si>
    <t>OST</t>
  </si>
  <si>
    <t>Ostatní náklady</t>
  </si>
  <si>
    <t>24</t>
  </si>
  <si>
    <t>012103000</t>
  </si>
  <si>
    <t>Geodetické práce před výstavbou</t>
  </si>
  <si>
    <t>soubor</t>
  </si>
  <si>
    <t>262144</t>
  </si>
  <si>
    <t>-146084836</t>
  </si>
  <si>
    <t>Poznámka k položce:_x000d_
Geodetické vytýčení hlavních bodů stavebních objektů před zahájením stavebních prací a zdokumentování geodetického vytýčení papírovou a elektronickou formou., Práce obsažená v požce:, Vytýčení staveniště., Vytýčení ochranných pásem., Vytýčení zajišťovacích bodů stavby, Vytýčení kontrolních bodů na stávajících objektech pro zajištění pasportizace stávajících konstrukcí, atd.,</t>
  </si>
  <si>
    <t>"Soubor prací podrobněji popsaný v poznámce k položce " 1</t>
  </si>
  <si>
    <t>25</t>
  </si>
  <si>
    <t>012303000</t>
  </si>
  <si>
    <t>Geodetické práce po výstavbě</t>
  </si>
  <si>
    <t>732562142</t>
  </si>
  <si>
    <t>Poznámka k položce:_x000d_
Dokumentace skutečného stavu geodetickým zaměřením v papírové a elektronické podobě viz VOP objednatele stavebních prací, Uvedený soubor je zpracován pro veškeré stavební objekty obsažené v projektové dokumentaci. Jedná se o zaměření skutečného stavu provedených prací, náklady na měření posunu a změn polohy novostavby minimálně v průběhu zkušebního provozu, atd.</t>
  </si>
  <si>
    <t>VRN</t>
  </si>
  <si>
    <t>Vedlejší rozpočtové náklady</t>
  </si>
  <si>
    <t>26</t>
  </si>
  <si>
    <t>012103101</t>
  </si>
  <si>
    <t>Vytýčení inženýrských sítí</t>
  </si>
  <si>
    <t>-789487779</t>
  </si>
  <si>
    <t>Poznámka k položce:_x000d_
Vytýčení inženýrských sítí dotčených nebo souvisejících se stavbou před nebo v průběhu výstavby v zastavěném území., ,</t>
  </si>
  <si>
    <t>27</t>
  </si>
  <si>
    <t>034403001</t>
  </si>
  <si>
    <t>Dopravní značení na staveništi a/nebo v okolí staveniště</t>
  </si>
  <si>
    <t>-264136906</t>
  </si>
  <si>
    <t>Poznámka k položce:_x000d_
Náklady na zřízení, údržbu a zrušení dočasného dopravního značení, potřebného k zajištění přístupu nebo provozu na staveništi. a/nebo v okolí staveničtě, nejsou-li náklady na dočasné doprvní značení jinde uvedeny.</t>
  </si>
  <si>
    <t>28</t>
  </si>
  <si>
    <t>049103001</t>
  </si>
  <si>
    <t>Náklady na iženýrskou činnost zhotovitele vzniklou v souvislosti s realizací stavby</t>
  </si>
  <si>
    <t>1723289810</t>
  </si>
  <si>
    <t>Poznámka k položce:_x000d_
Inženýrská činnost prováděná v průběhu stavebních prací jako například:_x000d_
- vyřízení záborů, žádostí o uzavírky_x000d_
- vyřízení stanovisek dotčených orgánů ke kolaudaci_x000d_
- zpracování havarijního a povodňového plánu_x000d_
- jednání s úřady v zastoupení</t>
  </si>
  <si>
    <t>29</t>
  </si>
  <si>
    <t>062002000</t>
  </si>
  <si>
    <t>Ztížené dopravní podmínky</t>
  </si>
  <si>
    <t>483320021</t>
  </si>
  <si>
    <t>Poznámka k položce:_x000d_
Jedná se o stavební práce ve středu města při zajištění dopravní obsluhy přiléhajících obchodů a služeb včetně provozu pěších.</t>
  </si>
  <si>
    <t>30</t>
  </si>
  <si>
    <t>073002000</t>
  </si>
  <si>
    <t>Ztížený pohyb vozidel v centrech měst</t>
  </si>
  <si>
    <t>-1780851468</t>
  </si>
  <si>
    <t>VRN4</t>
  </si>
  <si>
    <t>Inženýrská činnost</t>
  </si>
  <si>
    <t>31</t>
  </si>
  <si>
    <t>043134000</t>
  </si>
  <si>
    <t>Zkoušky zatěžovací</t>
  </si>
  <si>
    <t>kus</t>
  </si>
  <si>
    <t>1024</t>
  </si>
  <si>
    <t>-454821864</t>
  </si>
  <si>
    <t>32</t>
  </si>
  <si>
    <t>04319400011</t>
  </si>
  <si>
    <t>Ostatní zkoušky - analýza ověření kvalitativn.vlastností odpadu - dle MŽP Vyhláška 294 2005sb, příloha č.10 - po recyklaci použití na povrch terénu</t>
  </si>
  <si>
    <t>Kč</t>
  </si>
  <si>
    <t>-1219496001</t>
  </si>
  <si>
    <t>33</t>
  </si>
  <si>
    <t>04319400012</t>
  </si>
  <si>
    <t>Ostatní zkoušky - analýza ověření kvalitativn.vlastností odpadu - dle MŽP Vyhláška 294 2005sb, příloha č.2 -výluh - nebezpečný odpad (asfalty z komunikací)</t>
  </si>
  <si>
    <t>-508028958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</si>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</sst>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4" fontId="32" fillId="0" borderId="13" xfId="0" applyNumberFormat="1" applyFont="1" applyBorder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4" fontId="23" fillId="0" borderId="21" xfId="0" applyNumberFormat="1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7221" TargetMode="External" /><Relationship Id="rId2" Type="http://schemas.openxmlformats.org/officeDocument/2006/relationships/hyperlink" Target="https://podminky.urs.cz/item/CS_URS_2022_01/129001101" TargetMode="External" /><Relationship Id="rId3" Type="http://schemas.openxmlformats.org/officeDocument/2006/relationships/hyperlink" Target="https://podminky.urs.cz/item/CS_URS_2022_01/162651112" TargetMode="External" /><Relationship Id="rId4" Type="http://schemas.openxmlformats.org/officeDocument/2006/relationships/hyperlink" Target="https://podminky.urs.cz/item/CS_URS_2022_01/167151101" TargetMode="External" /><Relationship Id="rId5" Type="http://schemas.openxmlformats.org/officeDocument/2006/relationships/hyperlink" Target="https://podminky.urs.cz/item/CS_URS_2022_01/181951111" TargetMode="External" /><Relationship Id="rId6" Type="http://schemas.openxmlformats.org/officeDocument/2006/relationships/hyperlink" Target="https://podminky.urs.cz/item/CS_URS_2022_01/567583111-r" TargetMode="External" /><Relationship Id="rId7" Type="http://schemas.openxmlformats.org/officeDocument/2006/relationships/hyperlink" Target="https://podminky.urs.cz/item/CS_URS_2022_01/569831111" TargetMode="External" /><Relationship Id="rId8" Type="http://schemas.openxmlformats.org/officeDocument/2006/relationships/hyperlink" Target="https://podminky.urs.cz/item/CS_URS_2022_01/577134111" TargetMode="External" /><Relationship Id="rId9" Type="http://schemas.openxmlformats.org/officeDocument/2006/relationships/hyperlink" Target="https://podminky.urs.cz/item/CS_URS_2022_01/573211111" TargetMode="External" /><Relationship Id="rId10" Type="http://schemas.openxmlformats.org/officeDocument/2006/relationships/hyperlink" Target="https://podminky.urs.cz/item/CS_URS_2022_01/577145112" TargetMode="External" /><Relationship Id="rId11" Type="http://schemas.openxmlformats.org/officeDocument/2006/relationships/hyperlink" Target="https://podminky.urs.cz/item/CS_URS_2022_01/916131213" TargetMode="External" /><Relationship Id="rId12" Type="http://schemas.openxmlformats.org/officeDocument/2006/relationships/hyperlink" Target="https://podminky.urs.cz/item/CS_URS_2022_01/916991121" TargetMode="External" /><Relationship Id="rId13" Type="http://schemas.openxmlformats.org/officeDocument/2006/relationships/hyperlink" Target="https://podminky.urs.cz/item/CS_URS_2022_01/919731112" TargetMode="External" /><Relationship Id="rId14" Type="http://schemas.openxmlformats.org/officeDocument/2006/relationships/hyperlink" Target="https://podminky.urs.cz/item/CS_URS_2022_01/919735113" TargetMode="External" /><Relationship Id="rId15" Type="http://schemas.openxmlformats.org/officeDocument/2006/relationships/hyperlink" Target="https://podminky.urs.cz/item/CS_URS_2022_01/938908411" TargetMode="External" /><Relationship Id="rId16" Type="http://schemas.openxmlformats.org/officeDocument/2006/relationships/hyperlink" Target="https://podminky.urs.cz/item/CS_URS_2022_01/997002511" TargetMode="External" /><Relationship Id="rId17" Type="http://schemas.openxmlformats.org/officeDocument/2006/relationships/hyperlink" Target="https://podminky.urs.cz/item/CS_URS_2022_01/997002519" TargetMode="External" /><Relationship Id="rId18" Type="http://schemas.openxmlformats.org/officeDocument/2006/relationships/hyperlink" Target="https://podminky.urs.cz/item/CS_URS_2022_01/997002611" TargetMode="External" /><Relationship Id="rId19" Type="http://schemas.openxmlformats.org/officeDocument/2006/relationships/hyperlink" Target="https://podminky.urs.cz/item/CS_URS_2022_01/997221875" TargetMode="External" /><Relationship Id="rId20" Type="http://schemas.openxmlformats.org/officeDocument/2006/relationships/hyperlink" Target="https://podminky.urs.cz/item/CS_URS_2022_01/997221873" TargetMode="External" /><Relationship Id="rId21" Type="http://schemas.openxmlformats.org/officeDocument/2006/relationships/hyperlink" Target="https://podminky.urs.cz/item/CS_URS_2022_01/998225111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8" t="s">
        <v>7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9" t="s">
        <v>8</v>
      </c>
      <c r="BT2" s="19" t="s">
        <v>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10</v>
      </c>
    </row>
    <row r="4" s="1" customFormat="1" ht="24.96" customHeight="1">
      <c r="B4" s="22"/>
      <c r="D4" s="23" t="s">
        <v>11</v>
      </c>
      <c r="AR4" s="22"/>
      <c r="AS4" s="24" t="s">
        <v>12</v>
      </c>
      <c r="BG4" s="25" t="s">
        <v>13</v>
      </c>
      <c r="BS4" s="19" t="s">
        <v>14</v>
      </c>
    </row>
    <row r="5" s="1" customFormat="1" ht="12" customHeight="1">
      <c r="B5" s="22"/>
      <c r="D5" s="26" t="s">
        <v>15</v>
      </c>
      <c r="K5" s="27" t="s">
        <v>16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G5" s="28" t="s">
        <v>17</v>
      </c>
      <c r="BS5" s="19" t="s">
        <v>8</v>
      </c>
    </row>
    <row r="6" s="1" customFormat="1" ht="36.96" customHeight="1">
      <c r="B6" s="22"/>
      <c r="D6" s="29" t="s">
        <v>18</v>
      </c>
      <c r="K6" s="30" t="s">
        <v>19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G6" s="31"/>
      <c r="BS6" s="19" t="s">
        <v>8</v>
      </c>
    </row>
    <row r="7" s="1" customFormat="1" ht="12" customHeight="1">
      <c r="B7" s="22"/>
      <c r="D7" s="32" t="s">
        <v>20</v>
      </c>
      <c r="K7" s="27" t="s">
        <v>3</v>
      </c>
      <c r="AK7" s="32" t="s">
        <v>21</v>
      </c>
      <c r="AN7" s="27" t="s">
        <v>3</v>
      </c>
      <c r="AR7" s="22"/>
      <c r="BG7" s="31"/>
      <c r="BS7" s="19" t="s">
        <v>8</v>
      </c>
    </row>
    <row r="8" s="1" customFormat="1" ht="12" customHeight="1">
      <c r="B8" s="22"/>
      <c r="D8" s="32" t="s">
        <v>22</v>
      </c>
      <c r="K8" s="27" t="s">
        <v>23</v>
      </c>
      <c r="AK8" s="32" t="s">
        <v>24</v>
      </c>
      <c r="AN8" s="33" t="s">
        <v>25</v>
      </c>
      <c r="AR8" s="22"/>
      <c r="BG8" s="31"/>
      <c r="BS8" s="19" t="s">
        <v>8</v>
      </c>
    </row>
    <row r="9" s="1" customFormat="1" ht="14.4" customHeight="1">
      <c r="B9" s="22"/>
      <c r="AR9" s="22"/>
      <c r="BG9" s="31"/>
      <c r="BS9" s="19" t="s">
        <v>8</v>
      </c>
    </row>
    <row r="10" s="1" customFormat="1" ht="12" customHeight="1">
      <c r="B10" s="22"/>
      <c r="D10" s="32" t="s">
        <v>26</v>
      </c>
      <c r="AK10" s="32" t="s">
        <v>27</v>
      </c>
      <c r="AN10" s="27" t="s">
        <v>3</v>
      </c>
      <c r="AR10" s="22"/>
      <c r="BG10" s="31"/>
      <c r="BS10" s="19" t="s">
        <v>8</v>
      </c>
    </row>
    <row r="11" s="1" customFormat="1" ht="18.48" customHeight="1">
      <c r="B11" s="22"/>
      <c r="E11" s="27" t="s">
        <v>28</v>
      </c>
      <c r="AK11" s="32" t="s">
        <v>29</v>
      </c>
      <c r="AN11" s="27" t="s">
        <v>3</v>
      </c>
      <c r="AR11" s="22"/>
      <c r="BG11" s="31"/>
      <c r="BS11" s="19" t="s">
        <v>8</v>
      </c>
    </row>
    <row r="12" s="1" customFormat="1" ht="6.96" customHeight="1">
      <c r="B12" s="22"/>
      <c r="AR12" s="22"/>
      <c r="BG12" s="31"/>
      <c r="BS12" s="19" t="s">
        <v>8</v>
      </c>
    </row>
    <row r="13" s="1" customFormat="1" ht="12" customHeight="1">
      <c r="B13" s="22"/>
      <c r="D13" s="32" t="s">
        <v>30</v>
      </c>
      <c r="AK13" s="32" t="s">
        <v>27</v>
      </c>
      <c r="AN13" s="34" t="s">
        <v>31</v>
      </c>
      <c r="AR13" s="22"/>
      <c r="BG13" s="31"/>
      <c r="BS13" s="19" t="s">
        <v>8</v>
      </c>
    </row>
    <row r="14">
      <c r="B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N14" s="34" t="s">
        <v>31</v>
      </c>
      <c r="AR14" s="22"/>
      <c r="BG14" s="31"/>
      <c r="BS14" s="19" t="s">
        <v>8</v>
      </c>
    </row>
    <row r="15" s="1" customFormat="1" ht="6.96" customHeight="1">
      <c r="B15" s="22"/>
      <c r="AR15" s="22"/>
      <c r="BG15" s="31"/>
      <c r="BS15" s="19" t="s">
        <v>4</v>
      </c>
    </row>
    <row r="16" s="1" customFormat="1" ht="12" customHeight="1">
      <c r="B16" s="22"/>
      <c r="D16" s="32" t="s">
        <v>32</v>
      </c>
      <c r="AK16" s="32" t="s">
        <v>27</v>
      </c>
      <c r="AN16" s="27" t="s">
        <v>33</v>
      </c>
      <c r="AR16" s="22"/>
      <c r="BG16" s="31"/>
      <c r="BS16" s="19" t="s">
        <v>4</v>
      </c>
    </row>
    <row r="17" s="1" customFormat="1" ht="18.48" customHeight="1">
      <c r="B17" s="22"/>
      <c r="E17" s="27" t="s">
        <v>34</v>
      </c>
      <c r="AK17" s="32" t="s">
        <v>29</v>
      </c>
      <c r="AN17" s="27" t="s">
        <v>35</v>
      </c>
      <c r="AR17" s="22"/>
      <c r="BG17" s="31"/>
      <c r="BS17" s="19" t="s">
        <v>5</v>
      </c>
    </row>
    <row r="18" s="1" customFormat="1" ht="6.96" customHeight="1">
      <c r="B18" s="22"/>
      <c r="AR18" s="22"/>
      <c r="BG18" s="31"/>
      <c r="BS18" s="19" t="s">
        <v>8</v>
      </c>
    </row>
    <row r="19" s="1" customFormat="1" ht="12" customHeight="1">
      <c r="B19" s="22"/>
      <c r="D19" s="32" t="s">
        <v>36</v>
      </c>
      <c r="AK19" s="32" t="s">
        <v>27</v>
      </c>
      <c r="AN19" s="27" t="s">
        <v>33</v>
      </c>
      <c r="AR19" s="22"/>
      <c r="BG19" s="31"/>
      <c r="BS19" s="19" t="s">
        <v>8</v>
      </c>
    </row>
    <row r="20" s="1" customFormat="1" ht="18.48" customHeight="1">
      <c r="B20" s="22"/>
      <c r="E20" s="27" t="s">
        <v>34</v>
      </c>
      <c r="AK20" s="32" t="s">
        <v>29</v>
      </c>
      <c r="AN20" s="27" t="s">
        <v>35</v>
      </c>
      <c r="AR20" s="22"/>
      <c r="BG20" s="31"/>
      <c r="BS20" s="19" t="s">
        <v>4</v>
      </c>
    </row>
    <row r="21" s="1" customFormat="1" ht="6.96" customHeight="1">
      <c r="B21" s="22"/>
      <c r="AR21" s="22"/>
      <c r="BG21" s="31"/>
    </row>
    <row r="22" s="1" customFormat="1" ht="12" customHeight="1">
      <c r="B22" s="22"/>
      <c r="D22" s="32" t="s">
        <v>37</v>
      </c>
      <c r="AR22" s="22"/>
      <c r="BG22" s="31"/>
    </row>
    <row r="23" s="1" customFormat="1" ht="47.25" customHeight="1">
      <c r="B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G23" s="31"/>
    </row>
    <row r="24" s="1" customFormat="1" ht="6.96" customHeight="1">
      <c r="B24" s="22"/>
      <c r="AR24" s="22"/>
      <c r="BG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G25" s="31"/>
    </row>
    <row r="26" s="2" customFormat="1" ht="25.92" customHeight="1">
      <c r="A26" s="38"/>
      <c r="B26" s="39"/>
      <c r="C26" s="38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G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G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39"/>
      <c r="BG28" s="31"/>
    </row>
    <row r="29" s="3" customFormat="1" ht="14.4" customHeight="1">
      <c r="A29" s="3"/>
      <c r="B29" s="44"/>
      <c r="C29" s="3"/>
      <c r="D29" s="32" t="s">
        <v>43</v>
      </c>
      <c r="E29" s="3"/>
      <c r="F29" s="32" t="s">
        <v>44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ROUND(BB54,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ROUND(AX54, 2)</f>
        <v>0</v>
      </c>
      <c r="AL29" s="3"/>
      <c r="AM29" s="3"/>
      <c r="AN29" s="3"/>
      <c r="AO29" s="3"/>
      <c r="AP29" s="3"/>
      <c r="AQ29" s="3"/>
      <c r="AR29" s="44"/>
      <c r="BG29" s="47"/>
    </row>
    <row r="30" s="3" customFormat="1" ht="14.4" customHeight="1">
      <c r="A30" s="3"/>
      <c r="B30" s="44"/>
      <c r="C30" s="3"/>
      <c r="D30" s="3"/>
      <c r="E30" s="3"/>
      <c r="F30" s="32" t="s">
        <v>45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ROUND(BC54,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ROUND(AY54, 2)</f>
        <v>0</v>
      </c>
      <c r="AL30" s="3"/>
      <c r="AM30" s="3"/>
      <c r="AN30" s="3"/>
      <c r="AO30" s="3"/>
      <c r="AP30" s="3"/>
      <c r="AQ30" s="3"/>
      <c r="AR30" s="44"/>
      <c r="BG30" s="47"/>
    </row>
    <row r="31" hidden="1" s="3" customFormat="1" ht="14.4" customHeight="1">
      <c r="A31" s="3"/>
      <c r="B31" s="44"/>
      <c r="C31" s="3"/>
      <c r="D31" s="3"/>
      <c r="E31" s="3"/>
      <c r="F31" s="32" t="s">
        <v>46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ROUND(BD54,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G31" s="47"/>
    </row>
    <row r="32" hidden="1" s="3" customFormat="1" ht="14.4" customHeight="1">
      <c r="A32" s="3"/>
      <c r="B32" s="44"/>
      <c r="C32" s="3"/>
      <c r="D32" s="3"/>
      <c r="E32" s="3"/>
      <c r="F32" s="32" t="s">
        <v>47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ROUND(BE54,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G32" s="47"/>
    </row>
    <row r="33" hidden="1" s="3" customFormat="1" ht="14.4" customHeight="1">
      <c r="A33" s="3"/>
      <c r="B33" s="44"/>
      <c r="C33" s="3"/>
      <c r="D33" s="3"/>
      <c r="E33" s="3"/>
      <c r="F33" s="32" t="s">
        <v>48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ROUND(BF54,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G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G34" s="38"/>
    </row>
    <row r="35" s="2" customFormat="1" ht="25.92" customHeight="1">
      <c r="A35" s="38"/>
      <c r="B35" s="39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G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G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G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G41" s="38"/>
    </row>
    <row r="42" s="2" customFormat="1" ht="24.96" customHeight="1">
      <c r="A42" s="38"/>
      <c r="B42" s="39"/>
      <c r="C42" s="23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G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G43" s="38"/>
    </row>
    <row r="44" s="4" customFormat="1" ht="12" customHeight="1">
      <c r="A44" s="4"/>
      <c r="B44" s="59"/>
      <c r="C44" s="32" t="s">
        <v>15</v>
      </c>
      <c r="D44" s="4"/>
      <c r="E44" s="4"/>
      <c r="F44" s="4"/>
      <c r="G44" s="4"/>
      <c r="H44" s="4"/>
      <c r="I44" s="4"/>
      <c r="J44" s="4"/>
      <c r="K44" s="4"/>
      <c r="L44" s="4" t="str">
        <f>K5</f>
        <v>007_NB_up_1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G44" s="4"/>
    </row>
    <row r="45" s="5" customFormat="1" ht="36.96" customHeight="1">
      <c r="A45" s="5"/>
      <c r="B45" s="60"/>
      <c r="C45" s="61" t="s">
        <v>18</v>
      </c>
      <c r="D45" s="5"/>
      <c r="E45" s="5"/>
      <c r="F45" s="5"/>
      <c r="G45" s="5"/>
      <c r="H45" s="5"/>
      <c r="I45" s="5"/>
      <c r="J45" s="5"/>
      <c r="K45" s="5"/>
      <c r="L45" s="62" t="str">
        <f>K6</f>
        <v>Udržovací práce Šternberk - Ulice Na Strání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G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G46" s="38"/>
    </row>
    <row r="47" s="2" customFormat="1" ht="12" customHeight="1">
      <c r="A47" s="38"/>
      <c r="B47" s="39"/>
      <c r="C47" s="32" t="s">
        <v>22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Šternberk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24</v>
      </c>
      <c r="AJ47" s="38"/>
      <c r="AK47" s="38"/>
      <c r="AL47" s="38"/>
      <c r="AM47" s="64" t="str">
        <f>IF(AN8= "","",AN8)</f>
        <v>7. 7. 2022</v>
      </c>
      <c r="AN47" s="64"/>
      <c r="AO47" s="38"/>
      <c r="AP47" s="38"/>
      <c r="AQ47" s="38"/>
      <c r="AR47" s="39"/>
      <c r="BG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G48" s="38"/>
    </row>
    <row r="49" s="2" customFormat="1" ht="15.15" customHeight="1">
      <c r="A49" s="38"/>
      <c r="B49" s="39"/>
      <c r="C49" s="32" t="s">
        <v>26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32</v>
      </c>
      <c r="AJ49" s="38"/>
      <c r="AK49" s="38"/>
      <c r="AL49" s="38"/>
      <c r="AM49" s="65" t="str">
        <f>IF(E17="","",E17)</f>
        <v>Jiří Sotolář</v>
      </c>
      <c r="AN49" s="4"/>
      <c r="AO49" s="4"/>
      <c r="AP49" s="4"/>
      <c r="AQ49" s="38"/>
      <c r="AR49" s="39"/>
      <c r="AS49" s="66" t="s">
        <v>53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9"/>
      <c r="BG49" s="38"/>
    </row>
    <row r="50" s="2" customFormat="1" ht="15.15" customHeight="1">
      <c r="A50" s="38"/>
      <c r="B50" s="39"/>
      <c r="C50" s="32" t="s">
        <v>30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36</v>
      </c>
      <c r="AJ50" s="38"/>
      <c r="AK50" s="38"/>
      <c r="AL50" s="38"/>
      <c r="AM50" s="65" t="str">
        <f>IF(E20="","",E20)</f>
        <v>Jiří Sotolář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3"/>
      <c r="BG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3"/>
      <c r="BG51" s="38"/>
    </row>
    <row r="52" s="2" customFormat="1" ht="29.28" customHeight="1">
      <c r="A52" s="38"/>
      <c r="B52" s="39"/>
      <c r="C52" s="74" t="s">
        <v>54</v>
      </c>
      <c r="D52" s="75"/>
      <c r="E52" s="75"/>
      <c r="F52" s="75"/>
      <c r="G52" s="75"/>
      <c r="H52" s="76"/>
      <c r="I52" s="77" t="s">
        <v>55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56</v>
      </c>
      <c r="AH52" s="75"/>
      <c r="AI52" s="75"/>
      <c r="AJ52" s="75"/>
      <c r="AK52" s="75"/>
      <c r="AL52" s="75"/>
      <c r="AM52" s="75"/>
      <c r="AN52" s="77" t="s">
        <v>57</v>
      </c>
      <c r="AO52" s="75"/>
      <c r="AP52" s="75"/>
      <c r="AQ52" s="79" t="s">
        <v>58</v>
      </c>
      <c r="AR52" s="39"/>
      <c r="AS52" s="80" t="s">
        <v>59</v>
      </c>
      <c r="AT52" s="81" t="s">
        <v>60</v>
      </c>
      <c r="AU52" s="81" t="s">
        <v>61</v>
      </c>
      <c r="AV52" s="81" t="s">
        <v>62</v>
      </c>
      <c r="AW52" s="81" t="s">
        <v>63</v>
      </c>
      <c r="AX52" s="81" t="s">
        <v>64</v>
      </c>
      <c r="AY52" s="81" t="s">
        <v>65</v>
      </c>
      <c r="AZ52" s="81" t="s">
        <v>66</v>
      </c>
      <c r="BA52" s="81" t="s">
        <v>67</v>
      </c>
      <c r="BB52" s="81" t="s">
        <v>68</v>
      </c>
      <c r="BC52" s="81" t="s">
        <v>69</v>
      </c>
      <c r="BD52" s="81" t="s">
        <v>70</v>
      </c>
      <c r="BE52" s="81" t="s">
        <v>71</v>
      </c>
      <c r="BF52" s="82" t="s">
        <v>72</v>
      </c>
      <c r="BG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5"/>
      <c r="BG53" s="38"/>
    </row>
    <row r="54" s="6" customFormat="1" ht="32.4" customHeight="1">
      <c r="A54" s="6"/>
      <c r="B54" s="86"/>
      <c r="C54" s="87" t="s">
        <v>73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ROUND(AG55,2)</f>
        <v>0</v>
      </c>
      <c r="AH54" s="89"/>
      <c r="AI54" s="89"/>
      <c r="AJ54" s="89"/>
      <c r="AK54" s="89"/>
      <c r="AL54" s="89"/>
      <c r="AM54" s="89"/>
      <c r="AN54" s="90">
        <f>SUM(AG54,AV54)</f>
        <v>0</v>
      </c>
      <c r="AO54" s="90"/>
      <c r="AP54" s="90"/>
      <c r="AQ54" s="91" t="s">
        <v>3</v>
      </c>
      <c r="AR54" s="86"/>
      <c r="AS54" s="92">
        <f>ROUND(AS55,2)</f>
        <v>0</v>
      </c>
      <c r="AT54" s="93">
        <f>ROUND(AT55,2)</f>
        <v>0</v>
      </c>
      <c r="AU54" s="94">
        <f>ROUND(AU55,2)</f>
        <v>0</v>
      </c>
      <c r="AV54" s="94">
        <f>ROUND(SUM(AX54:AY54),2)</f>
        <v>0</v>
      </c>
      <c r="AW54" s="95">
        <f>ROUND(AW55,5)</f>
        <v>0</v>
      </c>
      <c r="AX54" s="94">
        <f>ROUND(BB54*L29,2)</f>
        <v>0</v>
      </c>
      <c r="AY54" s="94">
        <f>ROUND(BC54*L30,2)</f>
        <v>0</v>
      </c>
      <c r="AZ54" s="94">
        <f>ROUND(BD54*L29,2)</f>
        <v>0</v>
      </c>
      <c r="BA54" s="94">
        <f>ROUND(BE54*L30,2)</f>
        <v>0</v>
      </c>
      <c r="BB54" s="94">
        <f>ROUND(BB55,2)</f>
        <v>0</v>
      </c>
      <c r="BC54" s="94">
        <f>ROUND(BC55,2)</f>
        <v>0</v>
      </c>
      <c r="BD54" s="94">
        <f>ROUND(BD55,2)</f>
        <v>0</v>
      </c>
      <c r="BE54" s="94">
        <f>ROUND(BE55,2)</f>
        <v>0</v>
      </c>
      <c r="BF54" s="96">
        <f>ROUND(BF55,2)</f>
        <v>0</v>
      </c>
      <c r="BG54" s="6"/>
      <c r="BS54" s="97" t="s">
        <v>74</v>
      </c>
      <c r="BT54" s="97" t="s">
        <v>75</v>
      </c>
      <c r="BU54" s="98" t="s">
        <v>76</v>
      </c>
      <c r="BV54" s="97" t="s">
        <v>77</v>
      </c>
      <c r="BW54" s="97" t="s">
        <v>6</v>
      </c>
      <c r="BX54" s="97" t="s">
        <v>78</v>
      </c>
      <c r="CL54" s="97" t="s">
        <v>3</v>
      </c>
    </row>
    <row r="55" s="7" customFormat="1" ht="16.5" customHeight="1">
      <c r="A55" s="99" t="s">
        <v>79</v>
      </c>
      <c r="B55" s="100"/>
      <c r="C55" s="101"/>
      <c r="D55" s="102" t="s">
        <v>80</v>
      </c>
      <c r="E55" s="102"/>
      <c r="F55" s="102"/>
      <c r="G55" s="102"/>
      <c r="H55" s="102"/>
      <c r="I55" s="103"/>
      <c r="J55" s="102" t="s">
        <v>81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'SO 01 - Komunikace'!K32</f>
        <v>0</v>
      </c>
      <c r="AH55" s="103"/>
      <c r="AI55" s="103"/>
      <c r="AJ55" s="103"/>
      <c r="AK55" s="103"/>
      <c r="AL55" s="103"/>
      <c r="AM55" s="103"/>
      <c r="AN55" s="104">
        <f>SUM(AG55,AV55)</f>
        <v>0</v>
      </c>
      <c r="AO55" s="103"/>
      <c r="AP55" s="103"/>
      <c r="AQ55" s="105" t="s">
        <v>82</v>
      </c>
      <c r="AR55" s="100"/>
      <c r="AS55" s="106">
        <f>'SO 01 - Komunikace'!K30</f>
        <v>0</v>
      </c>
      <c r="AT55" s="107">
        <f>'SO 01 - Komunikace'!K31</f>
        <v>0</v>
      </c>
      <c r="AU55" s="107">
        <v>0</v>
      </c>
      <c r="AV55" s="107">
        <f>ROUND(SUM(AX55:AY55),2)</f>
        <v>0</v>
      </c>
      <c r="AW55" s="108">
        <f>'SO 01 - Komunikace'!T90</f>
        <v>0</v>
      </c>
      <c r="AX55" s="107">
        <f>'SO 01 - Komunikace'!K35</f>
        <v>0</v>
      </c>
      <c r="AY55" s="107">
        <f>'SO 01 - Komunikace'!K36</f>
        <v>0</v>
      </c>
      <c r="AZ55" s="107">
        <f>'SO 01 - Komunikace'!K37</f>
        <v>0</v>
      </c>
      <c r="BA55" s="107">
        <f>'SO 01 - Komunikace'!K38</f>
        <v>0</v>
      </c>
      <c r="BB55" s="107">
        <f>'SO 01 - Komunikace'!F35</f>
        <v>0</v>
      </c>
      <c r="BC55" s="107">
        <f>'SO 01 - Komunikace'!F36</f>
        <v>0</v>
      </c>
      <c r="BD55" s="107">
        <f>'SO 01 - Komunikace'!F37</f>
        <v>0</v>
      </c>
      <c r="BE55" s="107">
        <f>'SO 01 - Komunikace'!F38</f>
        <v>0</v>
      </c>
      <c r="BF55" s="109">
        <f>'SO 01 - Komunikace'!F39</f>
        <v>0</v>
      </c>
      <c r="BG55" s="7"/>
      <c r="BT55" s="110" t="s">
        <v>83</v>
      </c>
      <c r="BV55" s="110" t="s">
        <v>77</v>
      </c>
      <c r="BW55" s="110" t="s">
        <v>84</v>
      </c>
      <c r="BX55" s="110" t="s">
        <v>6</v>
      </c>
      <c r="CL55" s="110" t="s">
        <v>3</v>
      </c>
      <c r="CM55" s="110" t="s">
        <v>85</v>
      </c>
    </row>
    <row r="56" s="2" customFormat="1" ht="30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9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</row>
    <row r="57" s="2" customFormat="1" ht="6.96" customHeight="1">
      <c r="A57" s="38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39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</row>
  </sheetData>
  <mergeCells count="42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</mergeCells>
  <hyperlinks>
    <hyperlink ref="A55" location="'SO 01 - Komunik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8" t="s">
        <v>7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2"/>
      <c r="AT3" s="19" t="s">
        <v>85</v>
      </c>
    </row>
    <row r="4" s="1" customFormat="1" ht="24.96" customHeight="1">
      <c r="B4" s="22"/>
      <c r="D4" s="23" t="s">
        <v>86</v>
      </c>
      <c r="M4" s="22"/>
      <c r="N4" s="111" t="s">
        <v>12</v>
      </c>
      <c r="AT4" s="19" t="s">
        <v>4</v>
      </c>
    </row>
    <row r="5" s="1" customFormat="1" ht="6.96" customHeight="1">
      <c r="B5" s="22"/>
      <c r="M5" s="22"/>
    </row>
    <row r="6" s="1" customFormat="1" ht="12" customHeight="1">
      <c r="B6" s="22"/>
      <c r="D6" s="32" t="s">
        <v>18</v>
      </c>
      <c r="M6" s="22"/>
    </row>
    <row r="7" s="1" customFormat="1" ht="16.5" customHeight="1">
      <c r="B7" s="22"/>
      <c r="E7" s="112" t="str">
        <f>'Rekapitulace stavby'!K6</f>
        <v>Udržovací práce Šternberk - Ulice Na Strání</v>
      </c>
      <c r="F7" s="32"/>
      <c r="G7" s="32"/>
      <c r="H7" s="32"/>
      <c r="M7" s="22"/>
    </row>
    <row r="8" s="2" customFormat="1" ht="12" customHeight="1">
      <c r="A8" s="38"/>
      <c r="B8" s="39"/>
      <c r="C8" s="38"/>
      <c r="D8" s="32" t="s">
        <v>87</v>
      </c>
      <c r="E8" s="38"/>
      <c r="F8" s="38"/>
      <c r="G8" s="38"/>
      <c r="H8" s="38"/>
      <c r="I8" s="38"/>
      <c r="J8" s="38"/>
      <c r="K8" s="38"/>
      <c r="L8" s="38"/>
      <c r="M8" s="11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88</v>
      </c>
      <c r="F9" s="38"/>
      <c r="G9" s="38"/>
      <c r="H9" s="38"/>
      <c r="I9" s="38"/>
      <c r="J9" s="38"/>
      <c r="K9" s="38"/>
      <c r="L9" s="38"/>
      <c r="M9" s="11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1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20</v>
      </c>
      <c r="E11" s="38"/>
      <c r="F11" s="27" t="s">
        <v>3</v>
      </c>
      <c r="G11" s="38"/>
      <c r="H11" s="38"/>
      <c r="I11" s="32" t="s">
        <v>21</v>
      </c>
      <c r="J11" s="27" t="s">
        <v>3</v>
      </c>
      <c r="K11" s="38"/>
      <c r="L11" s="38"/>
      <c r="M11" s="11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22</v>
      </c>
      <c r="E12" s="38"/>
      <c r="F12" s="27" t="s">
        <v>28</v>
      </c>
      <c r="G12" s="38"/>
      <c r="H12" s="38"/>
      <c r="I12" s="32" t="s">
        <v>24</v>
      </c>
      <c r="J12" s="64" t="str">
        <f>'Rekapitulace stavby'!AN8</f>
        <v>7. 7. 2022</v>
      </c>
      <c r="K12" s="38"/>
      <c r="L12" s="38"/>
      <c r="M12" s="11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1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26</v>
      </c>
      <c r="E14" s="38"/>
      <c r="F14" s="38"/>
      <c r="G14" s="38"/>
      <c r="H14" s="38"/>
      <c r="I14" s="32" t="s">
        <v>27</v>
      </c>
      <c r="J14" s="27" t="s">
        <v>3</v>
      </c>
      <c r="K14" s="38"/>
      <c r="L14" s="38"/>
      <c r="M14" s="11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</v>
      </c>
      <c r="K15" s="38"/>
      <c r="L15" s="38"/>
      <c r="M15" s="11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1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32" t="s">
        <v>27</v>
      </c>
      <c r="J17" s="33" t="str">
        <f>'Rekapitulace stavby'!AN13</f>
        <v>Vyplň údaj</v>
      </c>
      <c r="K17" s="38"/>
      <c r="L17" s="38"/>
      <c r="M17" s="11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38"/>
      <c r="M18" s="11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1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32" t="s">
        <v>27</v>
      </c>
      <c r="J20" s="27" t="s">
        <v>33</v>
      </c>
      <c r="K20" s="38"/>
      <c r="L20" s="38"/>
      <c r="M20" s="11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89</v>
      </c>
      <c r="F21" s="38"/>
      <c r="G21" s="38"/>
      <c r="H21" s="38"/>
      <c r="I21" s="32" t="s">
        <v>29</v>
      </c>
      <c r="J21" s="27" t="s">
        <v>90</v>
      </c>
      <c r="K21" s="38"/>
      <c r="L21" s="38"/>
      <c r="M21" s="11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1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36</v>
      </c>
      <c r="E23" s="38"/>
      <c r="F23" s="38"/>
      <c r="G23" s="38"/>
      <c r="H23" s="38"/>
      <c r="I23" s="32" t="s">
        <v>27</v>
      </c>
      <c r="J23" s="27" t="s">
        <v>33</v>
      </c>
      <c r="K23" s="38"/>
      <c r="L23" s="38"/>
      <c r="M23" s="11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89</v>
      </c>
      <c r="F24" s="38"/>
      <c r="G24" s="38"/>
      <c r="H24" s="38"/>
      <c r="I24" s="32" t="s">
        <v>29</v>
      </c>
      <c r="J24" s="27" t="s">
        <v>35</v>
      </c>
      <c r="K24" s="38"/>
      <c r="L24" s="38"/>
      <c r="M24" s="11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1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38"/>
      <c r="M26" s="11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4"/>
      <c r="B27" s="115"/>
      <c r="C27" s="114"/>
      <c r="D27" s="114"/>
      <c r="E27" s="36" t="s">
        <v>3</v>
      </c>
      <c r="F27" s="36"/>
      <c r="G27" s="36"/>
      <c r="H27" s="36"/>
      <c r="I27" s="114"/>
      <c r="J27" s="114"/>
      <c r="K27" s="114"/>
      <c r="L27" s="114"/>
      <c r="M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1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84"/>
      <c r="M29" s="11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39"/>
      <c r="C30" s="38"/>
      <c r="D30" s="38"/>
      <c r="E30" s="32" t="s">
        <v>91</v>
      </c>
      <c r="F30" s="38"/>
      <c r="G30" s="38"/>
      <c r="H30" s="38"/>
      <c r="I30" s="38"/>
      <c r="J30" s="38"/>
      <c r="K30" s="117">
        <f>I61</f>
        <v>0</v>
      </c>
      <c r="L30" s="38"/>
      <c r="M30" s="11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39"/>
      <c r="C31" s="38"/>
      <c r="D31" s="38"/>
      <c r="E31" s="32" t="s">
        <v>92</v>
      </c>
      <c r="F31" s="38"/>
      <c r="G31" s="38"/>
      <c r="H31" s="38"/>
      <c r="I31" s="38"/>
      <c r="J31" s="38"/>
      <c r="K31" s="117">
        <f>J61</f>
        <v>0</v>
      </c>
      <c r="L31" s="38"/>
      <c r="M31" s="11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18" t="s">
        <v>39</v>
      </c>
      <c r="E32" s="38"/>
      <c r="F32" s="38"/>
      <c r="G32" s="38"/>
      <c r="H32" s="38"/>
      <c r="I32" s="38"/>
      <c r="J32" s="38"/>
      <c r="K32" s="90">
        <f>ROUND(K90, 2)</f>
        <v>0</v>
      </c>
      <c r="L32" s="38"/>
      <c r="M32" s="11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84"/>
      <c r="M33" s="11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43" t="s">
        <v>40</v>
      </c>
      <c r="J34" s="38"/>
      <c r="K34" s="43" t="s">
        <v>42</v>
      </c>
      <c r="L34" s="38"/>
      <c r="M34" s="11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19" t="s">
        <v>43</v>
      </c>
      <c r="E35" s="32" t="s">
        <v>44</v>
      </c>
      <c r="F35" s="117">
        <f>ROUND((SUM(BE90:BE193)),  2)</f>
        <v>0</v>
      </c>
      <c r="G35" s="38"/>
      <c r="H35" s="38"/>
      <c r="I35" s="120">
        <v>0.20999999999999999</v>
      </c>
      <c r="J35" s="38"/>
      <c r="K35" s="117">
        <f>ROUND(((SUM(BE90:BE193))*I35),  2)</f>
        <v>0</v>
      </c>
      <c r="L35" s="38"/>
      <c r="M35" s="11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45</v>
      </c>
      <c r="F36" s="117">
        <f>ROUND((SUM(BF90:BF193)),  2)</f>
        <v>0</v>
      </c>
      <c r="G36" s="38"/>
      <c r="H36" s="38"/>
      <c r="I36" s="120">
        <v>0.14999999999999999</v>
      </c>
      <c r="J36" s="38"/>
      <c r="K36" s="117">
        <f>ROUND(((SUM(BF90:BF193))*I36),  2)</f>
        <v>0</v>
      </c>
      <c r="L36" s="38"/>
      <c r="M36" s="11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17">
        <f>ROUND((SUM(BG90:BG193)),  2)</f>
        <v>0</v>
      </c>
      <c r="G37" s="38"/>
      <c r="H37" s="38"/>
      <c r="I37" s="120">
        <v>0.20999999999999999</v>
      </c>
      <c r="J37" s="38"/>
      <c r="K37" s="117">
        <f>0</f>
        <v>0</v>
      </c>
      <c r="L37" s="38"/>
      <c r="M37" s="11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17">
        <f>ROUND((SUM(BH90:BH193)),  2)</f>
        <v>0</v>
      </c>
      <c r="G38" s="38"/>
      <c r="H38" s="38"/>
      <c r="I38" s="120">
        <v>0.14999999999999999</v>
      </c>
      <c r="J38" s="38"/>
      <c r="K38" s="117">
        <f>0</f>
        <v>0</v>
      </c>
      <c r="L38" s="38"/>
      <c r="M38" s="11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17">
        <f>ROUND((SUM(BI90:BI193)),  2)</f>
        <v>0</v>
      </c>
      <c r="G39" s="38"/>
      <c r="H39" s="38"/>
      <c r="I39" s="120">
        <v>0</v>
      </c>
      <c r="J39" s="38"/>
      <c r="K39" s="117">
        <f>0</f>
        <v>0</v>
      </c>
      <c r="L39" s="38"/>
      <c r="M39" s="11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1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21"/>
      <c r="D41" s="122" t="s">
        <v>49</v>
      </c>
      <c r="E41" s="76"/>
      <c r="F41" s="76"/>
      <c r="G41" s="123" t="s">
        <v>50</v>
      </c>
      <c r="H41" s="124" t="s">
        <v>51</v>
      </c>
      <c r="I41" s="76"/>
      <c r="J41" s="76"/>
      <c r="K41" s="125">
        <f>SUM(K32:K39)</f>
        <v>0</v>
      </c>
      <c r="L41" s="126"/>
      <c r="M41" s="11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11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113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93</v>
      </c>
      <c r="D47" s="38"/>
      <c r="E47" s="38"/>
      <c r="F47" s="38"/>
      <c r="G47" s="38"/>
      <c r="H47" s="38"/>
      <c r="I47" s="38"/>
      <c r="J47" s="38"/>
      <c r="K47" s="38"/>
      <c r="L47" s="38"/>
      <c r="M47" s="113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113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18</v>
      </c>
      <c r="D49" s="38"/>
      <c r="E49" s="38"/>
      <c r="F49" s="38"/>
      <c r="G49" s="38"/>
      <c r="H49" s="38"/>
      <c r="I49" s="38"/>
      <c r="J49" s="38"/>
      <c r="K49" s="38"/>
      <c r="L49" s="38"/>
      <c r="M49" s="113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112" t="str">
        <f>E7</f>
        <v>Udržovací práce Šternberk - Ulice Na Strání</v>
      </c>
      <c r="F50" s="32"/>
      <c r="G50" s="32"/>
      <c r="H50" s="32"/>
      <c r="I50" s="38"/>
      <c r="J50" s="38"/>
      <c r="K50" s="38"/>
      <c r="L50" s="38"/>
      <c r="M50" s="113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87</v>
      </c>
      <c r="D51" s="38"/>
      <c r="E51" s="38"/>
      <c r="F51" s="38"/>
      <c r="G51" s="38"/>
      <c r="H51" s="38"/>
      <c r="I51" s="38"/>
      <c r="J51" s="38"/>
      <c r="K51" s="38"/>
      <c r="L51" s="38"/>
      <c r="M51" s="113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38"/>
      <c r="D52" s="38"/>
      <c r="E52" s="62" t="str">
        <f>E9</f>
        <v>SO 01 - Komunikace</v>
      </c>
      <c r="F52" s="38"/>
      <c r="G52" s="38"/>
      <c r="H52" s="38"/>
      <c r="I52" s="38"/>
      <c r="J52" s="38"/>
      <c r="K52" s="38"/>
      <c r="L52" s="38"/>
      <c r="M52" s="113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113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38"/>
      <c r="E54" s="38"/>
      <c r="F54" s="27" t="str">
        <f>F12</f>
        <v xml:space="preserve"> </v>
      </c>
      <c r="G54" s="38"/>
      <c r="H54" s="38"/>
      <c r="I54" s="32" t="s">
        <v>24</v>
      </c>
      <c r="J54" s="64" t="str">
        <f>IF(J12="","",J12)</f>
        <v>7. 7. 2022</v>
      </c>
      <c r="K54" s="38"/>
      <c r="L54" s="38"/>
      <c r="M54" s="113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113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5.15" customHeight="1">
      <c r="A56" s="38"/>
      <c r="B56" s="39"/>
      <c r="C56" s="32" t="s">
        <v>26</v>
      </c>
      <c r="D56" s="38"/>
      <c r="E56" s="38"/>
      <c r="F56" s="27" t="str">
        <f>E15</f>
        <v xml:space="preserve"> </v>
      </c>
      <c r="G56" s="38"/>
      <c r="H56" s="38"/>
      <c r="I56" s="32" t="s">
        <v>32</v>
      </c>
      <c r="J56" s="36" t="str">
        <f>E21</f>
        <v>Ing. Jiří Sotolář</v>
      </c>
      <c r="K56" s="38"/>
      <c r="L56" s="38"/>
      <c r="M56" s="113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5.15" customHeight="1">
      <c r="A57" s="38"/>
      <c r="B57" s="39"/>
      <c r="C57" s="32" t="s">
        <v>30</v>
      </c>
      <c r="D57" s="38"/>
      <c r="E57" s="38"/>
      <c r="F57" s="27" t="str">
        <f>IF(E18="","",E18)</f>
        <v>Vyplň údaj</v>
      </c>
      <c r="G57" s="38"/>
      <c r="H57" s="38"/>
      <c r="I57" s="32" t="s">
        <v>36</v>
      </c>
      <c r="J57" s="36" t="str">
        <f>E24</f>
        <v>Ing. Jiří Sotolář</v>
      </c>
      <c r="K57" s="38"/>
      <c r="L57" s="38"/>
      <c r="M57" s="113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113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27" t="s">
        <v>94</v>
      </c>
      <c r="D59" s="121"/>
      <c r="E59" s="121"/>
      <c r="F59" s="121"/>
      <c r="G59" s="121"/>
      <c r="H59" s="121"/>
      <c r="I59" s="128" t="s">
        <v>95</v>
      </c>
      <c r="J59" s="128" t="s">
        <v>96</v>
      </c>
      <c r="K59" s="128" t="s">
        <v>97</v>
      </c>
      <c r="L59" s="121"/>
      <c r="M59" s="113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11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29" t="s">
        <v>73</v>
      </c>
      <c r="D61" s="38"/>
      <c r="E61" s="38"/>
      <c r="F61" s="38"/>
      <c r="G61" s="38"/>
      <c r="H61" s="38"/>
      <c r="I61" s="90">
        <f>Q90</f>
        <v>0</v>
      </c>
      <c r="J61" s="90">
        <f>R90</f>
        <v>0</v>
      </c>
      <c r="K61" s="90">
        <f>K90</f>
        <v>0</v>
      </c>
      <c r="L61" s="38"/>
      <c r="M61" s="11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9" t="s">
        <v>98</v>
      </c>
    </row>
    <row r="62" s="9" customFormat="1" ht="24.96" customHeight="1">
      <c r="A62" s="9"/>
      <c r="B62" s="130"/>
      <c r="C62" s="9"/>
      <c r="D62" s="131" t="s">
        <v>99</v>
      </c>
      <c r="E62" s="132"/>
      <c r="F62" s="132"/>
      <c r="G62" s="132"/>
      <c r="H62" s="132"/>
      <c r="I62" s="133">
        <f>Q91</f>
        <v>0</v>
      </c>
      <c r="J62" s="133">
        <f>R91</f>
        <v>0</v>
      </c>
      <c r="K62" s="133">
        <f>K91</f>
        <v>0</v>
      </c>
      <c r="L62" s="9"/>
      <c r="M62" s="13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34"/>
      <c r="C63" s="10"/>
      <c r="D63" s="135" t="s">
        <v>100</v>
      </c>
      <c r="E63" s="136"/>
      <c r="F63" s="136"/>
      <c r="G63" s="136"/>
      <c r="H63" s="136"/>
      <c r="I63" s="137">
        <f>Q92</f>
        <v>0</v>
      </c>
      <c r="J63" s="137">
        <f>R92</f>
        <v>0</v>
      </c>
      <c r="K63" s="137">
        <f>K92</f>
        <v>0</v>
      </c>
      <c r="L63" s="10"/>
      <c r="M63" s="13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4"/>
      <c r="C64" s="10"/>
      <c r="D64" s="135" t="s">
        <v>101</v>
      </c>
      <c r="E64" s="136"/>
      <c r="F64" s="136"/>
      <c r="G64" s="136"/>
      <c r="H64" s="136"/>
      <c r="I64" s="137">
        <f>Q112</f>
        <v>0</v>
      </c>
      <c r="J64" s="137">
        <f>R112</f>
        <v>0</v>
      </c>
      <c r="K64" s="137">
        <f>K112</f>
        <v>0</v>
      </c>
      <c r="L64" s="10"/>
      <c r="M64" s="13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4"/>
      <c r="C65" s="10"/>
      <c r="D65" s="135" t="s">
        <v>102</v>
      </c>
      <c r="E65" s="136"/>
      <c r="F65" s="136"/>
      <c r="G65" s="136"/>
      <c r="H65" s="136"/>
      <c r="I65" s="137">
        <f>Q129</f>
        <v>0</v>
      </c>
      <c r="J65" s="137">
        <f>R129</f>
        <v>0</v>
      </c>
      <c r="K65" s="137">
        <f>K129</f>
        <v>0</v>
      </c>
      <c r="L65" s="10"/>
      <c r="M65" s="13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4"/>
      <c r="C66" s="10"/>
      <c r="D66" s="135" t="s">
        <v>103</v>
      </c>
      <c r="E66" s="136"/>
      <c r="F66" s="136"/>
      <c r="G66" s="136"/>
      <c r="H66" s="136"/>
      <c r="I66" s="137">
        <f>Q149</f>
        <v>0</v>
      </c>
      <c r="J66" s="137">
        <f>R149</f>
        <v>0</v>
      </c>
      <c r="K66" s="137">
        <f>K149</f>
        <v>0</v>
      </c>
      <c r="L66" s="10"/>
      <c r="M66" s="13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4"/>
      <c r="C67" s="10"/>
      <c r="D67" s="135" t="s">
        <v>104</v>
      </c>
      <c r="E67" s="136"/>
      <c r="F67" s="136"/>
      <c r="G67" s="136"/>
      <c r="H67" s="136"/>
      <c r="I67" s="137">
        <f>Q159</f>
        <v>0</v>
      </c>
      <c r="J67" s="137">
        <f>R159</f>
        <v>0</v>
      </c>
      <c r="K67" s="137">
        <f>K159</f>
        <v>0</v>
      </c>
      <c r="L67" s="10"/>
      <c r="M67" s="13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30"/>
      <c r="C68" s="9"/>
      <c r="D68" s="131" t="s">
        <v>105</v>
      </c>
      <c r="E68" s="132"/>
      <c r="F68" s="132"/>
      <c r="G68" s="132"/>
      <c r="H68" s="132"/>
      <c r="I68" s="133">
        <f>Q168</f>
        <v>0</v>
      </c>
      <c r="J68" s="133">
        <f>R168</f>
        <v>0</v>
      </c>
      <c r="K68" s="133">
        <f>K168</f>
        <v>0</v>
      </c>
      <c r="L68" s="9"/>
      <c r="M68" s="13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30"/>
      <c r="C69" s="9"/>
      <c r="D69" s="131" t="s">
        <v>106</v>
      </c>
      <c r="E69" s="132"/>
      <c r="F69" s="132"/>
      <c r="G69" s="132"/>
      <c r="H69" s="132"/>
      <c r="I69" s="133">
        <f>Q175</f>
        <v>0</v>
      </c>
      <c r="J69" s="133">
        <f>R175</f>
        <v>0</v>
      </c>
      <c r="K69" s="133">
        <f>K175</f>
        <v>0</v>
      </c>
      <c r="L69" s="9"/>
      <c r="M69" s="13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34"/>
      <c r="C70" s="10"/>
      <c r="D70" s="135" t="s">
        <v>107</v>
      </c>
      <c r="E70" s="136"/>
      <c r="F70" s="136"/>
      <c r="G70" s="136"/>
      <c r="H70" s="136"/>
      <c r="I70" s="137">
        <f>Q190</f>
        <v>0</v>
      </c>
      <c r="J70" s="137">
        <f>R190</f>
        <v>0</v>
      </c>
      <c r="K70" s="137">
        <f>K190</f>
        <v>0</v>
      </c>
      <c r="L70" s="10"/>
      <c r="M70" s="13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113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113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11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108</v>
      </c>
      <c r="D77" s="38"/>
      <c r="E77" s="38"/>
      <c r="F77" s="38"/>
      <c r="G77" s="38"/>
      <c r="H77" s="38"/>
      <c r="I77" s="38"/>
      <c r="J77" s="38"/>
      <c r="K77" s="38"/>
      <c r="L77" s="38"/>
      <c r="M77" s="11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113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18</v>
      </c>
      <c r="D79" s="38"/>
      <c r="E79" s="38"/>
      <c r="F79" s="38"/>
      <c r="G79" s="38"/>
      <c r="H79" s="38"/>
      <c r="I79" s="38"/>
      <c r="J79" s="38"/>
      <c r="K79" s="38"/>
      <c r="L79" s="38"/>
      <c r="M79" s="113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38"/>
      <c r="D80" s="38"/>
      <c r="E80" s="112" t="str">
        <f>E7</f>
        <v>Udržovací práce Šternberk - Ulice Na Strání</v>
      </c>
      <c r="F80" s="32"/>
      <c r="G80" s="32"/>
      <c r="H80" s="32"/>
      <c r="I80" s="38"/>
      <c r="J80" s="38"/>
      <c r="K80" s="38"/>
      <c r="L80" s="38"/>
      <c r="M80" s="11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87</v>
      </c>
      <c r="D81" s="38"/>
      <c r="E81" s="38"/>
      <c r="F81" s="38"/>
      <c r="G81" s="38"/>
      <c r="H81" s="38"/>
      <c r="I81" s="38"/>
      <c r="J81" s="38"/>
      <c r="K81" s="38"/>
      <c r="L81" s="38"/>
      <c r="M81" s="11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38"/>
      <c r="D82" s="38"/>
      <c r="E82" s="62" t="str">
        <f>E9</f>
        <v>SO 01 - Komunikace</v>
      </c>
      <c r="F82" s="38"/>
      <c r="G82" s="38"/>
      <c r="H82" s="38"/>
      <c r="I82" s="38"/>
      <c r="J82" s="38"/>
      <c r="K82" s="38"/>
      <c r="L82" s="38"/>
      <c r="M82" s="11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11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22</v>
      </c>
      <c r="D84" s="38"/>
      <c r="E84" s="38"/>
      <c r="F84" s="27" t="str">
        <f>F12</f>
        <v xml:space="preserve"> </v>
      </c>
      <c r="G84" s="38"/>
      <c r="H84" s="38"/>
      <c r="I84" s="32" t="s">
        <v>24</v>
      </c>
      <c r="J84" s="64" t="str">
        <f>IF(J12="","",J12)</f>
        <v>7. 7. 2022</v>
      </c>
      <c r="K84" s="38"/>
      <c r="L84" s="38"/>
      <c r="M84" s="11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1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26</v>
      </c>
      <c r="D86" s="38"/>
      <c r="E86" s="38"/>
      <c r="F86" s="27" t="str">
        <f>E15</f>
        <v xml:space="preserve"> </v>
      </c>
      <c r="G86" s="38"/>
      <c r="H86" s="38"/>
      <c r="I86" s="32" t="s">
        <v>32</v>
      </c>
      <c r="J86" s="36" t="str">
        <f>E21</f>
        <v>Ing. Jiří Sotolář</v>
      </c>
      <c r="K86" s="38"/>
      <c r="L86" s="38"/>
      <c r="M86" s="11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30</v>
      </c>
      <c r="D87" s="38"/>
      <c r="E87" s="38"/>
      <c r="F87" s="27" t="str">
        <f>IF(E18="","",E18)</f>
        <v>Vyplň údaj</v>
      </c>
      <c r="G87" s="38"/>
      <c r="H87" s="38"/>
      <c r="I87" s="32" t="s">
        <v>36</v>
      </c>
      <c r="J87" s="36" t="str">
        <f>E24</f>
        <v>Ing. Jiří Sotolář</v>
      </c>
      <c r="K87" s="38"/>
      <c r="L87" s="38"/>
      <c r="M87" s="11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11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38"/>
      <c r="B89" s="139"/>
      <c r="C89" s="140" t="s">
        <v>109</v>
      </c>
      <c r="D89" s="141" t="s">
        <v>58</v>
      </c>
      <c r="E89" s="141" t="s">
        <v>54</v>
      </c>
      <c r="F89" s="141" t="s">
        <v>55</v>
      </c>
      <c r="G89" s="141" t="s">
        <v>110</v>
      </c>
      <c r="H89" s="141" t="s">
        <v>111</v>
      </c>
      <c r="I89" s="141" t="s">
        <v>112</v>
      </c>
      <c r="J89" s="141" t="s">
        <v>113</v>
      </c>
      <c r="K89" s="141" t="s">
        <v>97</v>
      </c>
      <c r="L89" s="142" t="s">
        <v>114</v>
      </c>
      <c r="M89" s="143"/>
      <c r="N89" s="80" t="s">
        <v>3</v>
      </c>
      <c r="O89" s="81" t="s">
        <v>43</v>
      </c>
      <c r="P89" s="81" t="s">
        <v>115</v>
      </c>
      <c r="Q89" s="81" t="s">
        <v>116</v>
      </c>
      <c r="R89" s="81" t="s">
        <v>117</v>
      </c>
      <c r="S89" s="81" t="s">
        <v>118</v>
      </c>
      <c r="T89" s="81" t="s">
        <v>119</v>
      </c>
      <c r="U89" s="81" t="s">
        <v>120</v>
      </c>
      <c r="V89" s="81" t="s">
        <v>121</v>
      </c>
      <c r="W89" s="81" t="s">
        <v>122</v>
      </c>
      <c r="X89" s="82" t="s">
        <v>123</v>
      </c>
      <c r="Y89" s="138"/>
      <c r="Z89" s="138"/>
      <c r="AA89" s="138"/>
      <c r="AB89" s="138"/>
      <c r="AC89" s="138"/>
      <c r="AD89" s="138"/>
      <c r="AE89" s="138"/>
    </row>
    <row r="90" s="2" customFormat="1" ht="22.8" customHeight="1">
      <c r="A90" s="38"/>
      <c r="B90" s="39"/>
      <c r="C90" s="87" t="s">
        <v>124</v>
      </c>
      <c r="D90" s="38"/>
      <c r="E90" s="38"/>
      <c r="F90" s="38"/>
      <c r="G90" s="38"/>
      <c r="H90" s="38"/>
      <c r="I90" s="38"/>
      <c r="J90" s="38"/>
      <c r="K90" s="144">
        <f>BK90</f>
        <v>0</v>
      </c>
      <c r="L90" s="38"/>
      <c r="M90" s="39"/>
      <c r="N90" s="83"/>
      <c r="O90" s="68"/>
      <c r="P90" s="84"/>
      <c r="Q90" s="145">
        <f>Q91+Q168+Q175</f>
        <v>0</v>
      </c>
      <c r="R90" s="145">
        <f>R91+R168+R175</f>
        <v>0</v>
      </c>
      <c r="S90" s="84"/>
      <c r="T90" s="146">
        <f>T91+T168+T175</f>
        <v>0</v>
      </c>
      <c r="U90" s="84"/>
      <c r="V90" s="146">
        <f>V91+V168+V175</f>
        <v>158.97849499999998</v>
      </c>
      <c r="W90" s="84"/>
      <c r="X90" s="147">
        <f>X91+X168+X175</f>
        <v>105.4188</v>
      </c>
      <c r="Y90" s="38"/>
      <c r="Z90" s="38"/>
      <c r="AA90" s="38"/>
      <c r="AB90" s="38"/>
      <c r="AC90" s="38"/>
      <c r="AD90" s="38"/>
      <c r="AE90" s="38"/>
      <c r="AT90" s="19" t="s">
        <v>74</v>
      </c>
      <c r="AU90" s="19" t="s">
        <v>98</v>
      </c>
      <c r="BK90" s="148">
        <f>BK91+BK168+BK175</f>
        <v>0</v>
      </c>
    </row>
    <row r="91" s="12" customFormat="1" ht="25.92" customHeight="1">
      <c r="A91" s="12"/>
      <c r="B91" s="149"/>
      <c r="C91" s="12"/>
      <c r="D91" s="150" t="s">
        <v>74</v>
      </c>
      <c r="E91" s="151" t="s">
        <v>125</v>
      </c>
      <c r="F91" s="151" t="s">
        <v>126</v>
      </c>
      <c r="G91" s="12"/>
      <c r="H91" s="12"/>
      <c r="I91" s="152"/>
      <c r="J91" s="152"/>
      <c r="K91" s="153">
        <f>BK91</f>
        <v>0</v>
      </c>
      <c r="L91" s="12"/>
      <c r="M91" s="149"/>
      <c r="N91" s="154"/>
      <c r="O91" s="155"/>
      <c r="P91" s="155"/>
      <c r="Q91" s="156">
        <f>Q92+Q112+Q129+Q149+Q159</f>
        <v>0</v>
      </c>
      <c r="R91" s="156">
        <f>R92+R112+R129+R149+R159</f>
        <v>0</v>
      </c>
      <c r="S91" s="155"/>
      <c r="T91" s="157">
        <f>T92+T112+T129+T149+T159</f>
        <v>0</v>
      </c>
      <c r="U91" s="155"/>
      <c r="V91" s="157">
        <f>V92+V112+V129+V149+V159</f>
        <v>158.97849499999998</v>
      </c>
      <c r="W91" s="155"/>
      <c r="X91" s="158">
        <f>X92+X112+X129+X149+X159</f>
        <v>105.4188</v>
      </c>
      <c r="Y91" s="12"/>
      <c r="Z91" s="12"/>
      <c r="AA91" s="12"/>
      <c r="AB91" s="12"/>
      <c r="AC91" s="12"/>
      <c r="AD91" s="12"/>
      <c r="AE91" s="12"/>
      <c r="AR91" s="150" t="s">
        <v>83</v>
      </c>
      <c r="AT91" s="159" t="s">
        <v>74</v>
      </c>
      <c r="AU91" s="159" t="s">
        <v>75</v>
      </c>
      <c r="AY91" s="150" t="s">
        <v>127</v>
      </c>
      <c r="BK91" s="160">
        <f>BK92+BK112+BK129+BK149+BK159</f>
        <v>0</v>
      </c>
    </row>
    <row r="92" s="12" customFormat="1" ht="22.8" customHeight="1">
      <c r="A92" s="12"/>
      <c r="B92" s="149"/>
      <c r="C92" s="12"/>
      <c r="D92" s="150" t="s">
        <v>74</v>
      </c>
      <c r="E92" s="161" t="s">
        <v>83</v>
      </c>
      <c r="F92" s="161" t="s">
        <v>128</v>
      </c>
      <c r="G92" s="12"/>
      <c r="H92" s="12"/>
      <c r="I92" s="152"/>
      <c r="J92" s="152"/>
      <c r="K92" s="162">
        <f>BK92</f>
        <v>0</v>
      </c>
      <c r="L92" s="12"/>
      <c r="M92" s="149"/>
      <c r="N92" s="154"/>
      <c r="O92" s="155"/>
      <c r="P92" s="155"/>
      <c r="Q92" s="156">
        <f>SUM(Q93:Q111)</f>
        <v>0</v>
      </c>
      <c r="R92" s="156">
        <f>SUM(R93:R111)</f>
        <v>0</v>
      </c>
      <c r="S92" s="155"/>
      <c r="T92" s="157">
        <f>SUM(T93:T111)</f>
        <v>0</v>
      </c>
      <c r="U92" s="155"/>
      <c r="V92" s="157">
        <f>SUM(V93:V111)</f>
        <v>0</v>
      </c>
      <c r="W92" s="155"/>
      <c r="X92" s="158">
        <f>SUM(X93:X111)</f>
        <v>99.562200000000004</v>
      </c>
      <c r="Y92" s="12"/>
      <c r="Z92" s="12"/>
      <c r="AA92" s="12"/>
      <c r="AB92" s="12"/>
      <c r="AC92" s="12"/>
      <c r="AD92" s="12"/>
      <c r="AE92" s="12"/>
      <c r="AR92" s="150" t="s">
        <v>83</v>
      </c>
      <c r="AT92" s="159" t="s">
        <v>74</v>
      </c>
      <c r="AU92" s="159" t="s">
        <v>83</v>
      </c>
      <c r="AY92" s="150" t="s">
        <v>127</v>
      </c>
      <c r="BK92" s="160">
        <f>SUM(BK93:BK111)</f>
        <v>0</v>
      </c>
    </row>
    <row r="93" s="2" customFormat="1" ht="37.8" customHeight="1">
      <c r="A93" s="38"/>
      <c r="B93" s="163"/>
      <c r="C93" s="164" t="s">
        <v>83</v>
      </c>
      <c r="D93" s="164" t="s">
        <v>129</v>
      </c>
      <c r="E93" s="165" t="s">
        <v>130</v>
      </c>
      <c r="F93" s="166" t="s">
        <v>131</v>
      </c>
      <c r="G93" s="167" t="s">
        <v>132</v>
      </c>
      <c r="H93" s="168">
        <v>585.65999999999997</v>
      </c>
      <c r="I93" s="169"/>
      <c r="J93" s="169"/>
      <c r="K93" s="170">
        <f>ROUND(P93*H93,2)</f>
        <v>0</v>
      </c>
      <c r="L93" s="166" t="s">
        <v>133</v>
      </c>
      <c r="M93" s="39"/>
      <c r="N93" s="171" t="s">
        <v>3</v>
      </c>
      <c r="O93" s="172" t="s">
        <v>44</v>
      </c>
      <c r="P93" s="173">
        <f>I93+J93</f>
        <v>0</v>
      </c>
      <c r="Q93" s="173">
        <f>ROUND(I93*H93,2)</f>
        <v>0</v>
      </c>
      <c r="R93" s="173">
        <f>ROUND(J93*H93,2)</f>
        <v>0</v>
      </c>
      <c r="S93" s="72"/>
      <c r="T93" s="174">
        <f>S93*H93</f>
        <v>0</v>
      </c>
      <c r="U93" s="174">
        <v>0</v>
      </c>
      <c r="V93" s="174">
        <f>U93*H93</f>
        <v>0</v>
      </c>
      <c r="W93" s="174">
        <v>0.17000000000000001</v>
      </c>
      <c r="X93" s="175">
        <f>W93*H93</f>
        <v>99.562200000000004</v>
      </c>
      <c r="Y93" s="38"/>
      <c r="Z93" s="38"/>
      <c r="AA93" s="38"/>
      <c r="AB93" s="38"/>
      <c r="AC93" s="38"/>
      <c r="AD93" s="38"/>
      <c r="AE93" s="38"/>
      <c r="AR93" s="176" t="s">
        <v>134</v>
      </c>
      <c r="AT93" s="176" t="s">
        <v>129</v>
      </c>
      <c r="AU93" s="176" t="s">
        <v>85</v>
      </c>
      <c r="AY93" s="19" t="s">
        <v>127</v>
      </c>
      <c r="BE93" s="177">
        <f>IF(O93="základní",K93,0)</f>
        <v>0</v>
      </c>
      <c r="BF93" s="177">
        <f>IF(O93="snížená",K93,0)</f>
        <v>0</v>
      </c>
      <c r="BG93" s="177">
        <f>IF(O93="zákl. přenesená",K93,0)</f>
        <v>0</v>
      </c>
      <c r="BH93" s="177">
        <f>IF(O93="sníž. přenesená",K93,0)</f>
        <v>0</v>
      </c>
      <c r="BI93" s="177">
        <f>IF(O93="nulová",K93,0)</f>
        <v>0</v>
      </c>
      <c r="BJ93" s="19" t="s">
        <v>83</v>
      </c>
      <c r="BK93" s="177">
        <f>ROUND(P93*H93,2)</f>
        <v>0</v>
      </c>
      <c r="BL93" s="19" t="s">
        <v>134</v>
      </c>
      <c r="BM93" s="176" t="s">
        <v>135</v>
      </c>
    </row>
    <row r="94" s="2" customFormat="1">
      <c r="A94" s="38"/>
      <c r="B94" s="39"/>
      <c r="C94" s="38"/>
      <c r="D94" s="178" t="s">
        <v>136</v>
      </c>
      <c r="E94" s="38"/>
      <c r="F94" s="179" t="s">
        <v>137</v>
      </c>
      <c r="G94" s="38"/>
      <c r="H94" s="38"/>
      <c r="I94" s="180"/>
      <c r="J94" s="180"/>
      <c r="K94" s="38"/>
      <c r="L94" s="38"/>
      <c r="M94" s="39"/>
      <c r="N94" s="181"/>
      <c r="O94" s="182"/>
      <c r="P94" s="72"/>
      <c r="Q94" s="72"/>
      <c r="R94" s="72"/>
      <c r="S94" s="72"/>
      <c r="T94" s="72"/>
      <c r="U94" s="72"/>
      <c r="V94" s="72"/>
      <c r="W94" s="72"/>
      <c r="X94" s="73"/>
      <c r="Y94" s="38"/>
      <c r="Z94" s="38"/>
      <c r="AA94" s="38"/>
      <c r="AB94" s="38"/>
      <c r="AC94" s="38"/>
      <c r="AD94" s="38"/>
      <c r="AE94" s="38"/>
      <c r="AT94" s="19" t="s">
        <v>136</v>
      </c>
      <c r="AU94" s="19" t="s">
        <v>85</v>
      </c>
    </row>
    <row r="95" s="13" customFormat="1">
      <c r="A95" s="13"/>
      <c r="B95" s="183"/>
      <c r="C95" s="13"/>
      <c r="D95" s="184" t="s">
        <v>138</v>
      </c>
      <c r="E95" s="185" t="s">
        <v>3</v>
      </c>
      <c r="F95" s="186" t="s">
        <v>139</v>
      </c>
      <c r="G95" s="13"/>
      <c r="H95" s="187">
        <v>585.65999999999997</v>
      </c>
      <c r="I95" s="188"/>
      <c r="J95" s="188"/>
      <c r="K95" s="13"/>
      <c r="L95" s="13"/>
      <c r="M95" s="183"/>
      <c r="N95" s="189"/>
      <c r="O95" s="190"/>
      <c r="P95" s="190"/>
      <c r="Q95" s="190"/>
      <c r="R95" s="190"/>
      <c r="S95" s="190"/>
      <c r="T95" s="190"/>
      <c r="U95" s="190"/>
      <c r="V95" s="190"/>
      <c r="W95" s="190"/>
      <c r="X95" s="191"/>
      <c r="Y95" s="13"/>
      <c r="Z95" s="13"/>
      <c r="AA95" s="13"/>
      <c r="AB95" s="13"/>
      <c r="AC95" s="13"/>
      <c r="AD95" s="13"/>
      <c r="AE95" s="13"/>
      <c r="AT95" s="185" t="s">
        <v>138</v>
      </c>
      <c r="AU95" s="185" t="s">
        <v>85</v>
      </c>
      <c r="AV95" s="13" t="s">
        <v>85</v>
      </c>
      <c r="AW95" s="13" t="s">
        <v>5</v>
      </c>
      <c r="AX95" s="13" t="s">
        <v>83</v>
      </c>
      <c r="AY95" s="185" t="s">
        <v>127</v>
      </c>
    </row>
    <row r="96" s="2" customFormat="1" ht="24.15" customHeight="1">
      <c r="A96" s="38"/>
      <c r="B96" s="163"/>
      <c r="C96" s="164" t="s">
        <v>85</v>
      </c>
      <c r="D96" s="164" t="s">
        <v>129</v>
      </c>
      <c r="E96" s="165" t="s">
        <v>140</v>
      </c>
      <c r="F96" s="166" t="s">
        <v>141</v>
      </c>
      <c r="G96" s="167" t="s">
        <v>142</v>
      </c>
      <c r="H96" s="168">
        <v>19.327000000000002</v>
      </c>
      <c r="I96" s="169"/>
      <c r="J96" s="169"/>
      <c r="K96" s="170">
        <f>ROUND(P96*H96,2)</f>
        <v>0</v>
      </c>
      <c r="L96" s="166" t="s">
        <v>133</v>
      </c>
      <c r="M96" s="39"/>
      <c r="N96" s="171" t="s">
        <v>3</v>
      </c>
      <c r="O96" s="172" t="s">
        <v>44</v>
      </c>
      <c r="P96" s="173">
        <f>I96+J96</f>
        <v>0</v>
      </c>
      <c r="Q96" s="173">
        <f>ROUND(I96*H96,2)</f>
        <v>0</v>
      </c>
      <c r="R96" s="173">
        <f>ROUND(J96*H96,2)</f>
        <v>0</v>
      </c>
      <c r="S96" s="72"/>
      <c r="T96" s="174">
        <f>S96*H96</f>
        <v>0</v>
      </c>
      <c r="U96" s="174">
        <v>0</v>
      </c>
      <c r="V96" s="174">
        <f>U96*H96</f>
        <v>0</v>
      </c>
      <c r="W96" s="174">
        <v>0</v>
      </c>
      <c r="X96" s="175">
        <f>W96*H96</f>
        <v>0</v>
      </c>
      <c r="Y96" s="38"/>
      <c r="Z96" s="38"/>
      <c r="AA96" s="38"/>
      <c r="AB96" s="38"/>
      <c r="AC96" s="38"/>
      <c r="AD96" s="38"/>
      <c r="AE96" s="38"/>
      <c r="AR96" s="176" t="s">
        <v>134</v>
      </c>
      <c r="AT96" s="176" t="s">
        <v>129</v>
      </c>
      <c r="AU96" s="176" t="s">
        <v>85</v>
      </c>
      <c r="AY96" s="19" t="s">
        <v>127</v>
      </c>
      <c r="BE96" s="177">
        <f>IF(O96="základní",K96,0)</f>
        <v>0</v>
      </c>
      <c r="BF96" s="177">
        <f>IF(O96="snížená",K96,0)</f>
        <v>0</v>
      </c>
      <c r="BG96" s="177">
        <f>IF(O96="zákl. přenesená",K96,0)</f>
        <v>0</v>
      </c>
      <c r="BH96" s="177">
        <f>IF(O96="sníž. přenesená",K96,0)</f>
        <v>0</v>
      </c>
      <c r="BI96" s="177">
        <f>IF(O96="nulová",K96,0)</f>
        <v>0</v>
      </c>
      <c r="BJ96" s="19" t="s">
        <v>83</v>
      </c>
      <c r="BK96" s="177">
        <f>ROUND(P96*H96,2)</f>
        <v>0</v>
      </c>
      <c r="BL96" s="19" t="s">
        <v>134</v>
      </c>
      <c r="BM96" s="176" t="s">
        <v>143</v>
      </c>
    </row>
    <row r="97" s="2" customFormat="1">
      <c r="A97" s="38"/>
      <c r="B97" s="39"/>
      <c r="C97" s="38"/>
      <c r="D97" s="178" t="s">
        <v>136</v>
      </c>
      <c r="E97" s="38"/>
      <c r="F97" s="179" t="s">
        <v>144</v>
      </c>
      <c r="G97" s="38"/>
      <c r="H97" s="38"/>
      <c r="I97" s="180"/>
      <c r="J97" s="180"/>
      <c r="K97" s="38"/>
      <c r="L97" s="38"/>
      <c r="M97" s="39"/>
      <c r="N97" s="181"/>
      <c r="O97" s="182"/>
      <c r="P97" s="72"/>
      <c r="Q97" s="72"/>
      <c r="R97" s="72"/>
      <c r="S97" s="72"/>
      <c r="T97" s="72"/>
      <c r="U97" s="72"/>
      <c r="V97" s="72"/>
      <c r="W97" s="72"/>
      <c r="X97" s="73"/>
      <c r="Y97" s="38"/>
      <c r="Z97" s="38"/>
      <c r="AA97" s="38"/>
      <c r="AB97" s="38"/>
      <c r="AC97" s="38"/>
      <c r="AD97" s="38"/>
      <c r="AE97" s="38"/>
      <c r="AT97" s="19" t="s">
        <v>136</v>
      </c>
      <c r="AU97" s="19" t="s">
        <v>85</v>
      </c>
    </row>
    <row r="98" s="14" customFormat="1">
      <c r="A98" s="14"/>
      <c r="B98" s="192"/>
      <c r="C98" s="14"/>
      <c r="D98" s="184" t="s">
        <v>138</v>
      </c>
      <c r="E98" s="193" t="s">
        <v>3</v>
      </c>
      <c r="F98" s="194" t="s">
        <v>145</v>
      </c>
      <c r="G98" s="14"/>
      <c r="H98" s="193" t="s">
        <v>3</v>
      </c>
      <c r="I98" s="195"/>
      <c r="J98" s="195"/>
      <c r="K98" s="14"/>
      <c r="L98" s="14"/>
      <c r="M98" s="192"/>
      <c r="N98" s="196"/>
      <c r="O98" s="197"/>
      <c r="P98" s="197"/>
      <c r="Q98" s="197"/>
      <c r="R98" s="197"/>
      <c r="S98" s="197"/>
      <c r="T98" s="197"/>
      <c r="U98" s="197"/>
      <c r="V98" s="197"/>
      <c r="W98" s="197"/>
      <c r="X98" s="198"/>
      <c r="Y98" s="14"/>
      <c r="Z98" s="14"/>
      <c r="AA98" s="14"/>
      <c r="AB98" s="14"/>
      <c r="AC98" s="14"/>
      <c r="AD98" s="14"/>
      <c r="AE98" s="14"/>
      <c r="AT98" s="193" t="s">
        <v>138</v>
      </c>
      <c r="AU98" s="193" t="s">
        <v>85</v>
      </c>
      <c r="AV98" s="14" t="s">
        <v>83</v>
      </c>
      <c r="AW98" s="14" t="s">
        <v>5</v>
      </c>
      <c r="AX98" s="14" t="s">
        <v>75</v>
      </c>
      <c r="AY98" s="193" t="s">
        <v>127</v>
      </c>
    </row>
    <row r="99" s="13" customFormat="1">
      <c r="A99" s="13"/>
      <c r="B99" s="183"/>
      <c r="C99" s="13"/>
      <c r="D99" s="184" t="s">
        <v>138</v>
      </c>
      <c r="E99" s="185" t="s">
        <v>3</v>
      </c>
      <c r="F99" s="186" t="s">
        <v>146</v>
      </c>
      <c r="G99" s="13"/>
      <c r="H99" s="187">
        <v>19.327000000000002</v>
      </c>
      <c r="I99" s="188"/>
      <c r="J99" s="188"/>
      <c r="K99" s="13"/>
      <c r="L99" s="13"/>
      <c r="M99" s="183"/>
      <c r="N99" s="189"/>
      <c r="O99" s="190"/>
      <c r="P99" s="190"/>
      <c r="Q99" s="190"/>
      <c r="R99" s="190"/>
      <c r="S99" s="190"/>
      <c r="T99" s="190"/>
      <c r="U99" s="190"/>
      <c r="V99" s="190"/>
      <c r="W99" s="190"/>
      <c r="X99" s="191"/>
      <c r="Y99" s="13"/>
      <c r="Z99" s="13"/>
      <c r="AA99" s="13"/>
      <c r="AB99" s="13"/>
      <c r="AC99" s="13"/>
      <c r="AD99" s="13"/>
      <c r="AE99" s="13"/>
      <c r="AT99" s="185" t="s">
        <v>138</v>
      </c>
      <c r="AU99" s="185" t="s">
        <v>85</v>
      </c>
      <c r="AV99" s="13" t="s">
        <v>85</v>
      </c>
      <c r="AW99" s="13" t="s">
        <v>5</v>
      </c>
      <c r="AX99" s="13" t="s">
        <v>75</v>
      </c>
      <c r="AY99" s="185" t="s">
        <v>127</v>
      </c>
    </row>
    <row r="100" s="15" customFormat="1">
      <c r="A100" s="15"/>
      <c r="B100" s="199"/>
      <c r="C100" s="15"/>
      <c r="D100" s="184" t="s">
        <v>138</v>
      </c>
      <c r="E100" s="200" t="s">
        <v>3</v>
      </c>
      <c r="F100" s="201" t="s">
        <v>147</v>
      </c>
      <c r="G100" s="15"/>
      <c r="H100" s="202">
        <v>19.327000000000002</v>
      </c>
      <c r="I100" s="203"/>
      <c r="J100" s="203"/>
      <c r="K100" s="15"/>
      <c r="L100" s="15"/>
      <c r="M100" s="199"/>
      <c r="N100" s="204"/>
      <c r="O100" s="205"/>
      <c r="P100" s="205"/>
      <c r="Q100" s="205"/>
      <c r="R100" s="205"/>
      <c r="S100" s="205"/>
      <c r="T100" s="205"/>
      <c r="U100" s="205"/>
      <c r="V100" s="205"/>
      <c r="W100" s="205"/>
      <c r="X100" s="206"/>
      <c r="Y100" s="15"/>
      <c r="Z100" s="15"/>
      <c r="AA100" s="15"/>
      <c r="AB100" s="15"/>
      <c r="AC100" s="15"/>
      <c r="AD100" s="15"/>
      <c r="AE100" s="15"/>
      <c r="AT100" s="200" t="s">
        <v>138</v>
      </c>
      <c r="AU100" s="200" t="s">
        <v>85</v>
      </c>
      <c r="AV100" s="15" t="s">
        <v>134</v>
      </c>
      <c r="AW100" s="15" t="s">
        <v>5</v>
      </c>
      <c r="AX100" s="15" t="s">
        <v>83</v>
      </c>
      <c r="AY100" s="200" t="s">
        <v>127</v>
      </c>
    </row>
    <row r="101" s="2" customFormat="1" ht="37.8" customHeight="1">
      <c r="A101" s="38"/>
      <c r="B101" s="163"/>
      <c r="C101" s="164" t="s">
        <v>148</v>
      </c>
      <c r="D101" s="164" t="s">
        <v>129</v>
      </c>
      <c r="E101" s="165" t="s">
        <v>149</v>
      </c>
      <c r="F101" s="166" t="s">
        <v>150</v>
      </c>
      <c r="G101" s="167" t="s">
        <v>142</v>
      </c>
      <c r="H101" s="168">
        <v>58.566000000000002</v>
      </c>
      <c r="I101" s="169"/>
      <c r="J101" s="169"/>
      <c r="K101" s="170">
        <f>ROUND(P101*H101,2)</f>
        <v>0</v>
      </c>
      <c r="L101" s="166" t="s">
        <v>133</v>
      </c>
      <c r="M101" s="39"/>
      <c r="N101" s="171" t="s">
        <v>3</v>
      </c>
      <c r="O101" s="172" t="s">
        <v>44</v>
      </c>
      <c r="P101" s="173">
        <f>I101+J101</f>
        <v>0</v>
      </c>
      <c r="Q101" s="173">
        <f>ROUND(I101*H101,2)</f>
        <v>0</v>
      </c>
      <c r="R101" s="173">
        <f>ROUND(J101*H101,2)</f>
        <v>0</v>
      </c>
      <c r="S101" s="72"/>
      <c r="T101" s="174">
        <f>S101*H101</f>
        <v>0</v>
      </c>
      <c r="U101" s="174">
        <v>0</v>
      </c>
      <c r="V101" s="174">
        <f>U101*H101</f>
        <v>0</v>
      </c>
      <c r="W101" s="174">
        <v>0</v>
      </c>
      <c r="X101" s="175">
        <f>W101*H101</f>
        <v>0</v>
      </c>
      <c r="Y101" s="38"/>
      <c r="Z101" s="38"/>
      <c r="AA101" s="38"/>
      <c r="AB101" s="38"/>
      <c r="AC101" s="38"/>
      <c r="AD101" s="38"/>
      <c r="AE101" s="38"/>
      <c r="AR101" s="176" t="s">
        <v>134</v>
      </c>
      <c r="AT101" s="176" t="s">
        <v>129</v>
      </c>
      <c r="AU101" s="176" t="s">
        <v>85</v>
      </c>
      <c r="AY101" s="19" t="s">
        <v>127</v>
      </c>
      <c r="BE101" s="177">
        <f>IF(O101="základní",K101,0)</f>
        <v>0</v>
      </c>
      <c r="BF101" s="177">
        <f>IF(O101="snížená",K101,0)</f>
        <v>0</v>
      </c>
      <c r="BG101" s="177">
        <f>IF(O101="zákl. přenesená",K101,0)</f>
        <v>0</v>
      </c>
      <c r="BH101" s="177">
        <f>IF(O101="sníž. přenesená",K101,0)</f>
        <v>0</v>
      </c>
      <c r="BI101" s="177">
        <f>IF(O101="nulová",K101,0)</f>
        <v>0</v>
      </c>
      <c r="BJ101" s="19" t="s">
        <v>83</v>
      </c>
      <c r="BK101" s="177">
        <f>ROUND(P101*H101,2)</f>
        <v>0</v>
      </c>
      <c r="BL101" s="19" t="s">
        <v>134</v>
      </c>
      <c r="BM101" s="176" t="s">
        <v>151</v>
      </c>
    </row>
    <row r="102" s="2" customFormat="1">
      <c r="A102" s="38"/>
      <c r="B102" s="39"/>
      <c r="C102" s="38"/>
      <c r="D102" s="178" t="s">
        <v>136</v>
      </c>
      <c r="E102" s="38"/>
      <c r="F102" s="179" t="s">
        <v>152</v>
      </c>
      <c r="G102" s="38"/>
      <c r="H102" s="38"/>
      <c r="I102" s="180"/>
      <c r="J102" s="180"/>
      <c r="K102" s="38"/>
      <c r="L102" s="38"/>
      <c r="M102" s="39"/>
      <c r="N102" s="181"/>
      <c r="O102" s="182"/>
      <c r="P102" s="72"/>
      <c r="Q102" s="72"/>
      <c r="R102" s="72"/>
      <c r="S102" s="72"/>
      <c r="T102" s="72"/>
      <c r="U102" s="72"/>
      <c r="V102" s="72"/>
      <c r="W102" s="72"/>
      <c r="X102" s="73"/>
      <c r="Y102" s="38"/>
      <c r="Z102" s="38"/>
      <c r="AA102" s="38"/>
      <c r="AB102" s="38"/>
      <c r="AC102" s="38"/>
      <c r="AD102" s="38"/>
      <c r="AE102" s="38"/>
      <c r="AT102" s="19" t="s">
        <v>136</v>
      </c>
      <c r="AU102" s="19" t="s">
        <v>85</v>
      </c>
    </row>
    <row r="103" s="13" customFormat="1">
      <c r="A103" s="13"/>
      <c r="B103" s="183"/>
      <c r="C103" s="13"/>
      <c r="D103" s="184" t="s">
        <v>138</v>
      </c>
      <c r="E103" s="185" t="s">
        <v>3</v>
      </c>
      <c r="F103" s="186" t="s">
        <v>153</v>
      </c>
      <c r="G103" s="13"/>
      <c r="H103" s="187">
        <v>58.566000000000002</v>
      </c>
      <c r="I103" s="188"/>
      <c r="J103" s="188"/>
      <c r="K103" s="13"/>
      <c r="L103" s="13"/>
      <c r="M103" s="183"/>
      <c r="N103" s="189"/>
      <c r="O103" s="190"/>
      <c r="P103" s="190"/>
      <c r="Q103" s="190"/>
      <c r="R103" s="190"/>
      <c r="S103" s="190"/>
      <c r="T103" s="190"/>
      <c r="U103" s="190"/>
      <c r="V103" s="190"/>
      <c r="W103" s="190"/>
      <c r="X103" s="191"/>
      <c r="Y103" s="13"/>
      <c r="Z103" s="13"/>
      <c r="AA103" s="13"/>
      <c r="AB103" s="13"/>
      <c r="AC103" s="13"/>
      <c r="AD103" s="13"/>
      <c r="AE103" s="13"/>
      <c r="AT103" s="185" t="s">
        <v>138</v>
      </c>
      <c r="AU103" s="185" t="s">
        <v>85</v>
      </c>
      <c r="AV103" s="13" t="s">
        <v>85</v>
      </c>
      <c r="AW103" s="13" t="s">
        <v>5</v>
      </c>
      <c r="AX103" s="13" t="s">
        <v>83</v>
      </c>
      <c r="AY103" s="185" t="s">
        <v>127</v>
      </c>
    </row>
    <row r="104" s="2" customFormat="1" ht="24.15" customHeight="1">
      <c r="A104" s="38"/>
      <c r="B104" s="163"/>
      <c r="C104" s="164" t="s">
        <v>134</v>
      </c>
      <c r="D104" s="164" t="s">
        <v>129</v>
      </c>
      <c r="E104" s="165" t="s">
        <v>154</v>
      </c>
      <c r="F104" s="166" t="s">
        <v>155</v>
      </c>
      <c r="G104" s="167" t="s">
        <v>142</v>
      </c>
      <c r="H104" s="168">
        <v>58.566000000000002</v>
      </c>
      <c r="I104" s="169"/>
      <c r="J104" s="169"/>
      <c r="K104" s="170">
        <f>ROUND(P104*H104,2)</f>
        <v>0</v>
      </c>
      <c r="L104" s="166" t="s">
        <v>133</v>
      </c>
      <c r="M104" s="39"/>
      <c r="N104" s="171" t="s">
        <v>3</v>
      </c>
      <c r="O104" s="172" t="s">
        <v>44</v>
      </c>
      <c r="P104" s="173">
        <f>I104+J104</f>
        <v>0</v>
      </c>
      <c r="Q104" s="173">
        <f>ROUND(I104*H104,2)</f>
        <v>0</v>
      </c>
      <c r="R104" s="173">
        <f>ROUND(J104*H104,2)</f>
        <v>0</v>
      </c>
      <c r="S104" s="72"/>
      <c r="T104" s="174">
        <f>S104*H104</f>
        <v>0</v>
      </c>
      <c r="U104" s="174">
        <v>0</v>
      </c>
      <c r="V104" s="174">
        <f>U104*H104</f>
        <v>0</v>
      </c>
      <c r="W104" s="174">
        <v>0</v>
      </c>
      <c r="X104" s="175">
        <f>W104*H104</f>
        <v>0</v>
      </c>
      <c r="Y104" s="38"/>
      <c r="Z104" s="38"/>
      <c r="AA104" s="38"/>
      <c r="AB104" s="38"/>
      <c r="AC104" s="38"/>
      <c r="AD104" s="38"/>
      <c r="AE104" s="38"/>
      <c r="AR104" s="176" t="s">
        <v>134</v>
      </c>
      <c r="AT104" s="176" t="s">
        <v>129</v>
      </c>
      <c r="AU104" s="176" t="s">
        <v>85</v>
      </c>
      <c r="AY104" s="19" t="s">
        <v>127</v>
      </c>
      <c r="BE104" s="177">
        <f>IF(O104="základní",K104,0)</f>
        <v>0</v>
      </c>
      <c r="BF104" s="177">
        <f>IF(O104="snížená",K104,0)</f>
        <v>0</v>
      </c>
      <c r="BG104" s="177">
        <f>IF(O104="zákl. přenesená",K104,0)</f>
        <v>0</v>
      </c>
      <c r="BH104" s="177">
        <f>IF(O104="sníž. přenesená",K104,0)</f>
        <v>0</v>
      </c>
      <c r="BI104" s="177">
        <f>IF(O104="nulová",K104,0)</f>
        <v>0</v>
      </c>
      <c r="BJ104" s="19" t="s">
        <v>83</v>
      </c>
      <c r="BK104" s="177">
        <f>ROUND(P104*H104,2)</f>
        <v>0</v>
      </c>
      <c r="BL104" s="19" t="s">
        <v>134</v>
      </c>
      <c r="BM104" s="176" t="s">
        <v>156</v>
      </c>
    </row>
    <row r="105" s="2" customFormat="1">
      <c r="A105" s="38"/>
      <c r="B105" s="39"/>
      <c r="C105" s="38"/>
      <c r="D105" s="178" t="s">
        <v>136</v>
      </c>
      <c r="E105" s="38"/>
      <c r="F105" s="179" t="s">
        <v>157</v>
      </c>
      <c r="G105" s="38"/>
      <c r="H105" s="38"/>
      <c r="I105" s="180"/>
      <c r="J105" s="180"/>
      <c r="K105" s="38"/>
      <c r="L105" s="38"/>
      <c r="M105" s="39"/>
      <c r="N105" s="181"/>
      <c r="O105" s="182"/>
      <c r="P105" s="72"/>
      <c r="Q105" s="72"/>
      <c r="R105" s="72"/>
      <c r="S105" s="72"/>
      <c r="T105" s="72"/>
      <c r="U105" s="72"/>
      <c r="V105" s="72"/>
      <c r="W105" s="72"/>
      <c r="X105" s="73"/>
      <c r="Y105" s="38"/>
      <c r="Z105" s="38"/>
      <c r="AA105" s="38"/>
      <c r="AB105" s="38"/>
      <c r="AC105" s="38"/>
      <c r="AD105" s="38"/>
      <c r="AE105" s="38"/>
      <c r="AT105" s="19" t="s">
        <v>136</v>
      </c>
      <c r="AU105" s="19" t="s">
        <v>85</v>
      </c>
    </row>
    <row r="106" s="13" customFormat="1">
      <c r="A106" s="13"/>
      <c r="B106" s="183"/>
      <c r="C106" s="13"/>
      <c r="D106" s="184" t="s">
        <v>138</v>
      </c>
      <c r="E106" s="185" t="s">
        <v>3</v>
      </c>
      <c r="F106" s="186" t="s">
        <v>153</v>
      </c>
      <c r="G106" s="13"/>
      <c r="H106" s="187">
        <v>58.566000000000002</v>
      </c>
      <c r="I106" s="188"/>
      <c r="J106" s="188"/>
      <c r="K106" s="13"/>
      <c r="L106" s="13"/>
      <c r="M106" s="183"/>
      <c r="N106" s="189"/>
      <c r="O106" s="190"/>
      <c r="P106" s="190"/>
      <c r="Q106" s="190"/>
      <c r="R106" s="190"/>
      <c r="S106" s="190"/>
      <c r="T106" s="190"/>
      <c r="U106" s="190"/>
      <c r="V106" s="190"/>
      <c r="W106" s="190"/>
      <c r="X106" s="191"/>
      <c r="Y106" s="13"/>
      <c r="Z106" s="13"/>
      <c r="AA106" s="13"/>
      <c r="AB106" s="13"/>
      <c r="AC106" s="13"/>
      <c r="AD106" s="13"/>
      <c r="AE106" s="13"/>
      <c r="AT106" s="185" t="s">
        <v>138</v>
      </c>
      <c r="AU106" s="185" t="s">
        <v>85</v>
      </c>
      <c r="AV106" s="13" t="s">
        <v>85</v>
      </c>
      <c r="AW106" s="13" t="s">
        <v>5</v>
      </c>
      <c r="AX106" s="13" t="s">
        <v>83</v>
      </c>
      <c r="AY106" s="185" t="s">
        <v>127</v>
      </c>
    </row>
    <row r="107" s="2" customFormat="1" ht="24.15" customHeight="1">
      <c r="A107" s="38"/>
      <c r="B107" s="163"/>
      <c r="C107" s="164" t="s">
        <v>158</v>
      </c>
      <c r="D107" s="164" t="s">
        <v>129</v>
      </c>
      <c r="E107" s="165" t="s">
        <v>159</v>
      </c>
      <c r="F107" s="166" t="s">
        <v>160</v>
      </c>
      <c r="G107" s="167" t="s">
        <v>161</v>
      </c>
      <c r="H107" s="168">
        <v>105.419</v>
      </c>
      <c r="I107" s="169"/>
      <c r="J107" s="169"/>
      <c r="K107" s="170">
        <f>ROUND(P107*H107,2)</f>
        <v>0</v>
      </c>
      <c r="L107" s="166" t="s">
        <v>3</v>
      </c>
      <c r="M107" s="39"/>
      <c r="N107" s="171" t="s">
        <v>3</v>
      </c>
      <c r="O107" s="172" t="s">
        <v>44</v>
      </c>
      <c r="P107" s="173">
        <f>I107+J107</f>
        <v>0</v>
      </c>
      <c r="Q107" s="173">
        <f>ROUND(I107*H107,2)</f>
        <v>0</v>
      </c>
      <c r="R107" s="173">
        <f>ROUND(J107*H107,2)</f>
        <v>0</v>
      </c>
      <c r="S107" s="72"/>
      <c r="T107" s="174">
        <f>S107*H107</f>
        <v>0</v>
      </c>
      <c r="U107" s="174">
        <v>0</v>
      </c>
      <c r="V107" s="174">
        <f>U107*H107</f>
        <v>0</v>
      </c>
      <c r="W107" s="174">
        <v>0</v>
      </c>
      <c r="X107" s="175">
        <f>W107*H107</f>
        <v>0</v>
      </c>
      <c r="Y107" s="38"/>
      <c r="Z107" s="38"/>
      <c r="AA107" s="38"/>
      <c r="AB107" s="38"/>
      <c r="AC107" s="38"/>
      <c r="AD107" s="38"/>
      <c r="AE107" s="38"/>
      <c r="AR107" s="176" t="s">
        <v>134</v>
      </c>
      <c r="AT107" s="176" t="s">
        <v>129</v>
      </c>
      <c r="AU107" s="176" t="s">
        <v>85</v>
      </c>
      <c r="AY107" s="19" t="s">
        <v>127</v>
      </c>
      <c r="BE107" s="177">
        <f>IF(O107="základní",K107,0)</f>
        <v>0</v>
      </c>
      <c r="BF107" s="177">
        <f>IF(O107="snížená",K107,0)</f>
        <v>0</v>
      </c>
      <c r="BG107" s="177">
        <f>IF(O107="zákl. přenesená",K107,0)</f>
        <v>0</v>
      </c>
      <c r="BH107" s="177">
        <f>IF(O107="sníž. přenesená",K107,0)</f>
        <v>0</v>
      </c>
      <c r="BI107" s="177">
        <f>IF(O107="nulová",K107,0)</f>
        <v>0</v>
      </c>
      <c r="BJ107" s="19" t="s">
        <v>83</v>
      </c>
      <c r="BK107" s="177">
        <f>ROUND(P107*H107,2)</f>
        <v>0</v>
      </c>
      <c r="BL107" s="19" t="s">
        <v>134</v>
      </c>
      <c r="BM107" s="176" t="s">
        <v>162</v>
      </c>
    </row>
    <row r="108" s="13" customFormat="1">
      <c r="A108" s="13"/>
      <c r="B108" s="183"/>
      <c r="C108" s="13"/>
      <c r="D108" s="184" t="s">
        <v>138</v>
      </c>
      <c r="E108" s="185" t="s">
        <v>3</v>
      </c>
      <c r="F108" s="186" t="s">
        <v>163</v>
      </c>
      <c r="G108" s="13"/>
      <c r="H108" s="187">
        <v>105.419</v>
      </c>
      <c r="I108" s="188"/>
      <c r="J108" s="188"/>
      <c r="K108" s="13"/>
      <c r="L108" s="13"/>
      <c r="M108" s="183"/>
      <c r="N108" s="189"/>
      <c r="O108" s="190"/>
      <c r="P108" s="190"/>
      <c r="Q108" s="190"/>
      <c r="R108" s="190"/>
      <c r="S108" s="190"/>
      <c r="T108" s="190"/>
      <c r="U108" s="190"/>
      <c r="V108" s="190"/>
      <c r="W108" s="190"/>
      <c r="X108" s="191"/>
      <c r="Y108" s="13"/>
      <c r="Z108" s="13"/>
      <c r="AA108" s="13"/>
      <c r="AB108" s="13"/>
      <c r="AC108" s="13"/>
      <c r="AD108" s="13"/>
      <c r="AE108" s="13"/>
      <c r="AT108" s="185" t="s">
        <v>138</v>
      </c>
      <c r="AU108" s="185" t="s">
        <v>85</v>
      </c>
      <c r="AV108" s="13" t="s">
        <v>85</v>
      </c>
      <c r="AW108" s="13" t="s">
        <v>5</v>
      </c>
      <c r="AX108" s="13" t="s">
        <v>83</v>
      </c>
      <c r="AY108" s="185" t="s">
        <v>127</v>
      </c>
    </row>
    <row r="109" s="2" customFormat="1">
      <c r="A109" s="38"/>
      <c r="B109" s="163"/>
      <c r="C109" s="164" t="s">
        <v>164</v>
      </c>
      <c r="D109" s="164" t="s">
        <v>129</v>
      </c>
      <c r="E109" s="165" t="s">
        <v>165</v>
      </c>
      <c r="F109" s="166" t="s">
        <v>166</v>
      </c>
      <c r="G109" s="167" t="s">
        <v>132</v>
      </c>
      <c r="H109" s="168">
        <v>585.65999999999997</v>
      </c>
      <c r="I109" s="169"/>
      <c r="J109" s="169"/>
      <c r="K109" s="170">
        <f>ROUND(P109*H109,2)</f>
        <v>0</v>
      </c>
      <c r="L109" s="166" t="s">
        <v>133</v>
      </c>
      <c r="M109" s="39"/>
      <c r="N109" s="171" t="s">
        <v>3</v>
      </c>
      <c r="O109" s="172" t="s">
        <v>44</v>
      </c>
      <c r="P109" s="173">
        <f>I109+J109</f>
        <v>0</v>
      </c>
      <c r="Q109" s="173">
        <f>ROUND(I109*H109,2)</f>
        <v>0</v>
      </c>
      <c r="R109" s="173">
        <f>ROUND(J109*H109,2)</f>
        <v>0</v>
      </c>
      <c r="S109" s="72"/>
      <c r="T109" s="174">
        <f>S109*H109</f>
        <v>0</v>
      </c>
      <c r="U109" s="174">
        <v>0</v>
      </c>
      <c r="V109" s="174">
        <f>U109*H109</f>
        <v>0</v>
      </c>
      <c r="W109" s="174">
        <v>0</v>
      </c>
      <c r="X109" s="175">
        <f>W109*H109</f>
        <v>0</v>
      </c>
      <c r="Y109" s="38"/>
      <c r="Z109" s="38"/>
      <c r="AA109" s="38"/>
      <c r="AB109" s="38"/>
      <c r="AC109" s="38"/>
      <c r="AD109" s="38"/>
      <c r="AE109" s="38"/>
      <c r="AR109" s="176" t="s">
        <v>134</v>
      </c>
      <c r="AT109" s="176" t="s">
        <v>129</v>
      </c>
      <c r="AU109" s="176" t="s">
        <v>85</v>
      </c>
      <c r="AY109" s="19" t="s">
        <v>127</v>
      </c>
      <c r="BE109" s="177">
        <f>IF(O109="základní",K109,0)</f>
        <v>0</v>
      </c>
      <c r="BF109" s="177">
        <f>IF(O109="snížená",K109,0)</f>
        <v>0</v>
      </c>
      <c r="BG109" s="177">
        <f>IF(O109="zákl. přenesená",K109,0)</f>
        <v>0</v>
      </c>
      <c r="BH109" s="177">
        <f>IF(O109="sníž. přenesená",K109,0)</f>
        <v>0</v>
      </c>
      <c r="BI109" s="177">
        <f>IF(O109="nulová",K109,0)</f>
        <v>0</v>
      </c>
      <c r="BJ109" s="19" t="s">
        <v>83</v>
      </c>
      <c r="BK109" s="177">
        <f>ROUND(P109*H109,2)</f>
        <v>0</v>
      </c>
      <c r="BL109" s="19" t="s">
        <v>134</v>
      </c>
      <c r="BM109" s="176" t="s">
        <v>167</v>
      </c>
    </row>
    <row r="110" s="2" customFormat="1">
      <c r="A110" s="38"/>
      <c r="B110" s="39"/>
      <c r="C110" s="38"/>
      <c r="D110" s="178" t="s">
        <v>136</v>
      </c>
      <c r="E110" s="38"/>
      <c r="F110" s="179" t="s">
        <v>168</v>
      </c>
      <c r="G110" s="38"/>
      <c r="H110" s="38"/>
      <c r="I110" s="180"/>
      <c r="J110" s="180"/>
      <c r="K110" s="38"/>
      <c r="L110" s="38"/>
      <c r="M110" s="39"/>
      <c r="N110" s="181"/>
      <c r="O110" s="182"/>
      <c r="P110" s="72"/>
      <c r="Q110" s="72"/>
      <c r="R110" s="72"/>
      <c r="S110" s="72"/>
      <c r="T110" s="72"/>
      <c r="U110" s="72"/>
      <c r="V110" s="72"/>
      <c r="W110" s="72"/>
      <c r="X110" s="73"/>
      <c r="Y110" s="38"/>
      <c r="Z110" s="38"/>
      <c r="AA110" s="38"/>
      <c r="AB110" s="38"/>
      <c r="AC110" s="38"/>
      <c r="AD110" s="38"/>
      <c r="AE110" s="38"/>
      <c r="AT110" s="19" t="s">
        <v>136</v>
      </c>
      <c r="AU110" s="19" t="s">
        <v>85</v>
      </c>
    </row>
    <row r="111" s="13" customFormat="1">
      <c r="A111" s="13"/>
      <c r="B111" s="183"/>
      <c r="C111" s="13"/>
      <c r="D111" s="184" t="s">
        <v>138</v>
      </c>
      <c r="E111" s="185" t="s">
        <v>3</v>
      </c>
      <c r="F111" s="186" t="s">
        <v>169</v>
      </c>
      <c r="G111" s="13"/>
      <c r="H111" s="187">
        <v>585.65999999999997</v>
      </c>
      <c r="I111" s="188"/>
      <c r="J111" s="188"/>
      <c r="K111" s="13"/>
      <c r="L111" s="13"/>
      <c r="M111" s="183"/>
      <c r="N111" s="189"/>
      <c r="O111" s="190"/>
      <c r="P111" s="190"/>
      <c r="Q111" s="190"/>
      <c r="R111" s="190"/>
      <c r="S111" s="190"/>
      <c r="T111" s="190"/>
      <c r="U111" s="190"/>
      <c r="V111" s="190"/>
      <c r="W111" s="190"/>
      <c r="X111" s="191"/>
      <c r="Y111" s="13"/>
      <c r="Z111" s="13"/>
      <c r="AA111" s="13"/>
      <c r="AB111" s="13"/>
      <c r="AC111" s="13"/>
      <c r="AD111" s="13"/>
      <c r="AE111" s="13"/>
      <c r="AT111" s="185" t="s">
        <v>138</v>
      </c>
      <c r="AU111" s="185" t="s">
        <v>85</v>
      </c>
      <c r="AV111" s="13" t="s">
        <v>85</v>
      </c>
      <c r="AW111" s="13" t="s">
        <v>5</v>
      </c>
      <c r="AX111" s="13" t="s">
        <v>83</v>
      </c>
      <c r="AY111" s="185" t="s">
        <v>127</v>
      </c>
    </row>
    <row r="112" s="12" customFormat="1" ht="22.8" customHeight="1">
      <c r="A112" s="12"/>
      <c r="B112" s="149"/>
      <c r="C112" s="12"/>
      <c r="D112" s="150" t="s">
        <v>74</v>
      </c>
      <c r="E112" s="161" t="s">
        <v>158</v>
      </c>
      <c r="F112" s="161" t="s">
        <v>170</v>
      </c>
      <c r="G112" s="12"/>
      <c r="H112" s="12"/>
      <c r="I112" s="152"/>
      <c r="J112" s="152"/>
      <c r="K112" s="162">
        <f>BK112</f>
        <v>0</v>
      </c>
      <c r="L112" s="12"/>
      <c r="M112" s="149"/>
      <c r="N112" s="154"/>
      <c r="O112" s="155"/>
      <c r="P112" s="155"/>
      <c r="Q112" s="156">
        <f>SUM(Q113:Q128)</f>
        <v>0</v>
      </c>
      <c r="R112" s="156">
        <f>SUM(R113:R128)</f>
        <v>0</v>
      </c>
      <c r="S112" s="155"/>
      <c r="T112" s="157">
        <f>SUM(T113:T128)</f>
        <v>0</v>
      </c>
      <c r="U112" s="155"/>
      <c r="V112" s="157">
        <f>SUM(V113:V128)</f>
        <v>155.18223999999998</v>
      </c>
      <c r="W112" s="155"/>
      <c r="X112" s="158">
        <f>SUM(X113:X128)</f>
        <v>0</v>
      </c>
      <c r="Y112" s="12"/>
      <c r="Z112" s="12"/>
      <c r="AA112" s="12"/>
      <c r="AB112" s="12"/>
      <c r="AC112" s="12"/>
      <c r="AD112" s="12"/>
      <c r="AE112" s="12"/>
      <c r="AR112" s="150" t="s">
        <v>83</v>
      </c>
      <c r="AT112" s="159" t="s">
        <v>74</v>
      </c>
      <c r="AU112" s="159" t="s">
        <v>83</v>
      </c>
      <c r="AY112" s="150" t="s">
        <v>127</v>
      </c>
      <c r="BK112" s="160">
        <f>SUM(BK113:BK128)</f>
        <v>0</v>
      </c>
    </row>
    <row r="113" s="2" customFormat="1" ht="37.8" customHeight="1">
      <c r="A113" s="38"/>
      <c r="B113" s="163"/>
      <c r="C113" s="164" t="s">
        <v>171</v>
      </c>
      <c r="D113" s="164" t="s">
        <v>129</v>
      </c>
      <c r="E113" s="165" t="s">
        <v>172</v>
      </c>
      <c r="F113" s="166" t="s">
        <v>173</v>
      </c>
      <c r="G113" s="167" t="s">
        <v>132</v>
      </c>
      <c r="H113" s="168">
        <v>585.65999999999997</v>
      </c>
      <c r="I113" s="169"/>
      <c r="J113" s="169"/>
      <c r="K113" s="170">
        <f>ROUND(P113*H113,2)</f>
        <v>0</v>
      </c>
      <c r="L113" s="166" t="s">
        <v>133</v>
      </c>
      <c r="M113" s="39"/>
      <c r="N113" s="171" t="s">
        <v>3</v>
      </c>
      <c r="O113" s="172" t="s">
        <v>44</v>
      </c>
      <c r="P113" s="173">
        <f>I113+J113</f>
        <v>0</v>
      </c>
      <c r="Q113" s="173">
        <f>ROUND(I113*H113,2)</f>
        <v>0</v>
      </c>
      <c r="R113" s="173">
        <f>ROUND(J113*H113,2)</f>
        <v>0</v>
      </c>
      <c r="S113" s="72"/>
      <c r="T113" s="174">
        <f>S113*H113</f>
        <v>0</v>
      </c>
      <c r="U113" s="174">
        <v>0</v>
      </c>
      <c r="V113" s="174">
        <f>U113*H113</f>
        <v>0</v>
      </c>
      <c r="W113" s="174">
        <v>0</v>
      </c>
      <c r="X113" s="175">
        <f>W113*H113</f>
        <v>0</v>
      </c>
      <c r="Y113" s="38"/>
      <c r="Z113" s="38"/>
      <c r="AA113" s="38"/>
      <c r="AB113" s="38"/>
      <c r="AC113" s="38"/>
      <c r="AD113" s="38"/>
      <c r="AE113" s="38"/>
      <c r="AR113" s="176" t="s">
        <v>134</v>
      </c>
      <c r="AT113" s="176" t="s">
        <v>129</v>
      </c>
      <c r="AU113" s="176" t="s">
        <v>85</v>
      </c>
      <c r="AY113" s="19" t="s">
        <v>127</v>
      </c>
      <c r="BE113" s="177">
        <f>IF(O113="základní",K113,0)</f>
        <v>0</v>
      </c>
      <c r="BF113" s="177">
        <f>IF(O113="snížená",K113,0)</f>
        <v>0</v>
      </c>
      <c r="BG113" s="177">
        <f>IF(O113="zákl. přenesená",K113,0)</f>
        <v>0</v>
      </c>
      <c r="BH113" s="177">
        <f>IF(O113="sníž. přenesená",K113,0)</f>
        <v>0</v>
      </c>
      <c r="BI113" s="177">
        <f>IF(O113="nulová",K113,0)</f>
        <v>0</v>
      </c>
      <c r="BJ113" s="19" t="s">
        <v>83</v>
      </c>
      <c r="BK113" s="177">
        <f>ROUND(P113*H113,2)</f>
        <v>0</v>
      </c>
      <c r="BL113" s="19" t="s">
        <v>134</v>
      </c>
      <c r="BM113" s="176" t="s">
        <v>174</v>
      </c>
    </row>
    <row r="114" s="2" customFormat="1">
      <c r="A114" s="38"/>
      <c r="B114" s="39"/>
      <c r="C114" s="38"/>
      <c r="D114" s="178" t="s">
        <v>136</v>
      </c>
      <c r="E114" s="38"/>
      <c r="F114" s="179" t="s">
        <v>175</v>
      </c>
      <c r="G114" s="38"/>
      <c r="H114" s="38"/>
      <c r="I114" s="180"/>
      <c r="J114" s="180"/>
      <c r="K114" s="38"/>
      <c r="L114" s="38"/>
      <c r="M114" s="39"/>
      <c r="N114" s="181"/>
      <c r="O114" s="182"/>
      <c r="P114" s="72"/>
      <c r="Q114" s="72"/>
      <c r="R114" s="72"/>
      <c r="S114" s="72"/>
      <c r="T114" s="72"/>
      <c r="U114" s="72"/>
      <c r="V114" s="72"/>
      <c r="W114" s="72"/>
      <c r="X114" s="73"/>
      <c r="Y114" s="38"/>
      <c r="Z114" s="38"/>
      <c r="AA114" s="38"/>
      <c r="AB114" s="38"/>
      <c r="AC114" s="38"/>
      <c r="AD114" s="38"/>
      <c r="AE114" s="38"/>
      <c r="AT114" s="19" t="s">
        <v>136</v>
      </c>
      <c r="AU114" s="19" t="s">
        <v>85</v>
      </c>
    </row>
    <row r="115" s="13" customFormat="1">
      <c r="A115" s="13"/>
      <c r="B115" s="183"/>
      <c r="C115" s="13"/>
      <c r="D115" s="184" t="s">
        <v>138</v>
      </c>
      <c r="E115" s="185" t="s">
        <v>3</v>
      </c>
      <c r="F115" s="186" t="s">
        <v>176</v>
      </c>
      <c r="G115" s="13"/>
      <c r="H115" s="187">
        <v>585.65999999999997</v>
      </c>
      <c r="I115" s="188"/>
      <c r="J115" s="188"/>
      <c r="K115" s="13"/>
      <c r="L115" s="13"/>
      <c r="M115" s="183"/>
      <c r="N115" s="189"/>
      <c r="O115" s="190"/>
      <c r="P115" s="190"/>
      <c r="Q115" s="190"/>
      <c r="R115" s="190"/>
      <c r="S115" s="190"/>
      <c r="T115" s="190"/>
      <c r="U115" s="190"/>
      <c r="V115" s="190"/>
      <c r="W115" s="190"/>
      <c r="X115" s="191"/>
      <c r="Y115" s="13"/>
      <c r="Z115" s="13"/>
      <c r="AA115" s="13"/>
      <c r="AB115" s="13"/>
      <c r="AC115" s="13"/>
      <c r="AD115" s="13"/>
      <c r="AE115" s="13"/>
      <c r="AT115" s="185" t="s">
        <v>138</v>
      </c>
      <c r="AU115" s="185" t="s">
        <v>85</v>
      </c>
      <c r="AV115" s="13" t="s">
        <v>85</v>
      </c>
      <c r="AW115" s="13" t="s">
        <v>5</v>
      </c>
      <c r="AX115" s="13" t="s">
        <v>83</v>
      </c>
      <c r="AY115" s="185" t="s">
        <v>127</v>
      </c>
    </row>
    <row r="116" s="2" customFormat="1">
      <c r="A116" s="38"/>
      <c r="B116" s="163"/>
      <c r="C116" s="164" t="s">
        <v>177</v>
      </c>
      <c r="D116" s="164" t="s">
        <v>129</v>
      </c>
      <c r="E116" s="165" t="s">
        <v>178</v>
      </c>
      <c r="F116" s="166" t="s">
        <v>179</v>
      </c>
      <c r="G116" s="167" t="s">
        <v>132</v>
      </c>
      <c r="H116" s="168">
        <v>78.859999999999999</v>
      </c>
      <c r="I116" s="169"/>
      <c r="J116" s="169"/>
      <c r="K116" s="170">
        <f>ROUND(P116*H116,2)</f>
        <v>0</v>
      </c>
      <c r="L116" s="166" t="s">
        <v>133</v>
      </c>
      <c r="M116" s="39"/>
      <c r="N116" s="171" t="s">
        <v>3</v>
      </c>
      <c r="O116" s="172" t="s">
        <v>44</v>
      </c>
      <c r="P116" s="173">
        <f>I116+J116</f>
        <v>0</v>
      </c>
      <c r="Q116" s="173">
        <f>ROUND(I116*H116,2)</f>
        <v>0</v>
      </c>
      <c r="R116" s="173">
        <f>ROUND(J116*H116,2)</f>
        <v>0</v>
      </c>
      <c r="S116" s="72"/>
      <c r="T116" s="174">
        <f>S116*H116</f>
        <v>0</v>
      </c>
      <c r="U116" s="174">
        <v>0.23000000000000001</v>
      </c>
      <c r="V116" s="174">
        <f>U116*H116</f>
        <v>18.137800000000002</v>
      </c>
      <c r="W116" s="174">
        <v>0</v>
      </c>
      <c r="X116" s="175">
        <f>W116*H116</f>
        <v>0</v>
      </c>
      <c r="Y116" s="38"/>
      <c r="Z116" s="38"/>
      <c r="AA116" s="38"/>
      <c r="AB116" s="38"/>
      <c r="AC116" s="38"/>
      <c r="AD116" s="38"/>
      <c r="AE116" s="38"/>
      <c r="AR116" s="176" t="s">
        <v>134</v>
      </c>
      <c r="AT116" s="176" t="s">
        <v>129</v>
      </c>
      <c r="AU116" s="176" t="s">
        <v>85</v>
      </c>
      <c r="AY116" s="19" t="s">
        <v>127</v>
      </c>
      <c r="BE116" s="177">
        <f>IF(O116="základní",K116,0)</f>
        <v>0</v>
      </c>
      <c r="BF116" s="177">
        <f>IF(O116="snížená",K116,0)</f>
        <v>0</v>
      </c>
      <c r="BG116" s="177">
        <f>IF(O116="zákl. přenesená",K116,0)</f>
        <v>0</v>
      </c>
      <c r="BH116" s="177">
        <f>IF(O116="sníž. přenesená",K116,0)</f>
        <v>0</v>
      </c>
      <c r="BI116" s="177">
        <f>IF(O116="nulová",K116,0)</f>
        <v>0</v>
      </c>
      <c r="BJ116" s="19" t="s">
        <v>83</v>
      </c>
      <c r="BK116" s="177">
        <f>ROUND(P116*H116,2)</f>
        <v>0</v>
      </c>
      <c r="BL116" s="19" t="s">
        <v>134</v>
      </c>
      <c r="BM116" s="176" t="s">
        <v>180</v>
      </c>
    </row>
    <row r="117" s="2" customFormat="1">
      <c r="A117" s="38"/>
      <c r="B117" s="39"/>
      <c r="C117" s="38"/>
      <c r="D117" s="178" t="s">
        <v>136</v>
      </c>
      <c r="E117" s="38"/>
      <c r="F117" s="179" t="s">
        <v>181</v>
      </c>
      <c r="G117" s="38"/>
      <c r="H117" s="38"/>
      <c r="I117" s="180"/>
      <c r="J117" s="180"/>
      <c r="K117" s="38"/>
      <c r="L117" s="38"/>
      <c r="M117" s="39"/>
      <c r="N117" s="181"/>
      <c r="O117" s="182"/>
      <c r="P117" s="72"/>
      <c r="Q117" s="72"/>
      <c r="R117" s="72"/>
      <c r="S117" s="72"/>
      <c r="T117" s="72"/>
      <c r="U117" s="72"/>
      <c r="V117" s="72"/>
      <c r="W117" s="72"/>
      <c r="X117" s="73"/>
      <c r="Y117" s="38"/>
      <c r="Z117" s="38"/>
      <c r="AA117" s="38"/>
      <c r="AB117" s="38"/>
      <c r="AC117" s="38"/>
      <c r="AD117" s="38"/>
      <c r="AE117" s="38"/>
      <c r="AT117" s="19" t="s">
        <v>136</v>
      </c>
      <c r="AU117" s="19" t="s">
        <v>85</v>
      </c>
    </row>
    <row r="118" s="13" customFormat="1">
      <c r="A118" s="13"/>
      <c r="B118" s="183"/>
      <c r="C118" s="13"/>
      <c r="D118" s="184" t="s">
        <v>138</v>
      </c>
      <c r="E118" s="185" t="s">
        <v>3</v>
      </c>
      <c r="F118" s="186" t="s">
        <v>182</v>
      </c>
      <c r="G118" s="13"/>
      <c r="H118" s="187">
        <v>78.859999999999999</v>
      </c>
      <c r="I118" s="188"/>
      <c r="J118" s="188"/>
      <c r="K118" s="13"/>
      <c r="L118" s="13"/>
      <c r="M118" s="183"/>
      <c r="N118" s="189"/>
      <c r="O118" s="190"/>
      <c r="P118" s="190"/>
      <c r="Q118" s="190"/>
      <c r="R118" s="190"/>
      <c r="S118" s="190"/>
      <c r="T118" s="190"/>
      <c r="U118" s="190"/>
      <c r="V118" s="190"/>
      <c r="W118" s="190"/>
      <c r="X118" s="191"/>
      <c r="Y118" s="13"/>
      <c r="Z118" s="13"/>
      <c r="AA118" s="13"/>
      <c r="AB118" s="13"/>
      <c r="AC118" s="13"/>
      <c r="AD118" s="13"/>
      <c r="AE118" s="13"/>
      <c r="AT118" s="185" t="s">
        <v>138</v>
      </c>
      <c r="AU118" s="185" t="s">
        <v>85</v>
      </c>
      <c r="AV118" s="13" t="s">
        <v>85</v>
      </c>
      <c r="AW118" s="13" t="s">
        <v>5</v>
      </c>
      <c r="AX118" s="13" t="s">
        <v>83</v>
      </c>
      <c r="AY118" s="185" t="s">
        <v>127</v>
      </c>
    </row>
    <row r="119" s="2" customFormat="1" ht="24.15" customHeight="1">
      <c r="A119" s="38"/>
      <c r="B119" s="163"/>
      <c r="C119" s="164" t="s">
        <v>183</v>
      </c>
      <c r="D119" s="164" t="s">
        <v>129</v>
      </c>
      <c r="E119" s="165" t="s">
        <v>184</v>
      </c>
      <c r="F119" s="166" t="s">
        <v>185</v>
      </c>
      <c r="G119" s="167" t="s">
        <v>132</v>
      </c>
      <c r="H119" s="168">
        <v>585.65999999999997</v>
      </c>
      <c r="I119" s="169"/>
      <c r="J119" s="169"/>
      <c r="K119" s="170">
        <f>ROUND(P119*H119,2)</f>
        <v>0</v>
      </c>
      <c r="L119" s="166" t="s">
        <v>133</v>
      </c>
      <c r="M119" s="39"/>
      <c r="N119" s="171" t="s">
        <v>3</v>
      </c>
      <c r="O119" s="172" t="s">
        <v>44</v>
      </c>
      <c r="P119" s="173">
        <f>I119+J119</f>
        <v>0</v>
      </c>
      <c r="Q119" s="173">
        <f>ROUND(I119*H119,2)</f>
        <v>0</v>
      </c>
      <c r="R119" s="173">
        <f>ROUND(J119*H119,2)</f>
        <v>0</v>
      </c>
      <c r="S119" s="72"/>
      <c r="T119" s="174">
        <f>S119*H119</f>
        <v>0</v>
      </c>
      <c r="U119" s="174">
        <v>0.10373</v>
      </c>
      <c r="V119" s="174">
        <f>U119*H119</f>
        <v>60.750511799999998</v>
      </c>
      <c r="W119" s="174">
        <v>0</v>
      </c>
      <c r="X119" s="175">
        <f>W119*H119</f>
        <v>0</v>
      </c>
      <c r="Y119" s="38"/>
      <c r="Z119" s="38"/>
      <c r="AA119" s="38"/>
      <c r="AB119" s="38"/>
      <c r="AC119" s="38"/>
      <c r="AD119" s="38"/>
      <c r="AE119" s="38"/>
      <c r="AR119" s="176" t="s">
        <v>134</v>
      </c>
      <c r="AT119" s="176" t="s">
        <v>129</v>
      </c>
      <c r="AU119" s="176" t="s">
        <v>85</v>
      </c>
      <c r="AY119" s="19" t="s">
        <v>127</v>
      </c>
      <c r="BE119" s="177">
        <f>IF(O119="základní",K119,0)</f>
        <v>0</v>
      </c>
      <c r="BF119" s="177">
        <f>IF(O119="snížená",K119,0)</f>
        <v>0</v>
      </c>
      <c r="BG119" s="177">
        <f>IF(O119="zákl. přenesená",K119,0)</f>
        <v>0</v>
      </c>
      <c r="BH119" s="177">
        <f>IF(O119="sníž. přenesená",K119,0)</f>
        <v>0</v>
      </c>
      <c r="BI119" s="177">
        <f>IF(O119="nulová",K119,0)</f>
        <v>0</v>
      </c>
      <c r="BJ119" s="19" t="s">
        <v>83</v>
      </c>
      <c r="BK119" s="177">
        <f>ROUND(P119*H119,2)</f>
        <v>0</v>
      </c>
      <c r="BL119" s="19" t="s">
        <v>134</v>
      </c>
      <c r="BM119" s="176" t="s">
        <v>186</v>
      </c>
    </row>
    <row r="120" s="2" customFormat="1">
      <c r="A120" s="38"/>
      <c r="B120" s="39"/>
      <c r="C120" s="38"/>
      <c r="D120" s="178" t="s">
        <v>136</v>
      </c>
      <c r="E120" s="38"/>
      <c r="F120" s="179" t="s">
        <v>187</v>
      </c>
      <c r="G120" s="38"/>
      <c r="H120" s="38"/>
      <c r="I120" s="180"/>
      <c r="J120" s="180"/>
      <c r="K120" s="38"/>
      <c r="L120" s="38"/>
      <c r="M120" s="39"/>
      <c r="N120" s="181"/>
      <c r="O120" s="182"/>
      <c r="P120" s="72"/>
      <c r="Q120" s="72"/>
      <c r="R120" s="72"/>
      <c r="S120" s="72"/>
      <c r="T120" s="72"/>
      <c r="U120" s="72"/>
      <c r="V120" s="72"/>
      <c r="W120" s="72"/>
      <c r="X120" s="73"/>
      <c r="Y120" s="38"/>
      <c r="Z120" s="38"/>
      <c r="AA120" s="38"/>
      <c r="AB120" s="38"/>
      <c r="AC120" s="38"/>
      <c r="AD120" s="38"/>
      <c r="AE120" s="38"/>
      <c r="AT120" s="19" t="s">
        <v>136</v>
      </c>
      <c r="AU120" s="19" t="s">
        <v>85</v>
      </c>
    </row>
    <row r="121" s="2" customFormat="1">
      <c r="A121" s="38"/>
      <c r="B121" s="39"/>
      <c r="C121" s="38"/>
      <c r="D121" s="184" t="s">
        <v>188</v>
      </c>
      <c r="E121" s="38"/>
      <c r="F121" s="207" t="s">
        <v>189</v>
      </c>
      <c r="G121" s="38"/>
      <c r="H121" s="38"/>
      <c r="I121" s="180"/>
      <c r="J121" s="180"/>
      <c r="K121" s="38"/>
      <c r="L121" s="38"/>
      <c r="M121" s="39"/>
      <c r="N121" s="181"/>
      <c r="O121" s="182"/>
      <c r="P121" s="72"/>
      <c r="Q121" s="72"/>
      <c r="R121" s="72"/>
      <c r="S121" s="72"/>
      <c r="T121" s="72"/>
      <c r="U121" s="72"/>
      <c r="V121" s="72"/>
      <c r="W121" s="72"/>
      <c r="X121" s="73"/>
      <c r="Y121" s="38"/>
      <c r="Z121" s="38"/>
      <c r="AA121" s="38"/>
      <c r="AB121" s="38"/>
      <c r="AC121" s="38"/>
      <c r="AD121" s="38"/>
      <c r="AE121" s="38"/>
      <c r="AT121" s="19" t="s">
        <v>188</v>
      </c>
      <c r="AU121" s="19" t="s">
        <v>85</v>
      </c>
    </row>
    <row r="122" s="13" customFormat="1">
      <c r="A122" s="13"/>
      <c r="B122" s="183"/>
      <c r="C122" s="13"/>
      <c r="D122" s="184" t="s">
        <v>138</v>
      </c>
      <c r="E122" s="185" t="s">
        <v>3</v>
      </c>
      <c r="F122" s="186" t="s">
        <v>190</v>
      </c>
      <c r="G122" s="13"/>
      <c r="H122" s="187">
        <v>585.65999999999997</v>
      </c>
      <c r="I122" s="188"/>
      <c r="J122" s="188"/>
      <c r="K122" s="13"/>
      <c r="L122" s="13"/>
      <c r="M122" s="183"/>
      <c r="N122" s="189"/>
      <c r="O122" s="190"/>
      <c r="P122" s="190"/>
      <c r="Q122" s="190"/>
      <c r="R122" s="190"/>
      <c r="S122" s="190"/>
      <c r="T122" s="190"/>
      <c r="U122" s="190"/>
      <c r="V122" s="190"/>
      <c r="W122" s="190"/>
      <c r="X122" s="191"/>
      <c r="Y122" s="13"/>
      <c r="Z122" s="13"/>
      <c r="AA122" s="13"/>
      <c r="AB122" s="13"/>
      <c r="AC122" s="13"/>
      <c r="AD122" s="13"/>
      <c r="AE122" s="13"/>
      <c r="AT122" s="185" t="s">
        <v>138</v>
      </c>
      <c r="AU122" s="185" t="s">
        <v>85</v>
      </c>
      <c r="AV122" s="13" t="s">
        <v>85</v>
      </c>
      <c r="AW122" s="13" t="s">
        <v>5</v>
      </c>
      <c r="AX122" s="13" t="s">
        <v>83</v>
      </c>
      <c r="AY122" s="185" t="s">
        <v>127</v>
      </c>
    </row>
    <row r="123" s="2" customFormat="1" ht="24.15" customHeight="1">
      <c r="A123" s="38"/>
      <c r="B123" s="163"/>
      <c r="C123" s="164" t="s">
        <v>191</v>
      </c>
      <c r="D123" s="164" t="s">
        <v>129</v>
      </c>
      <c r="E123" s="165" t="s">
        <v>192</v>
      </c>
      <c r="F123" s="166" t="s">
        <v>193</v>
      </c>
      <c r="G123" s="167" t="s">
        <v>132</v>
      </c>
      <c r="H123" s="168">
        <v>585.65999999999997</v>
      </c>
      <c r="I123" s="169"/>
      <c r="J123" s="169"/>
      <c r="K123" s="170">
        <f>ROUND(P123*H123,2)</f>
        <v>0</v>
      </c>
      <c r="L123" s="166" t="s">
        <v>133</v>
      </c>
      <c r="M123" s="39"/>
      <c r="N123" s="171" t="s">
        <v>3</v>
      </c>
      <c r="O123" s="172" t="s">
        <v>44</v>
      </c>
      <c r="P123" s="173">
        <f>I123+J123</f>
        <v>0</v>
      </c>
      <c r="Q123" s="173">
        <f>ROUND(I123*H123,2)</f>
        <v>0</v>
      </c>
      <c r="R123" s="173">
        <f>ROUND(J123*H123,2)</f>
        <v>0</v>
      </c>
      <c r="S123" s="72"/>
      <c r="T123" s="174">
        <f>S123*H123</f>
        <v>0</v>
      </c>
      <c r="U123" s="174">
        <v>0.00060999999999999997</v>
      </c>
      <c r="V123" s="174">
        <f>U123*H123</f>
        <v>0.35725259999999998</v>
      </c>
      <c r="W123" s="174">
        <v>0</v>
      </c>
      <c r="X123" s="175">
        <f>W123*H123</f>
        <v>0</v>
      </c>
      <c r="Y123" s="38"/>
      <c r="Z123" s="38"/>
      <c r="AA123" s="38"/>
      <c r="AB123" s="38"/>
      <c r="AC123" s="38"/>
      <c r="AD123" s="38"/>
      <c r="AE123" s="38"/>
      <c r="AR123" s="176" t="s">
        <v>134</v>
      </c>
      <c r="AT123" s="176" t="s">
        <v>129</v>
      </c>
      <c r="AU123" s="176" t="s">
        <v>85</v>
      </c>
      <c r="AY123" s="19" t="s">
        <v>127</v>
      </c>
      <c r="BE123" s="177">
        <f>IF(O123="základní",K123,0)</f>
        <v>0</v>
      </c>
      <c r="BF123" s="177">
        <f>IF(O123="snížená",K123,0)</f>
        <v>0</v>
      </c>
      <c r="BG123" s="177">
        <f>IF(O123="zákl. přenesená",K123,0)</f>
        <v>0</v>
      </c>
      <c r="BH123" s="177">
        <f>IF(O123="sníž. přenesená",K123,0)</f>
        <v>0</v>
      </c>
      <c r="BI123" s="177">
        <f>IF(O123="nulová",K123,0)</f>
        <v>0</v>
      </c>
      <c r="BJ123" s="19" t="s">
        <v>83</v>
      </c>
      <c r="BK123" s="177">
        <f>ROUND(P123*H123,2)</f>
        <v>0</v>
      </c>
      <c r="BL123" s="19" t="s">
        <v>134</v>
      </c>
      <c r="BM123" s="176" t="s">
        <v>194</v>
      </c>
    </row>
    <row r="124" s="2" customFormat="1">
      <c r="A124" s="38"/>
      <c r="B124" s="39"/>
      <c r="C124" s="38"/>
      <c r="D124" s="178" t="s">
        <v>136</v>
      </c>
      <c r="E124" s="38"/>
      <c r="F124" s="179" t="s">
        <v>195</v>
      </c>
      <c r="G124" s="38"/>
      <c r="H124" s="38"/>
      <c r="I124" s="180"/>
      <c r="J124" s="180"/>
      <c r="K124" s="38"/>
      <c r="L124" s="38"/>
      <c r="M124" s="39"/>
      <c r="N124" s="181"/>
      <c r="O124" s="182"/>
      <c r="P124" s="72"/>
      <c r="Q124" s="72"/>
      <c r="R124" s="72"/>
      <c r="S124" s="72"/>
      <c r="T124" s="72"/>
      <c r="U124" s="72"/>
      <c r="V124" s="72"/>
      <c r="W124" s="72"/>
      <c r="X124" s="73"/>
      <c r="Y124" s="38"/>
      <c r="Z124" s="38"/>
      <c r="AA124" s="38"/>
      <c r="AB124" s="38"/>
      <c r="AC124" s="38"/>
      <c r="AD124" s="38"/>
      <c r="AE124" s="38"/>
      <c r="AT124" s="19" t="s">
        <v>136</v>
      </c>
      <c r="AU124" s="19" t="s">
        <v>85</v>
      </c>
    </row>
    <row r="125" s="13" customFormat="1">
      <c r="A125" s="13"/>
      <c r="B125" s="183"/>
      <c r="C125" s="13"/>
      <c r="D125" s="184" t="s">
        <v>138</v>
      </c>
      <c r="E125" s="185" t="s">
        <v>3</v>
      </c>
      <c r="F125" s="186" t="s">
        <v>190</v>
      </c>
      <c r="G125" s="13"/>
      <c r="H125" s="187">
        <v>585.65999999999997</v>
      </c>
      <c r="I125" s="188"/>
      <c r="J125" s="188"/>
      <c r="K125" s="13"/>
      <c r="L125" s="13"/>
      <c r="M125" s="183"/>
      <c r="N125" s="189"/>
      <c r="O125" s="190"/>
      <c r="P125" s="190"/>
      <c r="Q125" s="190"/>
      <c r="R125" s="190"/>
      <c r="S125" s="190"/>
      <c r="T125" s="190"/>
      <c r="U125" s="190"/>
      <c r="V125" s="190"/>
      <c r="W125" s="190"/>
      <c r="X125" s="191"/>
      <c r="Y125" s="13"/>
      <c r="Z125" s="13"/>
      <c r="AA125" s="13"/>
      <c r="AB125" s="13"/>
      <c r="AC125" s="13"/>
      <c r="AD125" s="13"/>
      <c r="AE125" s="13"/>
      <c r="AT125" s="185" t="s">
        <v>138</v>
      </c>
      <c r="AU125" s="185" t="s">
        <v>85</v>
      </c>
      <c r="AV125" s="13" t="s">
        <v>85</v>
      </c>
      <c r="AW125" s="13" t="s">
        <v>5</v>
      </c>
      <c r="AX125" s="13" t="s">
        <v>83</v>
      </c>
      <c r="AY125" s="185" t="s">
        <v>127</v>
      </c>
    </row>
    <row r="126" s="2" customFormat="1" ht="24.15" customHeight="1">
      <c r="A126" s="38"/>
      <c r="B126" s="163"/>
      <c r="C126" s="164" t="s">
        <v>196</v>
      </c>
      <c r="D126" s="164" t="s">
        <v>129</v>
      </c>
      <c r="E126" s="165" t="s">
        <v>197</v>
      </c>
      <c r="F126" s="166" t="s">
        <v>198</v>
      </c>
      <c r="G126" s="167" t="s">
        <v>132</v>
      </c>
      <c r="H126" s="168">
        <v>585.65999999999997</v>
      </c>
      <c r="I126" s="169"/>
      <c r="J126" s="169"/>
      <c r="K126" s="170">
        <f>ROUND(P126*H126,2)</f>
        <v>0</v>
      </c>
      <c r="L126" s="166" t="s">
        <v>133</v>
      </c>
      <c r="M126" s="39"/>
      <c r="N126" s="171" t="s">
        <v>3</v>
      </c>
      <c r="O126" s="172" t="s">
        <v>44</v>
      </c>
      <c r="P126" s="173">
        <f>I126+J126</f>
        <v>0</v>
      </c>
      <c r="Q126" s="173">
        <f>ROUND(I126*H126,2)</f>
        <v>0</v>
      </c>
      <c r="R126" s="173">
        <f>ROUND(J126*H126,2)</f>
        <v>0</v>
      </c>
      <c r="S126" s="72"/>
      <c r="T126" s="174">
        <f>S126*H126</f>
        <v>0</v>
      </c>
      <c r="U126" s="174">
        <v>0.12966</v>
      </c>
      <c r="V126" s="174">
        <f>U126*H126</f>
        <v>75.936675600000001</v>
      </c>
      <c r="W126" s="174">
        <v>0</v>
      </c>
      <c r="X126" s="175">
        <f>W126*H126</f>
        <v>0</v>
      </c>
      <c r="Y126" s="38"/>
      <c r="Z126" s="38"/>
      <c r="AA126" s="38"/>
      <c r="AB126" s="38"/>
      <c r="AC126" s="38"/>
      <c r="AD126" s="38"/>
      <c r="AE126" s="38"/>
      <c r="AR126" s="176" t="s">
        <v>134</v>
      </c>
      <c r="AT126" s="176" t="s">
        <v>129</v>
      </c>
      <c r="AU126" s="176" t="s">
        <v>85</v>
      </c>
      <c r="AY126" s="19" t="s">
        <v>127</v>
      </c>
      <c r="BE126" s="177">
        <f>IF(O126="základní",K126,0)</f>
        <v>0</v>
      </c>
      <c r="BF126" s="177">
        <f>IF(O126="snížená",K126,0)</f>
        <v>0</v>
      </c>
      <c r="BG126" s="177">
        <f>IF(O126="zákl. přenesená",K126,0)</f>
        <v>0</v>
      </c>
      <c r="BH126" s="177">
        <f>IF(O126="sníž. přenesená",K126,0)</f>
        <v>0</v>
      </c>
      <c r="BI126" s="177">
        <f>IF(O126="nulová",K126,0)</f>
        <v>0</v>
      </c>
      <c r="BJ126" s="19" t="s">
        <v>83</v>
      </c>
      <c r="BK126" s="177">
        <f>ROUND(P126*H126,2)</f>
        <v>0</v>
      </c>
      <c r="BL126" s="19" t="s">
        <v>134</v>
      </c>
      <c r="BM126" s="176" t="s">
        <v>199</v>
      </c>
    </row>
    <row r="127" s="2" customFormat="1">
      <c r="A127" s="38"/>
      <c r="B127" s="39"/>
      <c r="C127" s="38"/>
      <c r="D127" s="178" t="s">
        <v>136</v>
      </c>
      <c r="E127" s="38"/>
      <c r="F127" s="179" t="s">
        <v>200</v>
      </c>
      <c r="G127" s="38"/>
      <c r="H127" s="38"/>
      <c r="I127" s="180"/>
      <c r="J127" s="180"/>
      <c r="K127" s="38"/>
      <c r="L127" s="38"/>
      <c r="M127" s="39"/>
      <c r="N127" s="181"/>
      <c r="O127" s="182"/>
      <c r="P127" s="72"/>
      <c r="Q127" s="72"/>
      <c r="R127" s="72"/>
      <c r="S127" s="72"/>
      <c r="T127" s="72"/>
      <c r="U127" s="72"/>
      <c r="V127" s="72"/>
      <c r="W127" s="72"/>
      <c r="X127" s="73"/>
      <c r="Y127" s="38"/>
      <c r="Z127" s="38"/>
      <c r="AA127" s="38"/>
      <c r="AB127" s="38"/>
      <c r="AC127" s="38"/>
      <c r="AD127" s="38"/>
      <c r="AE127" s="38"/>
      <c r="AT127" s="19" t="s">
        <v>136</v>
      </c>
      <c r="AU127" s="19" t="s">
        <v>85</v>
      </c>
    </row>
    <row r="128" s="13" customFormat="1">
      <c r="A128" s="13"/>
      <c r="B128" s="183"/>
      <c r="C128" s="13"/>
      <c r="D128" s="184" t="s">
        <v>138</v>
      </c>
      <c r="E128" s="185" t="s">
        <v>3</v>
      </c>
      <c r="F128" s="186" t="s">
        <v>190</v>
      </c>
      <c r="G128" s="13"/>
      <c r="H128" s="187">
        <v>585.65999999999997</v>
      </c>
      <c r="I128" s="188"/>
      <c r="J128" s="188"/>
      <c r="K128" s="13"/>
      <c r="L128" s="13"/>
      <c r="M128" s="183"/>
      <c r="N128" s="189"/>
      <c r="O128" s="190"/>
      <c r="P128" s="190"/>
      <c r="Q128" s="190"/>
      <c r="R128" s="190"/>
      <c r="S128" s="190"/>
      <c r="T128" s="190"/>
      <c r="U128" s="190"/>
      <c r="V128" s="190"/>
      <c r="W128" s="190"/>
      <c r="X128" s="191"/>
      <c r="Y128" s="13"/>
      <c r="Z128" s="13"/>
      <c r="AA128" s="13"/>
      <c r="AB128" s="13"/>
      <c r="AC128" s="13"/>
      <c r="AD128" s="13"/>
      <c r="AE128" s="13"/>
      <c r="AT128" s="185" t="s">
        <v>138</v>
      </c>
      <c r="AU128" s="185" t="s">
        <v>85</v>
      </c>
      <c r="AV128" s="13" t="s">
        <v>85</v>
      </c>
      <c r="AW128" s="13" t="s">
        <v>5</v>
      </c>
      <c r="AX128" s="13" t="s">
        <v>83</v>
      </c>
      <c r="AY128" s="185" t="s">
        <v>127</v>
      </c>
    </row>
    <row r="129" s="12" customFormat="1" ht="22.8" customHeight="1">
      <c r="A129" s="12"/>
      <c r="B129" s="149"/>
      <c r="C129" s="12"/>
      <c r="D129" s="150" t="s">
        <v>74</v>
      </c>
      <c r="E129" s="161" t="s">
        <v>183</v>
      </c>
      <c r="F129" s="161" t="s">
        <v>201</v>
      </c>
      <c r="G129" s="12"/>
      <c r="H129" s="12"/>
      <c r="I129" s="152"/>
      <c r="J129" s="152"/>
      <c r="K129" s="162">
        <f>BK129</f>
        <v>0</v>
      </c>
      <c r="L129" s="12"/>
      <c r="M129" s="149"/>
      <c r="N129" s="154"/>
      <c r="O129" s="155"/>
      <c r="P129" s="155"/>
      <c r="Q129" s="156">
        <f>SUM(Q130:Q148)</f>
        <v>0</v>
      </c>
      <c r="R129" s="156">
        <f>SUM(R130:R148)</f>
        <v>0</v>
      </c>
      <c r="S129" s="155"/>
      <c r="T129" s="157">
        <f>SUM(T130:T148)</f>
        <v>0</v>
      </c>
      <c r="U129" s="155"/>
      <c r="V129" s="157">
        <f>SUM(V130:V148)</f>
        <v>3.7962549999999999</v>
      </c>
      <c r="W129" s="155"/>
      <c r="X129" s="158">
        <f>SUM(X130:X148)</f>
        <v>5.8565999999999994</v>
      </c>
      <c r="Y129" s="12"/>
      <c r="Z129" s="12"/>
      <c r="AA129" s="12"/>
      <c r="AB129" s="12"/>
      <c r="AC129" s="12"/>
      <c r="AD129" s="12"/>
      <c r="AE129" s="12"/>
      <c r="AR129" s="150" t="s">
        <v>83</v>
      </c>
      <c r="AT129" s="159" t="s">
        <v>74</v>
      </c>
      <c r="AU129" s="159" t="s">
        <v>83</v>
      </c>
      <c r="AY129" s="150" t="s">
        <v>127</v>
      </c>
      <c r="BK129" s="160">
        <f>SUM(BK130:BK148)</f>
        <v>0</v>
      </c>
    </row>
    <row r="130" s="2" customFormat="1" ht="24.15" customHeight="1">
      <c r="A130" s="38"/>
      <c r="B130" s="163"/>
      <c r="C130" s="164" t="s">
        <v>202</v>
      </c>
      <c r="D130" s="164" t="s">
        <v>129</v>
      </c>
      <c r="E130" s="165" t="s">
        <v>203</v>
      </c>
      <c r="F130" s="166" t="s">
        <v>204</v>
      </c>
      <c r="G130" s="167" t="s">
        <v>205</v>
      </c>
      <c r="H130" s="168">
        <v>10</v>
      </c>
      <c r="I130" s="169"/>
      <c r="J130" s="169"/>
      <c r="K130" s="170">
        <f>ROUND(P130*H130,2)</f>
        <v>0</v>
      </c>
      <c r="L130" s="166" t="s">
        <v>133</v>
      </c>
      <c r="M130" s="39"/>
      <c r="N130" s="171" t="s">
        <v>3</v>
      </c>
      <c r="O130" s="172" t="s">
        <v>44</v>
      </c>
      <c r="P130" s="173">
        <f>I130+J130</f>
        <v>0</v>
      </c>
      <c r="Q130" s="173">
        <f>ROUND(I130*H130,2)</f>
        <v>0</v>
      </c>
      <c r="R130" s="173">
        <f>ROUND(J130*H130,2)</f>
        <v>0</v>
      </c>
      <c r="S130" s="72"/>
      <c r="T130" s="174">
        <f>S130*H130</f>
        <v>0</v>
      </c>
      <c r="U130" s="174">
        <v>0.15540000000000001</v>
      </c>
      <c r="V130" s="174">
        <f>U130*H130</f>
        <v>1.5540000000000001</v>
      </c>
      <c r="W130" s="174">
        <v>0</v>
      </c>
      <c r="X130" s="175">
        <f>W130*H130</f>
        <v>0</v>
      </c>
      <c r="Y130" s="38"/>
      <c r="Z130" s="38"/>
      <c r="AA130" s="38"/>
      <c r="AB130" s="38"/>
      <c r="AC130" s="38"/>
      <c r="AD130" s="38"/>
      <c r="AE130" s="38"/>
      <c r="AR130" s="176" t="s">
        <v>134</v>
      </c>
      <c r="AT130" s="176" t="s">
        <v>129</v>
      </c>
      <c r="AU130" s="176" t="s">
        <v>85</v>
      </c>
      <c r="AY130" s="19" t="s">
        <v>127</v>
      </c>
      <c r="BE130" s="177">
        <f>IF(O130="základní",K130,0)</f>
        <v>0</v>
      </c>
      <c r="BF130" s="177">
        <f>IF(O130="snížená",K130,0)</f>
        <v>0</v>
      </c>
      <c r="BG130" s="177">
        <f>IF(O130="zákl. přenesená",K130,0)</f>
        <v>0</v>
      </c>
      <c r="BH130" s="177">
        <f>IF(O130="sníž. přenesená",K130,0)</f>
        <v>0</v>
      </c>
      <c r="BI130" s="177">
        <f>IF(O130="nulová",K130,0)</f>
        <v>0</v>
      </c>
      <c r="BJ130" s="19" t="s">
        <v>83</v>
      </c>
      <c r="BK130" s="177">
        <f>ROUND(P130*H130,2)</f>
        <v>0</v>
      </c>
      <c r="BL130" s="19" t="s">
        <v>134</v>
      </c>
      <c r="BM130" s="176" t="s">
        <v>206</v>
      </c>
    </row>
    <row r="131" s="2" customFormat="1">
      <c r="A131" s="38"/>
      <c r="B131" s="39"/>
      <c r="C131" s="38"/>
      <c r="D131" s="178" t="s">
        <v>136</v>
      </c>
      <c r="E131" s="38"/>
      <c r="F131" s="179" t="s">
        <v>207</v>
      </c>
      <c r="G131" s="38"/>
      <c r="H131" s="38"/>
      <c r="I131" s="180"/>
      <c r="J131" s="180"/>
      <c r="K131" s="38"/>
      <c r="L131" s="38"/>
      <c r="M131" s="39"/>
      <c r="N131" s="181"/>
      <c r="O131" s="182"/>
      <c r="P131" s="72"/>
      <c r="Q131" s="72"/>
      <c r="R131" s="72"/>
      <c r="S131" s="72"/>
      <c r="T131" s="72"/>
      <c r="U131" s="72"/>
      <c r="V131" s="72"/>
      <c r="W131" s="72"/>
      <c r="X131" s="73"/>
      <c r="Y131" s="38"/>
      <c r="Z131" s="38"/>
      <c r="AA131" s="38"/>
      <c r="AB131" s="38"/>
      <c r="AC131" s="38"/>
      <c r="AD131" s="38"/>
      <c r="AE131" s="38"/>
      <c r="AT131" s="19" t="s">
        <v>136</v>
      </c>
      <c r="AU131" s="19" t="s">
        <v>85</v>
      </c>
    </row>
    <row r="132" s="13" customFormat="1">
      <c r="A132" s="13"/>
      <c r="B132" s="183"/>
      <c r="C132" s="13"/>
      <c r="D132" s="184" t="s">
        <v>138</v>
      </c>
      <c r="E132" s="185" t="s">
        <v>3</v>
      </c>
      <c r="F132" s="186" t="s">
        <v>208</v>
      </c>
      <c r="G132" s="13"/>
      <c r="H132" s="187">
        <v>10</v>
      </c>
      <c r="I132" s="188"/>
      <c r="J132" s="188"/>
      <c r="K132" s="13"/>
      <c r="L132" s="13"/>
      <c r="M132" s="183"/>
      <c r="N132" s="189"/>
      <c r="O132" s="190"/>
      <c r="P132" s="190"/>
      <c r="Q132" s="190"/>
      <c r="R132" s="190"/>
      <c r="S132" s="190"/>
      <c r="T132" s="190"/>
      <c r="U132" s="190"/>
      <c r="V132" s="190"/>
      <c r="W132" s="190"/>
      <c r="X132" s="191"/>
      <c r="Y132" s="13"/>
      <c r="Z132" s="13"/>
      <c r="AA132" s="13"/>
      <c r="AB132" s="13"/>
      <c r="AC132" s="13"/>
      <c r="AD132" s="13"/>
      <c r="AE132" s="13"/>
      <c r="AT132" s="185" t="s">
        <v>138</v>
      </c>
      <c r="AU132" s="185" t="s">
        <v>85</v>
      </c>
      <c r="AV132" s="13" t="s">
        <v>85</v>
      </c>
      <c r="AW132" s="13" t="s">
        <v>5</v>
      </c>
      <c r="AX132" s="13" t="s">
        <v>83</v>
      </c>
      <c r="AY132" s="185" t="s">
        <v>127</v>
      </c>
    </row>
    <row r="133" s="2" customFormat="1" ht="24.15" customHeight="1">
      <c r="A133" s="38"/>
      <c r="B133" s="163"/>
      <c r="C133" s="208" t="s">
        <v>209</v>
      </c>
      <c r="D133" s="208" t="s">
        <v>210</v>
      </c>
      <c r="E133" s="209" t="s">
        <v>211</v>
      </c>
      <c r="F133" s="210" t="s">
        <v>212</v>
      </c>
      <c r="G133" s="211" t="s">
        <v>205</v>
      </c>
      <c r="H133" s="212">
        <v>10</v>
      </c>
      <c r="I133" s="213"/>
      <c r="J133" s="214"/>
      <c r="K133" s="215">
        <f>ROUND(P133*H133,2)</f>
        <v>0</v>
      </c>
      <c r="L133" s="210" t="s">
        <v>133</v>
      </c>
      <c r="M133" s="216"/>
      <c r="N133" s="217" t="s">
        <v>3</v>
      </c>
      <c r="O133" s="172" t="s">
        <v>44</v>
      </c>
      <c r="P133" s="173">
        <f>I133+J133</f>
        <v>0</v>
      </c>
      <c r="Q133" s="173">
        <f>ROUND(I133*H133,2)</f>
        <v>0</v>
      </c>
      <c r="R133" s="173">
        <f>ROUND(J133*H133,2)</f>
        <v>0</v>
      </c>
      <c r="S133" s="72"/>
      <c r="T133" s="174">
        <f>S133*H133</f>
        <v>0</v>
      </c>
      <c r="U133" s="174">
        <v>0.055</v>
      </c>
      <c r="V133" s="174">
        <f>U133*H133</f>
        <v>0.55000000000000004</v>
      </c>
      <c r="W133" s="174">
        <v>0</v>
      </c>
      <c r="X133" s="175">
        <f>W133*H133</f>
        <v>0</v>
      </c>
      <c r="Y133" s="38"/>
      <c r="Z133" s="38"/>
      <c r="AA133" s="38"/>
      <c r="AB133" s="38"/>
      <c r="AC133" s="38"/>
      <c r="AD133" s="38"/>
      <c r="AE133" s="38"/>
      <c r="AR133" s="176" t="s">
        <v>177</v>
      </c>
      <c r="AT133" s="176" t="s">
        <v>210</v>
      </c>
      <c r="AU133" s="176" t="s">
        <v>85</v>
      </c>
      <c r="AY133" s="19" t="s">
        <v>127</v>
      </c>
      <c r="BE133" s="177">
        <f>IF(O133="základní",K133,0)</f>
        <v>0</v>
      </c>
      <c r="BF133" s="177">
        <f>IF(O133="snížená",K133,0)</f>
        <v>0</v>
      </c>
      <c r="BG133" s="177">
        <f>IF(O133="zákl. přenesená",K133,0)</f>
        <v>0</v>
      </c>
      <c r="BH133" s="177">
        <f>IF(O133="sníž. přenesená",K133,0)</f>
        <v>0</v>
      </c>
      <c r="BI133" s="177">
        <f>IF(O133="nulová",K133,0)</f>
        <v>0</v>
      </c>
      <c r="BJ133" s="19" t="s">
        <v>83</v>
      </c>
      <c r="BK133" s="177">
        <f>ROUND(P133*H133,2)</f>
        <v>0</v>
      </c>
      <c r="BL133" s="19" t="s">
        <v>134</v>
      </c>
      <c r="BM133" s="176" t="s">
        <v>213</v>
      </c>
    </row>
    <row r="134" s="13" customFormat="1">
      <c r="A134" s="13"/>
      <c r="B134" s="183"/>
      <c r="C134" s="13"/>
      <c r="D134" s="184" t="s">
        <v>138</v>
      </c>
      <c r="E134" s="185" t="s">
        <v>3</v>
      </c>
      <c r="F134" s="186" t="s">
        <v>208</v>
      </c>
      <c r="G134" s="13"/>
      <c r="H134" s="187">
        <v>10</v>
      </c>
      <c r="I134" s="188"/>
      <c r="J134" s="188"/>
      <c r="K134" s="13"/>
      <c r="L134" s="13"/>
      <c r="M134" s="183"/>
      <c r="N134" s="189"/>
      <c r="O134" s="190"/>
      <c r="P134" s="190"/>
      <c r="Q134" s="190"/>
      <c r="R134" s="190"/>
      <c r="S134" s="190"/>
      <c r="T134" s="190"/>
      <c r="U134" s="190"/>
      <c r="V134" s="190"/>
      <c r="W134" s="190"/>
      <c r="X134" s="191"/>
      <c r="Y134" s="13"/>
      <c r="Z134" s="13"/>
      <c r="AA134" s="13"/>
      <c r="AB134" s="13"/>
      <c r="AC134" s="13"/>
      <c r="AD134" s="13"/>
      <c r="AE134" s="13"/>
      <c r="AT134" s="185" t="s">
        <v>138</v>
      </c>
      <c r="AU134" s="185" t="s">
        <v>85</v>
      </c>
      <c r="AV134" s="13" t="s">
        <v>85</v>
      </c>
      <c r="AW134" s="13" t="s">
        <v>5</v>
      </c>
      <c r="AX134" s="13" t="s">
        <v>83</v>
      </c>
      <c r="AY134" s="185" t="s">
        <v>127</v>
      </c>
    </row>
    <row r="135" s="2" customFormat="1" ht="24.15" customHeight="1">
      <c r="A135" s="38"/>
      <c r="B135" s="163"/>
      <c r="C135" s="164" t="s">
        <v>214</v>
      </c>
      <c r="D135" s="164" t="s">
        <v>129</v>
      </c>
      <c r="E135" s="165" t="s">
        <v>215</v>
      </c>
      <c r="F135" s="166" t="s">
        <v>216</v>
      </c>
      <c r="G135" s="167" t="s">
        <v>142</v>
      </c>
      <c r="H135" s="168">
        <v>0.75</v>
      </c>
      <c r="I135" s="169"/>
      <c r="J135" s="169"/>
      <c r="K135" s="170">
        <f>ROUND(P135*H135,2)</f>
        <v>0</v>
      </c>
      <c r="L135" s="166" t="s">
        <v>133</v>
      </c>
      <c r="M135" s="39"/>
      <c r="N135" s="171" t="s">
        <v>3</v>
      </c>
      <c r="O135" s="172" t="s">
        <v>44</v>
      </c>
      <c r="P135" s="173">
        <f>I135+J135</f>
        <v>0</v>
      </c>
      <c r="Q135" s="173">
        <f>ROUND(I135*H135,2)</f>
        <v>0</v>
      </c>
      <c r="R135" s="173">
        <f>ROUND(J135*H135,2)</f>
        <v>0</v>
      </c>
      <c r="S135" s="72"/>
      <c r="T135" s="174">
        <f>S135*H135</f>
        <v>0</v>
      </c>
      <c r="U135" s="174">
        <v>2.2563399999999998</v>
      </c>
      <c r="V135" s="174">
        <f>U135*H135</f>
        <v>1.6922549999999998</v>
      </c>
      <c r="W135" s="174">
        <v>0</v>
      </c>
      <c r="X135" s="175">
        <f>W135*H135</f>
        <v>0</v>
      </c>
      <c r="Y135" s="38"/>
      <c r="Z135" s="38"/>
      <c r="AA135" s="38"/>
      <c r="AB135" s="38"/>
      <c r="AC135" s="38"/>
      <c r="AD135" s="38"/>
      <c r="AE135" s="38"/>
      <c r="AR135" s="176" t="s">
        <v>134</v>
      </c>
      <c r="AT135" s="176" t="s">
        <v>129</v>
      </c>
      <c r="AU135" s="176" t="s">
        <v>85</v>
      </c>
      <c r="AY135" s="19" t="s">
        <v>127</v>
      </c>
      <c r="BE135" s="177">
        <f>IF(O135="základní",K135,0)</f>
        <v>0</v>
      </c>
      <c r="BF135" s="177">
        <f>IF(O135="snížená",K135,0)</f>
        <v>0</v>
      </c>
      <c r="BG135" s="177">
        <f>IF(O135="zákl. přenesená",K135,0)</f>
        <v>0</v>
      </c>
      <c r="BH135" s="177">
        <f>IF(O135="sníž. přenesená",K135,0)</f>
        <v>0</v>
      </c>
      <c r="BI135" s="177">
        <f>IF(O135="nulová",K135,0)</f>
        <v>0</v>
      </c>
      <c r="BJ135" s="19" t="s">
        <v>83</v>
      </c>
      <c r="BK135" s="177">
        <f>ROUND(P135*H135,2)</f>
        <v>0</v>
      </c>
      <c r="BL135" s="19" t="s">
        <v>134</v>
      </c>
      <c r="BM135" s="176" t="s">
        <v>217</v>
      </c>
    </row>
    <row r="136" s="2" customFormat="1">
      <c r="A136" s="38"/>
      <c r="B136" s="39"/>
      <c r="C136" s="38"/>
      <c r="D136" s="178" t="s">
        <v>136</v>
      </c>
      <c r="E136" s="38"/>
      <c r="F136" s="179" t="s">
        <v>218</v>
      </c>
      <c r="G136" s="38"/>
      <c r="H136" s="38"/>
      <c r="I136" s="180"/>
      <c r="J136" s="180"/>
      <c r="K136" s="38"/>
      <c r="L136" s="38"/>
      <c r="M136" s="39"/>
      <c r="N136" s="181"/>
      <c r="O136" s="182"/>
      <c r="P136" s="72"/>
      <c r="Q136" s="72"/>
      <c r="R136" s="72"/>
      <c r="S136" s="72"/>
      <c r="T136" s="72"/>
      <c r="U136" s="72"/>
      <c r="V136" s="72"/>
      <c r="W136" s="72"/>
      <c r="X136" s="73"/>
      <c r="Y136" s="38"/>
      <c r="Z136" s="38"/>
      <c r="AA136" s="38"/>
      <c r="AB136" s="38"/>
      <c r="AC136" s="38"/>
      <c r="AD136" s="38"/>
      <c r="AE136" s="38"/>
      <c r="AT136" s="19" t="s">
        <v>136</v>
      </c>
      <c r="AU136" s="19" t="s">
        <v>85</v>
      </c>
    </row>
    <row r="137" s="13" customFormat="1">
      <c r="A137" s="13"/>
      <c r="B137" s="183"/>
      <c r="C137" s="13"/>
      <c r="D137" s="184" t="s">
        <v>138</v>
      </c>
      <c r="E137" s="185" t="s">
        <v>3</v>
      </c>
      <c r="F137" s="186" t="s">
        <v>219</v>
      </c>
      <c r="G137" s="13"/>
      <c r="H137" s="187">
        <v>0.75</v>
      </c>
      <c r="I137" s="188"/>
      <c r="J137" s="188"/>
      <c r="K137" s="13"/>
      <c r="L137" s="13"/>
      <c r="M137" s="183"/>
      <c r="N137" s="189"/>
      <c r="O137" s="190"/>
      <c r="P137" s="190"/>
      <c r="Q137" s="190"/>
      <c r="R137" s="190"/>
      <c r="S137" s="190"/>
      <c r="T137" s="190"/>
      <c r="U137" s="190"/>
      <c r="V137" s="190"/>
      <c r="W137" s="190"/>
      <c r="X137" s="191"/>
      <c r="Y137" s="13"/>
      <c r="Z137" s="13"/>
      <c r="AA137" s="13"/>
      <c r="AB137" s="13"/>
      <c r="AC137" s="13"/>
      <c r="AD137" s="13"/>
      <c r="AE137" s="13"/>
      <c r="AT137" s="185" t="s">
        <v>138</v>
      </c>
      <c r="AU137" s="185" t="s">
        <v>85</v>
      </c>
      <c r="AV137" s="13" t="s">
        <v>85</v>
      </c>
      <c r="AW137" s="13" t="s">
        <v>5</v>
      </c>
      <c r="AX137" s="13" t="s">
        <v>83</v>
      </c>
      <c r="AY137" s="185" t="s">
        <v>127</v>
      </c>
    </row>
    <row r="138" s="2" customFormat="1" ht="24.15" customHeight="1">
      <c r="A138" s="38"/>
      <c r="B138" s="163"/>
      <c r="C138" s="164" t="s">
        <v>10</v>
      </c>
      <c r="D138" s="164" t="s">
        <v>129</v>
      </c>
      <c r="E138" s="165" t="s">
        <v>220</v>
      </c>
      <c r="F138" s="166" t="s">
        <v>221</v>
      </c>
      <c r="G138" s="167" t="s">
        <v>205</v>
      </c>
      <c r="H138" s="168">
        <v>8</v>
      </c>
      <c r="I138" s="169"/>
      <c r="J138" s="169"/>
      <c r="K138" s="170">
        <f>ROUND(P138*H138,2)</f>
        <v>0</v>
      </c>
      <c r="L138" s="166" t="s">
        <v>133</v>
      </c>
      <c r="M138" s="39"/>
      <c r="N138" s="171" t="s">
        <v>3</v>
      </c>
      <c r="O138" s="172" t="s">
        <v>44</v>
      </c>
      <c r="P138" s="173">
        <f>I138+J138</f>
        <v>0</v>
      </c>
      <c r="Q138" s="173">
        <f>ROUND(I138*H138,2)</f>
        <v>0</v>
      </c>
      <c r="R138" s="173">
        <f>ROUND(J138*H138,2)</f>
        <v>0</v>
      </c>
      <c r="S138" s="72"/>
      <c r="T138" s="174">
        <f>S138*H138</f>
        <v>0</v>
      </c>
      <c r="U138" s="174">
        <v>0</v>
      </c>
      <c r="V138" s="174">
        <f>U138*H138</f>
        <v>0</v>
      </c>
      <c r="W138" s="174">
        <v>0</v>
      </c>
      <c r="X138" s="175">
        <f>W138*H138</f>
        <v>0</v>
      </c>
      <c r="Y138" s="38"/>
      <c r="Z138" s="38"/>
      <c r="AA138" s="38"/>
      <c r="AB138" s="38"/>
      <c r="AC138" s="38"/>
      <c r="AD138" s="38"/>
      <c r="AE138" s="38"/>
      <c r="AR138" s="176" t="s">
        <v>134</v>
      </c>
      <c r="AT138" s="176" t="s">
        <v>129</v>
      </c>
      <c r="AU138" s="176" t="s">
        <v>85</v>
      </c>
      <c r="AY138" s="19" t="s">
        <v>127</v>
      </c>
      <c r="BE138" s="177">
        <f>IF(O138="základní",K138,0)</f>
        <v>0</v>
      </c>
      <c r="BF138" s="177">
        <f>IF(O138="snížená",K138,0)</f>
        <v>0</v>
      </c>
      <c r="BG138" s="177">
        <f>IF(O138="zákl. přenesená",K138,0)</f>
        <v>0</v>
      </c>
      <c r="BH138" s="177">
        <f>IF(O138="sníž. přenesená",K138,0)</f>
        <v>0</v>
      </c>
      <c r="BI138" s="177">
        <f>IF(O138="nulová",K138,0)</f>
        <v>0</v>
      </c>
      <c r="BJ138" s="19" t="s">
        <v>83</v>
      </c>
      <c r="BK138" s="177">
        <f>ROUND(P138*H138,2)</f>
        <v>0</v>
      </c>
      <c r="BL138" s="19" t="s">
        <v>134</v>
      </c>
      <c r="BM138" s="176" t="s">
        <v>222</v>
      </c>
    </row>
    <row r="139" s="2" customFormat="1">
      <c r="A139" s="38"/>
      <c r="B139" s="39"/>
      <c r="C139" s="38"/>
      <c r="D139" s="178" t="s">
        <v>136</v>
      </c>
      <c r="E139" s="38"/>
      <c r="F139" s="179" t="s">
        <v>223</v>
      </c>
      <c r="G139" s="38"/>
      <c r="H139" s="38"/>
      <c r="I139" s="180"/>
      <c r="J139" s="180"/>
      <c r="K139" s="38"/>
      <c r="L139" s="38"/>
      <c r="M139" s="39"/>
      <c r="N139" s="181"/>
      <c r="O139" s="182"/>
      <c r="P139" s="72"/>
      <c r="Q139" s="72"/>
      <c r="R139" s="72"/>
      <c r="S139" s="72"/>
      <c r="T139" s="72"/>
      <c r="U139" s="72"/>
      <c r="V139" s="72"/>
      <c r="W139" s="72"/>
      <c r="X139" s="73"/>
      <c r="Y139" s="38"/>
      <c r="Z139" s="38"/>
      <c r="AA139" s="38"/>
      <c r="AB139" s="38"/>
      <c r="AC139" s="38"/>
      <c r="AD139" s="38"/>
      <c r="AE139" s="38"/>
      <c r="AT139" s="19" t="s">
        <v>136</v>
      </c>
      <c r="AU139" s="19" t="s">
        <v>85</v>
      </c>
    </row>
    <row r="140" s="2" customFormat="1">
      <c r="A140" s="38"/>
      <c r="B140" s="39"/>
      <c r="C140" s="38"/>
      <c r="D140" s="184" t="s">
        <v>188</v>
      </c>
      <c r="E140" s="38"/>
      <c r="F140" s="207" t="s">
        <v>224</v>
      </c>
      <c r="G140" s="38"/>
      <c r="H140" s="38"/>
      <c r="I140" s="180"/>
      <c r="J140" s="180"/>
      <c r="K140" s="38"/>
      <c r="L140" s="38"/>
      <c r="M140" s="39"/>
      <c r="N140" s="181"/>
      <c r="O140" s="182"/>
      <c r="P140" s="72"/>
      <c r="Q140" s="72"/>
      <c r="R140" s="72"/>
      <c r="S140" s="72"/>
      <c r="T140" s="72"/>
      <c r="U140" s="72"/>
      <c r="V140" s="72"/>
      <c r="W140" s="72"/>
      <c r="X140" s="73"/>
      <c r="Y140" s="38"/>
      <c r="Z140" s="38"/>
      <c r="AA140" s="38"/>
      <c r="AB140" s="38"/>
      <c r="AC140" s="38"/>
      <c r="AD140" s="38"/>
      <c r="AE140" s="38"/>
      <c r="AT140" s="19" t="s">
        <v>188</v>
      </c>
      <c r="AU140" s="19" t="s">
        <v>85</v>
      </c>
    </row>
    <row r="141" s="13" customFormat="1">
      <c r="A141" s="13"/>
      <c r="B141" s="183"/>
      <c r="C141" s="13"/>
      <c r="D141" s="184" t="s">
        <v>138</v>
      </c>
      <c r="E141" s="185" t="s">
        <v>3</v>
      </c>
      <c r="F141" s="186" t="s">
        <v>225</v>
      </c>
      <c r="G141" s="13"/>
      <c r="H141" s="187">
        <v>8</v>
      </c>
      <c r="I141" s="188"/>
      <c r="J141" s="188"/>
      <c r="K141" s="13"/>
      <c r="L141" s="13"/>
      <c r="M141" s="183"/>
      <c r="N141" s="189"/>
      <c r="O141" s="190"/>
      <c r="P141" s="190"/>
      <c r="Q141" s="190"/>
      <c r="R141" s="190"/>
      <c r="S141" s="190"/>
      <c r="T141" s="190"/>
      <c r="U141" s="190"/>
      <c r="V141" s="190"/>
      <c r="W141" s="190"/>
      <c r="X141" s="191"/>
      <c r="Y141" s="13"/>
      <c r="Z141" s="13"/>
      <c r="AA141" s="13"/>
      <c r="AB141" s="13"/>
      <c r="AC141" s="13"/>
      <c r="AD141" s="13"/>
      <c r="AE141" s="13"/>
      <c r="AT141" s="185" t="s">
        <v>138</v>
      </c>
      <c r="AU141" s="185" t="s">
        <v>85</v>
      </c>
      <c r="AV141" s="13" t="s">
        <v>85</v>
      </c>
      <c r="AW141" s="13" t="s">
        <v>5</v>
      </c>
      <c r="AX141" s="13" t="s">
        <v>83</v>
      </c>
      <c r="AY141" s="185" t="s">
        <v>127</v>
      </c>
    </row>
    <row r="142" s="2" customFormat="1" ht="24.15" customHeight="1">
      <c r="A142" s="38"/>
      <c r="B142" s="163"/>
      <c r="C142" s="164" t="s">
        <v>226</v>
      </c>
      <c r="D142" s="164" t="s">
        <v>129</v>
      </c>
      <c r="E142" s="165" t="s">
        <v>227</v>
      </c>
      <c r="F142" s="166" t="s">
        <v>228</v>
      </c>
      <c r="G142" s="167" t="s">
        <v>205</v>
      </c>
      <c r="H142" s="168">
        <v>8</v>
      </c>
      <c r="I142" s="169"/>
      <c r="J142" s="169"/>
      <c r="K142" s="170">
        <f>ROUND(P142*H142,2)</f>
        <v>0</v>
      </c>
      <c r="L142" s="166" t="s">
        <v>133</v>
      </c>
      <c r="M142" s="39"/>
      <c r="N142" s="171" t="s">
        <v>3</v>
      </c>
      <c r="O142" s="172" t="s">
        <v>44</v>
      </c>
      <c r="P142" s="173">
        <f>I142+J142</f>
        <v>0</v>
      </c>
      <c r="Q142" s="173">
        <f>ROUND(I142*H142,2)</f>
        <v>0</v>
      </c>
      <c r="R142" s="173">
        <f>ROUND(J142*H142,2)</f>
        <v>0</v>
      </c>
      <c r="S142" s="72"/>
      <c r="T142" s="174">
        <f>S142*H142</f>
        <v>0</v>
      </c>
      <c r="U142" s="174">
        <v>0</v>
      </c>
      <c r="V142" s="174">
        <f>U142*H142</f>
        <v>0</v>
      </c>
      <c r="W142" s="174">
        <v>0</v>
      </c>
      <c r="X142" s="175">
        <f>W142*H142</f>
        <v>0</v>
      </c>
      <c r="Y142" s="38"/>
      <c r="Z142" s="38"/>
      <c r="AA142" s="38"/>
      <c r="AB142" s="38"/>
      <c r="AC142" s="38"/>
      <c r="AD142" s="38"/>
      <c r="AE142" s="38"/>
      <c r="AR142" s="176" t="s">
        <v>134</v>
      </c>
      <c r="AT142" s="176" t="s">
        <v>129</v>
      </c>
      <c r="AU142" s="176" t="s">
        <v>85</v>
      </c>
      <c r="AY142" s="19" t="s">
        <v>127</v>
      </c>
      <c r="BE142" s="177">
        <f>IF(O142="základní",K142,0)</f>
        <v>0</v>
      </c>
      <c r="BF142" s="177">
        <f>IF(O142="snížená",K142,0)</f>
        <v>0</v>
      </c>
      <c r="BG142" s="177">
        <f>IF(O142="zákl. přenesená",K142,0)</f>
        <v>0</v>
      </c>
      <c r="BH142" s="177">
        <f>IF(O142="sníž. přenesená",K142,0)</f>
        <v>0</v>
      </c>
      <c r="BI142" s="177">
        <f>IF(O142="nulová",K142,0)</f>
        <v>0</v>
      </c>
      <c r="BJ142" s="19" t="s">
        <v>83</v>
      </c>
      <c r="BK142" s="177">
        <f>ROUND(P142*H142,2)</f>
        <v>0</v>
      </c>
      <c r="BL142" s="19" t="s">
        <v>134</v>
      </c>
      <c r="BM142" s="176" t="s">
        <v>229</v>
      </c>
    </row>
    <row r="143" s="2" customFormat="1">
      <c r="A143" s="38"/>
      <c r="B143" s="39"/>
      <c r="C143" s="38"/>
      <c r="D143" s="178" t="s">
        <v>136</v>
      </c>
      <c r="E143" s="38"/>
      <c r="F143" s="179" t="s">
        <v>230</v>
      </c>
      <c r="G143" s="38"/>
      <c r="H143" s="38"/>
      <c r="I143" s="180"/>
      <c r="J143" s="180"/>
      <c r="K143" s="38"/>
      <c r="L143" s="38"/>
      <c r="M143" s="39"/>
      <c r="N143" s="181"/>
      <c r="O143" s="182"/>
      <c r="P143" s="72"/>
      <c r="Q143" s="72"/>
      <c r="R143" s="72"/>
      <c r="S143" s="72"/>
      <c r="T143" s="72"/>
      <c r="U143" s="72"/>
      <c r="V143" s="72"/>
      <c r="W143" s="72"/>
      <c r="X143" s="73"/>
      <c r="Y143" s="38"/>
      <c r="Z143" s="38"/>
      <c r="AA143" s="38"/>
      <c r="AB143" s="38"/>
      <c r="AC143" s="38"/>
      <c r="AD143" s="38"/>
      <c r="AE143" s="38"/>
      <c r="AT143" s="19" t="s">
        <v>136</v>
      </c>
      <c r="AU143" s="19" t="s">
        <v>85</v>
      </c>
    </row>
    <row r="144" s="2" customFormat="1">
      <c r="A144" s="38"/>
      <c r="B144" s="39"/>
      <c r="C144" s="38"/>
      <c r="D144" s="184" t="s">
        <v>188</v>
      </c>
      <c r="E144" s="38"/>
      <c r="F144" s="207" t="s">
        <v>224</v>
      </c>
      <c r="G144" s="38"/>
      <c r="H144" s="38"/>
      <c r="I144" s="180"/>
      <c r="J144" s="180"/>
      <c r="K144" s="38"/>
      <c r="L144" s="38"/>
      <c r="M144" s="39"/>
      <c r="N144" s="181"/>
      <c r="O144" s="182"/>
      <c r="P144" s="72"/>
      <c r="Q144" s="72"/>
      <c r="R144" s="72"/>
      <c r="S144" s="72"/>
      <c r="T144" s="72"/>
      <c r="U144" s="72"/>
      <c r="V144" s="72"/>
      <c r="W144" s="72"/>
      <c r="X144" s="73"/>
      <c r="Y144" s="38"/>
      <c r="Z144" s="38"/>
      <c r="AA144" s="38"/>
      <c r="AB144" s="38"/>
      <c r="AC144" s="38"/>
      <c r="AD144" s="38"/>
      <c r="AE144" s="38"/>
      <c r="AT144" s="19" t="s">
        <v>188</v>
      </c>
      <c r="AU144" s="19" t="s">
        <v>85</v>
      </c>
    </row>
    <row r="145" s="13" customFormat="1">
      <c r="A145" s="13"/>
      <c r="B145" s="183"/>
      <c r="C145" s="13"/>
      <c r="D145" s="184" t="s">
        <v>138</v>
      </c>
      <c r="E145" s="185" t="s">
        <v>3</v>
      </c>
      <c r="F145" s="186" t="s">
        <v>225</v>
      </c>
      <c r="G145" s="13"/>
      <c r="H145" s="187">
        <v>8</v>
      </c>
      <c r="I145" s="188"/>
      <c r="J145" s="188"/>
      <c r="K145" s="13"/>
      <c r="L145" s="13"/>
      <c r="M145" s="183"/>
      <c r="N145" s="189"/>
      <c r="O145" s="190"/>
      <c r="P145" s="190"/>
      <c r="Q145" s="190"/>
      <c r="R145" s="190"/>
      <c r="S145" s="190"/>
      <c r="T145" s="190"/>
      <c r="U145" s="190"/>
      <c r="V145" s="190"/>
      <c r="W145" s="190"/>
      <c r="X145" s="191"/>
      <c r="Y145" s="13"/>
      <c r="Z145" s="13"/>
      <c r="AA145" s="13"/>
      <c r="AB145" s="13"/>
      <c r="AC145" s="13"/>
      <c r="AD145" s="13"/>
      <c r="AE145" s="13"/>
      <c r="AT145" s="185" t="s">
        <v>138</v>
      </c>
      <c r="AU145" s="185" t="s">
        <v>85</v>
      </c>
      <c r="AV145" s="13" t="s">
        <v>85</v>
      </c>
      <c r="AW145" s="13" t="s">
        <v>5</v>
      </c>
      <c r="AX145" s="13" t="s">
        <v>83</v>
      </c>
      <c r="AY145" s="185" t="s">
        <v>127</v>
      </c>
    </row>
    <row r="146" s="2" customFormat="1">
      <c r="A146" s="38"/>
      <c r="B146" s="163"/>
      <c r="C146" s="164" t="s">
        <v>231</v>
      </c>
      <c r="D146" s="164" t="s">
        <v>129</v>
      </c>
      <c r="E146" s="165" t="s">
        <v>232</v>
      </c>
      <c r="F146" s="166" t="s">
        <v>233</v>
      </c>
      <c r="G146" s="167" t="s">
        <v>132</v>
      </c>
      <c r="H146" s="168">
        <v>585.65999999999997</v>
      </c>
      <c r="I146" s="169"/>
      <c r="J146" s="169"/>
      <c r="K146" s="170">
        <f>ROUND(P146*H146,2)</f>
        <v>0</v>
      </c>
      <c r="L146" s="166" t="s">
        <v>133</v>
      </c>
      <c r="M146" s="39"/>
      <c r="N146" s="171" t="s">
        <v>3</v>
      </c>
      <c r="O146" s="172" t="s">
        <v>44</v>
      </c>
      <c r="P146" s="173">
        <f>I146+J146</f>
        <v>0</v>
      </c>
      <c r="Q146" s="173">
        <f>ROUND(I146*H146,2)</f>
        <v>0</v>
      </c>
      <c r="R146" s="173">
        <f>ROUND(J146*H146,2)</f>
        <v>0</v>
      </c>
      <c r="S146" s="72"/>
      <c r="T146" s="174">
        <f>S146*H146</f>
        <v>0</v>
      </c>
      <c r="U146" s="174">
        <v>0</v>
      </c>
      <c r="V146" s="174">
        <f>U146*H146</f>
        <v>0</v>
      </c>
      <c r="W146" s="174">
        <v>0.01</v>
      </c>
      <c r="X146" s="175">
        <f>W146*H146</f>
        <v>5.8565999999999994</v>
      </c>
      <c r="Y146" s="38"/>
      <c r="Z146" s="38"/>
      <c r="AA146" s="38"/>
      <c r="AB146" s="38"/>
      <c r="AC146" s="38"/>
      <c r="AD146" s="38"/>
      <c r="AE146" s="38"/>
      <c r="AR146" s="176" t="s">
        <v>134</v>
      </c>
      <c r="AT146" s="176" t="s">
        <v>129</v>
      </c>
      <c r="AU146" s="176" t="s">
        <v>85</v>
      </c>
      <c r="AY146" s="19" t="s">
        <v>127</v>
      </c>
      <c r="BE146" s="177">
        <f>IF(O146="základní",K146,0)</f>
        <v>0</v>
      </c>
      <c r="BF146" s="177">
        <f>IF(O146="snížená",K146,0)</f>
        <v>0</v>
      </c>
      <c r="BG146" s="177">
        <f>IF(O146="zákl. přenesená",K146,0)</f>
        <v>0</v>
      </c>
      <c r="BH146" s="177">
        <f>IF(O146="sníž. přenesená",K146,0)</f>
        <v>0</v>
      </c>
      <c r="BI146" s="177">
        <f>IF(O146="nulová",K146,0)</f>
        <v>0</v>
      </c>
      <c r="BJ146" s="19" t="s">
        <v>83</v>
      </c>
      <c r="BK146" s="177">
        <f>ROUND(P146*H146,2)</f>
        <v>0</v>
      </c>
      <c r="BL146" s="19" t="s">
        <v>134</v>
      </c>
      <c r="BM146" s="176" t="s">
        <v>234</v>
      </c>
    </row>
    <row r="147" s="2" customFormat="1">
      <c r="A147" s="38"/>
      <c r="B147" s="39"/>
      <c r="C147" s="38"/>
      <c r="D147" s="178" t="s">
        <v>136</v>
      </c>
      <c r="E147" s="38"/>
      <c r="F147" s="179" t="s">
        <v>235</v>
      </c>
      <c r="G147" s="38"/>
      <c r="H147" s="38"/>
      <c r="I147" s="180"/>
      <c r="J147" s="180"/>
      <c r="K147" s="38"/>
      <c r="L147" s="38"/>
      <c r="M147" s="39"/>
      <c r="N147" s="181"/>
      <c r="O147" s="182"/>
      <c r="P147" s="72"/>
      <c r="Q147" s="72"/>
      <c r="R147" s="72"/>
      <c r="S147" s="72"/>
      <c r="T147" s="72"/>
      <c r="U147" s="72"/>
      <c r="V147" s="72"/>
      <c r="W147" s="72"/>
      <c r="X147" s="73"/>
      <c r="Y147" s="38"/>
      <c r="Z147" s="38"/>
      <c r="AA147" s="38"/>
      <c r="AB147" s="38"/>
      <c r="AC147" s="38"/>
      <c r="AD147" s="38"/>
      <c r="AE147" s="38"/>
      <c r="AT147" s="19" t="s">
        <v>136</v>
      </c>
      <c r="AU147" s="19" t="s">
        <v>85</v>
      </c>
    </row>
    <row r="148" s="13" customFormat="1">
      <c r="A148" s="13"/>
      <c r="B148" s="183"/>
      <c r="C148" s="13"/>
      <c r="D148" s="184" t="s">
        <v>138</v>
      </c>
      <c r="E148" s="185" t="s">
        <v>3</v>
      </c>
      <c r="F148" s="186" t="s">
        <v>190</v>
      </c>
      <c r="G148" s="13"/>
      <c r="H148" s="187">
        <v>585.65999999999997</v>
      </c>
      <c r="I148" s="188"/>
      <c r="J148" s="188"/>
      <c r="K148" s="13"/>
      <c r="L148" s="13"/>
      <c r="M148" s="183"/>
      <c r="N148" s="189"/>
      <c r="O148" s="190"/>
      <c r="P148" s="190"/>
      <c r="Q148" s="190"/>
      <c r="R148" s="190"/>
      <c r="S148" s="190"/>
      <c r="T148" s="190"/>
      <c r="U148" s="190"/>
      <c r="V148" s="190"/>
      <c r="W148" s="190"/>
      <c r="X148" s="191"/>
      <c r="Y148" s="13"/>
      <c r="Z148" s="13"/>
      <c r="AA148" s="13"/>
      <c r="AB148" s="13"/>
      <c r="AC148" s="13"/>
      <c r="AD148" s="13"/>
      <c r="AE148" s="13"/>
      <c r="AT148" s="185" t="s">
        <v>138</v>
      </c>
      <c r="AU148" s="185" t="s">
        <v>85</v>
      </c>
      <c r="AV148" s="13" t="s">
        <v>85</v>
      </c>
      <c r="AW148" s="13" t="s">
        <v>5</v>
      </c>
      <c r="AX148" s="13" t="s">
        <v>83</v>
      </c>
      <c r="AY148" s="185" t="s">
        <v>127</v>
      </c>
    </row>
    <row r="149" s="12" customFormat="1" ht="22.8" customHeight="1">
      <c r="A149" s="12"/>
      <c r="B149" s="149"/>
      <c r="C149" s="12"/>
      <c r="D149" s="150" t="s">
        <v>74</v>
      </c>
      <c r="E149" s="161" t="s">
        <v>236</v>
      </c>
      <c r="F149" s="161" t="s">
        <v>237</v>
      </c>
      <c r="G149" s="12"/>
      <c r="H149" s="12"/>
      <c r="I149" s="152"/>
      <c r="J149" s="152"/>
      <c r="K149" s="162">
        <f>BK149</f>
        <v>0</v>
      </c>
      <c r="L149" s="12"/>
      <c r="M149" s="149"/>
      <c r="N149" s="154"/>
      <c r="O149" s="155"/>
      <c r="P149" s="155"/>
      <c r="Q149" s="156">
        <f>SUM(Q150:Q158)</f>
        <v>0</v>
      </c>
      <c r="R149" s="156">
        <f>SUM(R150:R158)</f>
        <v>0</v>
      </c>
      <c r="S149" s="155"/>
      <c r="T149" s="157">
        <f>SUM(T150:T158)</f>
        <v>0</v>
      </c>
      <c r="U149" s="155"/>
      <c r="V149" s="157">
        <f>SUM(V150:V158)</f>
        <v>0</v>
      </c>
      <c r="W149" s="155"/>
      <c r="X149" s="158">
        <f>SUM(X150:X158)</f>
        <v>0</v>
      </c>
      <c r="Y149" s="12"/>
      <c r="Z149" s="12"/>
      <c r="AA149" s="12"/>
      <c r="AB149" s="12"/>
      <c r="AC149" s="12"/>
      <c r="AD149" s="12"/>
      <c r="AE149" s="12"/>
      <c r="AR149" s="150" t="s">
        <v>83</v>
      </c>
      <c r="AT149" s="159" t="s">
        <v>74</v>
      </c>
      <c r="AU149" s="159" t="s">
        <v>83</v>
      </c>
      <c r="AY149" s="150" t="s">
        <v>127</v>
      </c>
      <c r="BK149" s="160">
        <f>SUM(BK150:BK158)</f>
        <v>0</v>
      </c>
    </row>
    <row r="150" s="2" customFormat="1" ht="24.15" customHeight="1">
      <c r="A150" s="38"/>
      <c r="B150" s="163"/>
      <c r="C150" s="164" t="s">
        <v>238</v>
      </c>
      <c r="D150" s="164" t="s">
        <v>129</v>
      </c>
      <c r="E150" s="165" t="s">
        <v>239</v>
      </c>
      <c r="F150" s="166" t="s">
        <v>240</v>
      </c>
      <c r="G150" s="167" t="s">
        <v>161</v>
      </c>
      <c r="H150" s="168">
        <v>105.419</v>
      </c>
      <c r="I150" s="169"/>
      <c r="J150" s="169"/>
      <c r="K150" s="170">
        <f>ROUND(P150*H150,2)</f>
        <v>0</v>
      </c>
      <c r="L150" s="166" t="s">
        <v>133</v>
      </c>
      <c r="M150" s="39"/>
      <c r="N150" s="171" t="s">
        <v>3</v>
      </c>
      <c r="O150" s="172" t="s">
        <v>44</v>
      </c>
      <c r="P150" s="173">
        <f>I150+J150</f>
        <v>0</v>
      </c>
      <c r="Q150" s="173">
        <f>ROUND(I150*H150,2)</f>
        <v>0</v>
      </c>
      <c r="R150" s="173">
        <f>ROUND(J150*H150,2)</f>
        <v>0</v>
      </c>
      <c r="S150" s="72"/>
      <c r="T150" s="174">
        <f>S150*H150</f>
        <v>0</v>
      </c>
      <c r="U150" s="174">
        <v>0</v>
      </c>
      <c r="V150" s="174">
        <f>U150*H150</f>
        <v>0</v>
      </c>
      <c r="W150" s="174">
        <v>0</v>
      </c>
      <c r="X150" s="175">
        <f>W150*H150</f>
        <v>0</v>
      </c>
      <c r="Y150" s="38"/>
      <c r="Z150" s="38"/>
      <c r="AA150" s="38"/>
      <c r="AB150" s="38"/>
      <c r="AC150" s="38"/>
      <c r="AD150" s="38"/>
      <c r="AE150" s="38"/>
      <c r="AR150" s="176" t="s">
        <v>134</v>
      </c>
      <c r="AT150" s="176" t="s">
        <v>129</v>
      </c>
      <c r="AU150" s="176" t="s">
        <v>85</v>
      </c>
      <c r="AY150" s="19" t="s">
        <v>127</v>
      </c>
      <c r="BE150" s="177">
        <f>IF(O150="základní",K150,0)</f>
        <v>0</v>
      </c>
      <c r="BF150" s="177">
        <f>IF(O150="snížená",K150,0)</f>
        <v>0</v>
      </c>
      <c r="BG150" s="177">
        <f>IF(O150="zákl. přenesená",K150,0)</f>
        <v>0</v>
      </c>
      <c r="BH150" s="177">
        <f>IF(O150="sníž. přenesená",K150,0)</f>
        <v>0</v>
      </c>
      <c r="BI150" s="177">
        <f>IF(O150="nulová",K150,0)</f>
        <v>0</v>
      </c>
      <c r="BJ150" s="19" t="s">
        <v>83</v>
      </c>
      <c r="BK150" s="177">
        <f>ROUND(P150*H150,2)</f>
        <v>0</v>
      </c>
      <c r="BL150" s="19" t="s">
        <v>134</v>
      </c>
      <c r="BM150" s="176" t="s">
        <v>241</v>
      </c>
    </row>
    <row r="151" s="2" customFormat="1">
      <c r="A151" s="38"/>
      <c r="B151" s="39"/>
      <c r="C151" s="38"/>
      <c r="D151" s="178" t="s">
        <v>136</v>
      </c>
      <c r="E151" s="38"/>
      <c r="F151" s="179" t="s">
        <v>242</v>
      </c>
      <c r="G151" s="38"/>
      <c r="H151" s="38"/>
      <c r="I151" s="180"/>
      <c r="J151" s="180"/>
      <c r="K151" s="38"/>
      <c r="L151" s="38"/>
      <c r="M151" s="39"/>
      <c r="N151" s="181"/>
      <c r="O151" s="182"/>
      <c r="P151" s="72"/>
      <c r="Q151" s="72"/>
      <c r="R151" s="72"/>
      <c r="S151" s="72"/>
      <c r="T151" s="72"/>
      <c r="U151" s="72"/>
      <c r="V151" s="72"/>
      <c r="W151" s="72"/>
      <c r="X151" s="73"/>
      <c r="Y151" s="38"/>
      <c r="Z151" s="38"/>
      <c r="AA151" s="38"/>
      <c r="AB151" s="38"/>
      <c r="AC151" s="38"/>
      <c r="AD151" s="38"/>
      <c r="AE151" s="38"/>
      <c r="AT151" s="19" t="s">
        <v>136</v>
      </c>
      <c r="AU151" s="19" t="s">
        <v>85</v>
      </c>
    </row>
    <row r="152" s="13" customFormat="1">
      <c r="A152" s="13"/>
      <c r="B152" s="183"/>
      <c r="C152" s="13"/>
      <c r="D152" s="184" t="s">
        <v>138</v>
      </c>
      <c r="E152" s="185" t="s">
        <v>3</v>
      </c>
      <c r="F152" s="186" t="s">
        <v>243</v>
      </c>
      <c r="G152" s="13"/>
      <c r="H152" s="187">
        <v>105.419</v>
      </c>
      <c r="I152" s="188"/>
      <c r="J152" s="188"/>
      <c r="K152" s="13"/>
      <c r="L152" s="13"/>
      <c r="M152" s="183"/>
      <c r="N152" s="189"/>
      <c r="O152" s="190"/>
      <c r="P152" s="190"/>
      <c r="Q152" s="190"/>
      <c r="R152" s="190"/>
      <c r="S152" s="190"/>
      <c r="T152" s="190"/>
      <c r="U152" s="190"/>
      <c r="V152" s="190"/>
      <c r="W152" s="190"/>
      <c r="X152" s="191"/>
      <c r="Y152" s="13"/>
      <c r="Z152" s="13"/>
      <c r="AA152" s="13"/>
      <c r="AB152" s="13"/>
      <c r="AC152" s="13"/>
      <c r="AD152" s="13"/>
      <c r="AE152" s="13"/>
      <c r="AT152" s="185" t="s">
        <v>138</v>
      </c>
      <c r="AU152" s="185" t="s">
        <v>85</v>
      </c>
      <c r="AV152" s="13" t="s">
        <v>85</v>
      </c>
      <c r="AW152" s="13" t="s">
        <v>5</v>
      </c>
      <c r="AX152" s="13" t="s">
        <v>83</v>
      </c>
      <c r="AY152" s="185" t="s">
        <v>127</v>
      </c>
    </row>
    <row r="153" s="2" customFormat="1" ht="24.15" customHeight="1">
      <c r="A153" s="38"/>
      <c r="B153" s="163"/>
      <c r="C153" s="164" t="s">
        <v>244</v>
      </c>
      <c r="D153" s="164" t="s">
        <v>129</v>
      </c>
      <c r="E153" s="165" t="s">
        <v>245</v>
      </c>
      <c r="F153" s="166" t="s">
        <v>246</v>
      </c>
      <c r="G153" s="167" t="s">
        <v>161</v>
      </c>
      <c r="H153" s="168">
        <v>421.67599999999999</v>
      </c>
      <c r="I153" s="169"/>
      <c r="J153" s="169"/>
      <c r="K153" s="170">
        <f>ROUND(P153*H153,2)</f>
        <v>0</v>
      </c>
      <c r="L153" s="166" t="s">
        <v>133</v>
      </c>
      <c r="M153" s="39"/>
      <c r="N153" s="171" t="s">
        <v>3</v>
      </c>
      <c r="O153" s="172" t="s">
        <v>44</v>
      </c>
      <c r="P153" s="173">
        <f>I153+J153</f>
        <v>0</v>
      </c>
      <c r="Q153" s="173">
        <f>ROUND(I153*H153,2)</f>
        <v>0</v>
      </c>
      <c r="R153" s="173">
        <f>ROUND(J153*H153,2)</f>
        <v>0</v>
      </c>
      <c r="S153" s="72"/>
      <c r="T153" s="174">
        <f>S153*H153</f>
        <v>0</v>
      </c>
      <c r="U153" s="174">
        <v>0</v>
      </c>
      <c r="V153" s="174">
        <f>U153*H153</f>
        <v>0</v>
      </c>
      <c r="W153" s="174">
        <v>0</v>
      </c>
      <c r="X153" s="175">
        <f>W153*H153</f>
        <v>0</v>
      </c>
      <c r="Y153" s="38"/>
      <c r="Z153" s="38"/>
      <c r="AA153" s="38"/>
      <c r="AB153" s="38"/>
      <c r="AC153" s="38"/>
      <c r="AD153" s="38"/>
      <c r="AE153" s="38"/>
      <c r="AR153" s="176" t="s">
        <v>134</v>
      </c>
      <c r="AT153" s="176" t="s">
        <v>129</v>
      </c>
      <c r="AU153" s="176" t="s">
        <v>85</v>
      </c>
      <c r="AY153" s="19" t="s">
        <v>127</v>
      </c>
      <c r="BE153" s="177">
        <f>IF(O153="základní",K153,0)</f>
        <v>0</v>
      </c>
      <c r="BF153" s="177">
        <f>IF(O153="snížená",K153,0)</f>
        <v>0</v>
      </c>
      <c r="BG153" s="177">
        <f>IF(O153="zákl. přenesená",K153,0)</f>
        <v>0</v>
      </c>
      <c r="BH153" s="177">
        <f>IF(O153="sníž. přenesená",K153,0)</f>
        <v>0</v>
      </c>
      <c r="BI153" s="177">
        <f>IF(O153="nulová",K153,0)</f>
        <v>0</v>
      </c>
      <c r="BJ153" s="19" t="s">
        <v>83</v>
      </c>
      <c r="BK153" s="177">
        <f>ROUND(P153*H153,2)</f>
        <v>0</v>
      </c>
      <c r="BL153" s="19" t="s">
        <v>134</v>
      </c>
      <c r="BM153" s="176" t="s">
        <v>247</v>
      </c>
    </row>
    <row r="154" s="2" customFormat="1">
      <c r="A154" s="38"/>
      <c r="B154" s="39"/>
      <c r="C154" s="38"/>
      <c r="D154" s="178" t="s">
        <v>136</v>
      </c>
      <c r="E154" s="38"/>
      <c r="F154" s="179" t="s">
        <v>248</v>
      </c>
      <c r="G154" s="38"/>
      <c r="H154" s="38"/>
      <c r="I154" s="180"/>
      <c r="J154" s="180"/>
      <c r="K154" s="38"/>
      <c r="L154" s="38"/>
      <c r="M154" s="39"/>
      <c r="N154" s="181"/>
      <c r="O154" s="182"/>
      <c r="P154" s="72"/>
      <c r="Q154" s="72"/>
      <c r="R154" s="72"/>
      <c r="S154" s="72"/>
      <c r="T154" s="72"/>
      <c r="U154" s="72"/>
      <c r="V154" s="72"/>
      <c r="W154" s="72"/>
      <c r="X154" s="73"/>
      <c r="Y154" s="38"/>
      <c r="Z154" s="38"/>
      <c r="AA154" s="38"/>
      <c r="AB154" s="38"/>
      <c r="AC154" s="38"/>
      <c r="AD154" s="38"/>
      <c r="AE154" s="38"/>
      <c r="AT154" s="19" t="s">
        <v>136</v>
      </c>
      <c r="AU154" s="19" t="s">
        <v>85</v>
      </c>
    </row>
    <row r="155" s="13" customFormat="1">
      <c r="A155" s="13"/>
      <c r="B155" s="183"/>
      <c r="C155" s="13"/>
      <c r="D155" s="184" t="s">
        <v>138</v>
      </c>
      <c r="E155" s="185" t="s">
        <v>3</v>
      </c>
      <c r="F155" s="186" t="s">
        <v>249</v>
      </c>
      <c r="G155" s="13"/>
      <c r="H155" s="187">
        <v>421.67599999999999</v>
      </c>
      <c r="I155" s="188"/>
      <c r="J155" s="188"/>
      <c r="K155" s="13"/>
      <c r="L155" s="13"/>
      <c r="M155" s="183"/>
      <c r="N155" s="189"/>
      <c r="O155" s="190"/>
      <c r="P155" s="190"/>
      <c r="Q155" s="190"/>
      <c r="R155" s="190"/>
      <c r="S155" s="190"/>
      <c r="T155" s="190"/>
      <c r="U155" s="190"/>
      <c r="V155" s="190"/>
      <c r="W155" s="190"/>
      <c r="X155" s="191"/>
      <c r="Y155" s="13"/>
      <c r="Z155" s="13"/>
      <c r="AA155" s="13"/>
      <c r="AB155" s="13"/>
      <c r="AC155" s="13"/>
      <c r="AD155" s="13"/>
      <c r="AE155" s="13"/>
      <c r="AT155" s="185" t="s">
        <v>138</v>
      </c>
      <c r="AU155" s="185" t="s">
        <v>85</v>
      </c>
      <c r="AV155" s="13" t="s">
        <v>85</v>
      </c>
      <c r="AW155" s="13" t="s">
        <v>5</v>
      </c>
      <c r="AX155" s="13" t="s">
        <v>83</v>
      </c>
      <c r="AY155" s="185" t="s">
        <v>127</v>
      </c>
    </row>
    <row r="156" s="2" customFormat="1" ht="24.15" customHeight="1">
      <c r="A156" s="38"/>
      <c r="B156" s="163"/>
      <c r="C156" s="164" t="s">
        <v>250</v>
      </c>
      <c r="D156" s="164" t="s">
        <v>129</v>
      </c>
      <c r="E156" s="165" t="s">
        <v>251</v>
      </c>
      <c r="F156" s="166" t="s">
        <v>252</v>
      </c>
      <c r="G156" s="167" t="s">
        <v>161</v>
      </c>
      <c r="H156" s="168">
        <v>105.419</v>
      </c>
      <c r="I156" s="169"/>
      <c r="J156" s="169"/>
      <c r="K156" s="170">
        <f>ROUND(P156*H156,2)</f>
        <v>0</v>
      </c>
      <c r="L156" s="166" t="s">
        <v>133</v>
      </c>
      <c r="M156" s="39"/>
      <c r="N156" s="171" t="s">
        <v>3</v>
      </c>
      <c r="O156" s="172" t="s">
        <v>44</v>
      </c>
      <c r="P156" s="173">
        <f>I156+J156</f>
        <v>0</v>
      </c>
      <c r="Q156" s="173">
        <f>ROUND(I156*H156,2)</f>
        <v>0</v>
      </c>
      <c r="R156" s="173">
        <f>ROUND(J156*H156,2)</f>
        <v>0</v>
      </c>
      <c r="S156" s="72"/>
      <c r="T156" s="174">
        <f>S156*H156</f>
        <v>0</v>
      </c>
      <c r="U156" s="174">
        <v>0</v>
      </c>
      <c r="V156" s="174">
        <f>U156*H156</f>
        <v>0</v>
      </c>
      <c r="W156" s="174">
        <v>0</v>
      </c>
      <c r="X156" s="175">
        <f>W156*H156</f>
        <v>0</v>
      </c>
      <c r="Y156" s="38"/>
      <c r="Z156" s="38"/>
      <c r="AA156" s="38"/>
      <c r="AB156" s="38"/>
      <c r="AC156" s="38"/>
      <c r="AD156" s="38"/>
      <c r="AE156" s="38"/>
      <c r="AR156" s="176" t="s">
        <v>134</v>
      </c>
      <c r="AT156" s="176" t="s">
        <v>129</v>
      </c>
      <c r="AU156" s="176" t="s">
        <v>85</v>
      </c>
      <c r="AY156" s="19" t="s">
        <v>127</v>
      </c>
      <c r="BE156" s="177">
        <f>IF(O156="základní",K156,0)</f>
        <v>0</v>
      </c>
      <c r="BF156" s="177">
        <f>IF(O156="snížená",K156,0)</f>
        <v>0</v>
      </c>
      <c r="BG156" s="177">
        <f>IF(O156="zákl. přenesená",K156,0)</f>
        <v>0</v>
      </c>
      <c r="BH156" s="177">
        <f>IF(O156="sníž. přenesená",K156,0)</f>
        <v>0</v>
      </c>
      <c r="BI156" s="177">
        <f>IF(O156="nulová",K156,0)</f>
        <v>0</v>
      </c>
      <c r="BJ156" s="19" t="s">
        <v>83</v>
      </c>
      <c r="BK156" s="177">
        <f>ROUND(P156*H156,2)</f>
        <v>0</v>
      </c>
      <c r="BL156" s="19" t="s">
        <v>134</v>
      </c>
      <c r="BM156" s="176" t="s">
        <v>253</v>
      </c>
    </row>
    <row r="157" s="2" customFormat="1">
      <c r="A157" s="38"/>
      <c r="B157" s="39"/>
      <c r="C157" s="38"/>
      <c r="D157" s="178" t="s">
        <v>136</v>
      </c>
      <c r="E157" s="38"/>
      <c r="F157" s="179" t="s">
        <v>254</v>
      </c>
      <c r="G157" s="38"/>
      <c r="H157" s="38"/>
      <c r="I157" s="180"/>
      <c r="J157" s="180"/>
      <c r="K157" s="38"/>
      <c r="L157" s="38"/>
      <c r="M157" s="39"/>
      <c r="N157" s="181"/>
      <c r="O157" s="182"/>
      <c r="P157" s="72"/>
      <c r="Q157" s="72"/>
      <c r="R157" s="72"/>
      <c r="S157" s="72"/>
      <c r="T157" s="72"/>
      <c r="U157" s="72"/>
      <c r="V157" s="72"/>
      <c r="W157" s="72"/>
      <c r="X157" s="73"/>
      <c r="Y157" s="38"/>
      <c r="Z157" s="38"/>
      <c r="AA157" s="38"/>
      <c r="AB157" s="38"/>
      <c r="AC157" s="38"/>
      <c r="AD157" s="38"/>
      <c r="AE157" s="38"/>
      <c r="AT157" s="19" t="s">
        <v>136</v>
      </c>
      <c r="AU157" s="19" t="s">
        <v>85</v>
      </c>
    </row>
    <row r="158" s="13" customFormat="1">
      <c r="A158" s="13"/>
      <c r="B158" s="183"/>
      <c r="C158" s="13"/>
      <c r="D158" s="184" t="s">
        <v>138</v>
      </c>
      <c r="E158" s="185" t="s">
        <v>3</v>
      </c>
      <c r="F158" s="186" t="s">
        <v>243</v>
      </c>
      <c r="G158" s="13"/>
      <c r="H158" s="187">
        <v>105.419</v>
      </c>
      <c r="I158" s="188"/>
      <c r="J158" s="188"/>
      <c r="K158" s="13"/>
      <c r="L158" s="13"/>
      <c r="M158" s="183"/>
      <c r="N158" s="189"/>
      <c r="O158" s="190"/>
      <c r="P158" s="190"/>
      <c r="Q158" s="190"/>
      <c r="R158" s="190"/>
      <c r="S158" s="190"/>
      <c r="T158" s="190"/>
      <c r="U158" s="190"/>
      <c r="V158" s="190"/>
      <c r="W158" s="190"/>
      <c r="X158" s="191"/>
      <c r="Y158" s="13"/>
      <c r="Z158" s="13"/>
      <c r="AA158" s="13"/>
      <c r="AB158" s="13"/>
      <c r="AC158" s="13"/>
      <c r="AD158" s="13"/>
      <c r="AE158" s="13"/>
      <c r="AT158" s="185" t="s">
        <v>138</v>
      </c>
      <c r="AU158" s="185" t="s">
        <v>85</v>
      </c>
      <c r="AV158" s="13" t="s">
        <v>85</v>
      </c>
      <c r="AW158" s="13" t="s">
        <v>5</v>
      </c>
      <c r="AX158" s="13" t="s">
        <v>83</v>
      </c>
      <c r="AY158" s="185" t="s">
        <v>127</v>
      </c>
    </row>
    <row r="159" s="12" customFormat="1" ht="22.8" customHeight="1">
      <c r="A159" s="12"/>
      <c r="B159" s="149"/>
      <c r="C159" s="12"/>
      <c r="D159" s="150" t="s">
        <v>74</v>
      </c>
      <c r="E159" s="161" t="s">
        <v>255</v>
      </c>
      <c r="F159" s="161" t="s">
        <v>256</v>
      </c>
      <c r="G159" s="12"/>
      <c r="H159" s="12"/>
      <c r="I159" s="152"/>
      <c r="J159" s="152"/>
      <c r="K159" s="162">
        <f>BK159</f>
        <v>0</v>
      </c>
      <c r="L159" s="12"/>
      <c r="M159" s="149"/>
      <c r="N159" s="154"/>
      <c r="O159" s="155"/>
      <c r="P159" s="155"/>
      <c r="Q159" s="156">
        <f>SUM(Q160:Q167)</f>
        <v>0</v>
      </c>
      <c r="R159" s="156">
        <f>SUM(R160:R167)</f>
        <v>0</v>
      </c>
      <c r="S159" s="155"/>
      <c r="T159" s="157">
        <f>SUM(T160:T167)</f>
        <v>0</v>
      </c>
      <c r="U159" s="155"/>
      <c r="V159" s="157">
        <f>SUM(V160:V167)</f>
        <v>0</v>
      </c>
      <c r="W159" s="155"/>
      <c r="X159" s="158">
        <f>SUM(X160:X167)</f>
        <v>0</v>
      </c>
      <c r="Y159" s="12"/>
      <c r="Z159" s="12"/>
      <c r="AA159" s="12"/>
      <c r="AB159" s="12"/>
      <c r="AC159" s="12"/>
      <c r="AD159" s="12"/>
      <c r="AE159" s="12"/>
      <c r="AR159" s="150" t="s">
        <v>83</v>
      </c>
      <c r="AT159" s="159" t="s">
        <v>74</v>
      </c>
      <c r="AU159" s="159" t="s">
        <v>83</v>
      </c>
      <c r="AY159" s="150" t="s">
        <v>127</v>
      </c>
      <c r="BK159" s="160">
        <f>SUM(BK160:BK167)</f>
        <v>0</v>
      </c>
    </row>
    <row r="160" s="2" customFormat="1" ht="24.15" customHeight="1">
      <c r="A160" s="38"/>
      <c r="B160" s="163"/>
      <c r="C160" s="164" t="s">
        <v>9</v>
      </c>
      <c r="D160" s="164" t="s">
        <v>129</v>
      </c>
      <c r="E160" s="165" t="s">
        <v>257</v>
      </c>
      <c r="F160" s="166" t="s">
        <v>258</v>
      </c>
      <c r="G160" s="167" t="s">
        <v>161</v>
      </c>
      <c r="H160" s="168">
        <v>99.566999999999993</v>
      </c>
      <c r="I160" s="169"/>
      <c r="J160" s="169"/>
      <c r="K160" s="170">
        <f>ROUND(P160*H160,2)</f>
        <v>0</v>
      </c>
      <c r="L160" s="166" t="s">
        <v>133</v>
      </c>
      <c r="M160" s="39"/>
      <c r="N160" s="171" t="s">
        <v>3</v>
      </c>
      <c r="O160" s="172" t="s">
        <v>44</v>
      </c>
      <c r="P160" s="173">
        <f>I160+J160</f>
        <v>0</v>
      </c>
      <c r="Q160" s="173">
        <f>ROUND(I160*H160,2)</f>
        <v>0</v>
      </c>
      <c r="R160" s="173">
        <f>ROUND(J160*H160,2)</f>
        <v>0</v>
      </c>
      <c r="S160" s="72"/>
      <c r="T160" s="174">
        <f>S160*H160</f>
        <v>0</v>
      </c>
      <c r="U160" s="174">
        <v>0</v>
      </c>
      <c r="V160" s="174">
        <f>U160*H160</f>
        <v>0</v>
      </c>
      <c r="W160" s="174">
        <v>0</v>
      </c>
      <c r="X160" s="175">
        <f>W160*H160</f>
        <v>0</v>
      </c>
      <c r="Y160" s="38"/>
      <c r="Z160" s="38"/>
      <c r="AA160" s="38"/>
      <c r="AB160" s="38"/>
      <c r="AC160" s="38"/>
      <c r="AD160" s="38"/>
      <c r="AE160" s="38"/>
      <c r="AR160" s="176" t="s">
        <v>134</v>
      </c>
      <c r="AT160" s="176" t="s">
        <v>129</v>
      </c>
      <c r="AU160" s="176" t="s">
        <v>85</v>
      </c>
      <c r="AY160" s="19" t="s">
        <v>127</v>
      </c>
      <c r="BE160" s="177">
        <f>IF(O160="základní",K160,0)</f>
        <v>0</v>
      </c>
      <c r="BF160" s="177">
        <f>IF(O160="snížená",K160,0)</f>
        <v>0</v>
      </c>
      <c r="BG160" s="177">
        <f>IF(O160="zákl. přenesená",K160,0)</f>
        <v>0</v>
      </c>
      <c r="BH160" s="177">
        <f>IF(O160="sníž. přenesená",K160,0)</f>
        <v>0</v>
      </c>
      <c r="BI160" s="177">
        <f>IF(O160="nulová",K160,0)</f>
        <v>0</v>
      </c>
      <c r="BJ160" s="19" t="s">
        <v>83</v>
      </c>
      <c r="BK160" s="177">
        <f>ROUND(P160*H160,2)</f>
        <v>0</v>
      </c>
      <c r="BL160" s="19" t="s">
        <v>134</v>
      </c>
      <c r="BM160" s="176" t="s">
        <v>259</v>
      </c>
    </row>
    <row r="161" s="2" customFormat="1">
      <c r="A161" s="38"/>
      <c r="B161" s="39"/>
      <c r="C161" s="38"/>
      <c r="D161" s="178" t="s">
        <v>136</v>
      </c>
      <c r="E161" s="38"/>
      <c r="F161" s="179" t="s">
        <v>260</v>
      </c>
      <c r="G161" s="38"/>
      <c r="H161" s="38"/>
      <c r="I161" s="180"/>
      <c r="J161" s="180"/>
      <c r="K161" s="38"/>
      <c r="L161" s="38"/>
      <c r="M161" s="39"/>
      <c r="N161" s="181"/>
      <c r="O161" s="182"/>
      <c r="P161" s="72"/>
      <c r="Q161" s="72"/>
      <c r="R161" s="72"/>
      <c r="S161" s="72"/>
      <c r="T161" s="72"/>
      <c r="U161" s="72"/>
      <c r="V161" s="72"/>
      <c r="W161" s="72"/>
      <c r="X161" s="73"/>
      <c r="Y161" s="38"/>
      <c r="Z161" s="38"/>
      <c r="AA161" s="38"/>
      <c r="AB161" s="38"/>
      <c r="AC161" s="38"/>
      <c r="AD161" s="38"/>
      <c r="AE161" s="38"/>
      <c r="AT161" s="19" t="s">
        <v>136</v>
      </c>
      <c r="AU161" s="19" t="s">
        <v>85</v>
      </c>
    </row>
    <row r="162" s="2" customFormat="1">
      <c r="A162" s="38"/>
      <c r="B162" s="39"/>
      <c r="C162" s="38"/>
      <c r="D162" s="184" t="s">
        <v>188</v>
      </c>
      <c r="E162" s="38"/>
      <c r="F162" s="207" t="s">
        <v>261</v>
      </c>
      <c r="G162" s="38"/>
      <c r="H162" s="38"/>
      <c r="I162" s="180"/>
      <c r="J162" s="180"/>
      <c r="K162" s="38"/>
      <c r="L162" s="38"/>
      <c r="M162" s="39"/>
      <c r="N162" s="181"/>
      <c r="O162" s="182"/>
      <c r="P162" s="72"/>
      <c r="Q162" s="72"/>
      <c r="R162" s="72"/>
      <c r="S162" s="72"/>
      <c r="T162" s="72"/>
      <c r="U162" s="72"/>
      <c r="V162" s="72"/>
      <c r="W162" s="72"/>
      <c r="X162" s="73"/>
      <c r="Y162" s="38"/>
      <c r="Z162" s="38"/>
      <c r="AA162" s="38"/>
      <c r="AB162" s="38"/>
      <c r="AC162" s="38"/>
      <c r="AD162" s="38"/>
      <c r="AE162" s="38"/>
      <c r="AT162" s="19" t="s">
        <v>188</v>
      </c>
      <c r="AU162" s="19" t="s">
        <v>85</v>
      </c>
    </row>
    <row r="163" s="2" customFormat="1" ht="24.15" customHeight="1">
      <c r="A163" s="38"/>
      <c r="B163" s="163"/>
      <c r="C163" s="164" t="s">
        <v>262</v>
      </c>
      <c r="D163" s="164" t="s">
        <v>129</v>
      </c>
      <c r="E163" s="165" t="s">
        <v>263</v>
      </c>
      <c r="F163" s="166" t="s">
        <v>264</v>
      </c>
      <c r="G163" s="167" t="s">
        <v>161</v>
      </c>
      <c r="H163" s="168">
        <v>5.8570000000000002</v>
      </c>
      <c r="I163" s="169"/>
      <c r="J163" s="169"/>
      <c r="K163" s="170">
        <f>ROUND(P163*H163,2)</f>
        <v>0</v>
      </c>
      <c r="L163" s="166" t="s">
        <v>133</v>
      </c>
      <c r="M163" s="39"/>
      <c r="N163" s="171" t="s">
        <v>3</v>
      </c>
      <c r="O163" s="172" t="s">
        <v>44</v>
      </c>
      <c r="P163" s="173">
        <f>I163+J163</f>
        <v>0</v>
      </c>
      <c r="Q163" s="173">
        <f>ROUND(I163*H163,2)</f>
        <v>0</v>
      </c>
      <c r="R163" s="173">
        <f>ROUND(J163*H163,2)</f>
        <v>0</v>
      </c>
      <c r="S163" s="72"/>
      <c r="T163" s="174">
        <f>S163*H163</f>
        <v>0</v>
      </c>
      <c r="U163" s="174">
        <v>0</v>
      </c>
      <c r="V163" s="174">
        <f>U163*H163</f>
        <v>0</v>
      </c>
      <c r="W163" s="174">
        <v>0</v>
      </c>
      <c r="X163" s="175">
        <f>W163*H163</f>
        <v>0</v>
      </c>
      <c r="Y163" s="38"/>
      <c r="Z163" s="38"/>
      <c r="AA163" s="38"/>
      <c r="AB163" s="38"/>
      <c r="AC163" s="38"/>
      <c r="AD163" s="38"/>
      <c r="AE163" s="38"/>
      <c r="AR163" s="176" t="s">
        <v>134</v>
      </c>
      <c r="AT163" s="176" t="s">
        <v>129</v>
      </c>
      <c r="AU163" s="176" t="s">
        <v>85</v>
      </c>
      <c r="AY163" s="19" t="s">
        <v>127</v>
      </c>
      <c r="BE163" s="177">
        <f>IF(O163="základní",K163,0)</f>
        <v>0</v>
      </c>
      <c r="BF163" s="177">
        <f>IF(O163="snížená",K163,0)</f>
        <v>0</v>
      </c>
      <c r="BG163" s="177">
        <f>IF(O163="zákl. přenesená",K163,0)</f>
        <v>0</v>
      </c>
      <c r="BH163" s="177">
        <f>IF(O163="sníž. přenesená",K163,0)</f>
        <v>0</v>
      </c>
      <c r="BI163" s="177">
        <f>IF(O163="nulová",K163,0)</f>
        <v>0</v>
      </c>
      <c r="BJ163" s="19" t="s">
        <v>83</v>
      </c>
      <c r="BK163" s="177">
        <f>ROUND(P163*H163,2)</f>
        <v>0</v>
      </c>
      <c r="BL163" s="19" t="s">
        <v>134</v>
      </c>
      <c r="BM163" s="176" t="s">
        <v>265</v>
      </c>
    </row>
    <row r="164" s="2" customFormat="1">
      <c r="A164" s="38"/>
      <c r="B164" s="39"/>
      <c r="C164" s="38"/>
      <c r="D164" s="178" t="s">
        <v>136</v>
      </c>
      <c r="E164" s="38"/>
      <c r="F164" s="179" t="s">
        <v>266</v>
      </c>
      <c r="G164" s="38"/>
      <c r="H164" s="38"/>
      <c r="I164" s="180"/>
      <c r="J164" s="180"/>
      <c r="K164" s="38"/>
      <c r="L164" s="38"/>
      <c r="M164" s="39"/>
      <c r="N164" s="181"/>
      <c r="O164" s="182"/>
      <c r="P164" s="72"/>
      <c r="Q164" s="72"/>
      <c r="R164" s="72"/>
      <c r="S164" s="72"/>
      <c r="T164" s="72"/>
      <c r="U164" s="72"/>
      <c r="V164" s="72"/>
      <c r="W164" s="72"/>
      <c r="X164" s="73"/>
      <c r="Y164" s="38"/>
      <c r="Z164" s="38"/>
      <c r="AA164" s="38"/>
      <c r="AB164" s="38"/>
      <c r="AC164" s="38"/>
      <c r="AD164" s="38"/>
      <c r="AE164" s="38"/>
      <c r="AT164" s="19" t="s">
        <v>136</v>
      </c>
      <c r="AU164" s="19" t="s">
        <v>85</v>
      </c>
    </row>
    <row r="165" s="2" customFormat="1">
      <c r="A165" s="38"/>
      <c r="B165" s="39"/>
      <c r="C165" s="38"/>
      <c r="D165" s="184" t="s">
        <v>188</v>
      </c>
      <c r="E165" s="38"/>
      <c r="F165" s="207" t="s">
        <v>267</v>
      </c>
      <c r="G165" s="38"/>
      <c r="H165" s="38"/>
      <c r="I165" s="180"/>
      <c r="J165" s="180"/>
      <c r="K165" s="38"/>
      <c r="L165" s="38"/>
      <c r="M165" s="39"/>
      <c r="N165" s="181"/>
      <c r="O165" s="182"/>
      <c r="P165" s="72"/>
      <c r="Q165" s="72"/>
      <c r="R165" s="72"/>
      <c r="S165" s="72"/>
      <c r="T165" s="72"/>
      <c r="U165" s="72"/>
      <c r="V165" s="72"/>
      <c r="W165" s="72"/>
      <c r="X165" s="73"/>
      <c r="Y165" s="38"/>
      <c r="Z165" s="38"/>
      <c r="AA165" s="38"/>
      <c r="AB165" s="38"/>
      <c r="AC165" s="38"/>
      <c r="AD165" s="38"/>
      <c r="AE165" s="38"/>
      <c r="AT165" s="19" t="s">
        <v>188</v>
      </c>
      <c r="AU165" s="19" t="s">
        <v>85</v>
      </c>
    </row>
    <row r="166" s="2" customFormat="1" ht="24.15" customHeight="1">
      <c r="A166" s="38"/>
      <c r="B166" s="163"/>
      <c r="C166" s="164" t="s">
        <v>268</v>
      </c>
      <c r="D166" s="164" t="s">
        <v>129</v>
      </c>
      <c r="E166" s="165" t="s">
        <v>269</v>
      </c>
      <c r="F166" s="166" t="s">
        <v>270</v>
      </c>
      <c r="G166" s="167" t="s">
        <v>161</v>
      </c>
      <c r="H166" s="168">
        <v>158.97800000000001</v>
      </c>
      <c r="I166" s="169"/>
      <c r="J166" s="169"/>
      <c r="K166" s="170">
        <f>ROUND(P166*H166,2)</f>
        <v>0</v>
      </c>
      <c r="L166" s="166" t="s">
        <v>133</v>
      </c>
      <c r="M166" s="39"/>
      <c r="N166" s="171" t="s">
        <v>3</v>
      </c>
      <c r="O166" s="172" t="s">
        <v>44</v>
      </c>
      <c r="P166" s="173">
        <f>I166+J166</f>
        <v>0</v>
      </c>
      <c r="Q166" s="173">
        <f>ROUND(I166*H166,2)</f>
        <v>0</v>
      </c>
      <c r="R166" s="173">
        <f>ROUND(J166*H166,2)</f>
        <v>0</v>
      </c>
      <c r="S166" s="72"/>
      <c r="T166" s="174">
        <f>S166*H166</f>
        <v>0</v>
      </c>
      <c r="U166" s="174">
        <v>0</v>
      </c>
      <c r="V166" s="174">
        <f>U166*H166</f>
        <v>0</v>
      </c>
      <c r="W166" s="174">
        <v>0</v>
      </c>
      <c r="X166" s="175">
        <f>W166*H166</f>
        <v>0</v>
      </c>
      <c r="Y166" s="38"/>
      <c r="Z166" s="38"/>
      <c r="AA166" s="38"/>
      <c r="AB166" s="38"/>
      <c r="AC166" s="38"/>
      <c r="AD166" s="38"/>
      <c r="AE166" s="38"/>
      <c r="AR166" s="176" t="s">
        <v>134</v>
      </c>
      <c r="AT166" s="176" t="s">
        <v>129</v>
      </c>
      <c r="AU166" s="176" t="s">
        <v>85</v>
      </c>
      <c r="AY166" s="19" t="s">
        <v>127</v>
      </c>
      <c r="BE166" s="177">
        <f>IF(O166="základní",K166,0)</f>
        <v>0</v>
      </c>
      <c r="BF166" s="177">
        <f>IF(O166="snížená",K166,0)</f>
        <v>0</v>
      </c>
      <c r="BG166" s="177">
        <f>IF(O166="zákl. přenesená",K166,0)</f>
        <v>0</v>
      </c>
      <c r="BH166" s="177">
        <f>IF(O166="sníž. přenesená",K166,0)</f>
        <v>0</v>
      </c>
      <c r="BI166" s="177">
        <f>IF(O166="nulová",K166,0)</f>
        <v>0</v>
      </c>
      <c r="BJ166" s="19" t="s">
        <v>83</v>
      </c>
      <c r="BK166" s="177">
        <f>ROUND(P166*H166,2)</f>
        <v>0</v>
      </c>
      <c r="BL166" s="19" t="s">
        <v>134</v>
      </c>
      <c r="BM166" s="176" t="s">
        <v>271</v>
      </c>
    </row>
    <row r="167" s="2" customFormat="1">
      <c r="A167" s="38"/>
      <c r="B167" s="39"/>
      <c r="C167" s="38"/>
      <c r="D167" s="178" t="s">
        <v>136</v>
      </c>
      <c r="E167" s="38"/>
      <c r="F167" s="179" t="s">
        <v>272</v>
      </c>
      <c r="G167" s="38"/>
      <c r="H167" s="38"/>
      <c r="I167" s="180"/>
      <c r="J167" s="180"/>
      <c r="K167" s="38"/>
      <c r="L167" s="38"/>
      <c r="M167" s="39"/>
      <c r="N167" s="181"/>
      <c r="O167" s="182"/>
      <c r="P167" s="72"/>
      <c r="Q167" s="72"/>
      <c r="R167" s="72"/>
      <c r="S167" s="72"/>
      <c r="T167" s="72"/>
      <c r="U167" s="72"/>
      <c r="V167" s="72"/>
      <c r="W167" s="72"/>
      <c r="X167" s="73"/>
      <c r="Y167" s="38"/>
      <c r="Z167" s="38"/>
      <c r="AA167" s="38"/>
      <c r="AB167" s="38"/>
      <c r="AC167" s="38"/>
      <c r="AD167" s="38"/>
      <c r="AE167" s="38"/>
      <c r="AT167" s="19" t="s">
        <v>136</v>
      </c>
      <c r="AU167" s="19" t="s">
        <v>85</v>
      </c>
    </row>
    <row r="168" s="12" customFormat="1" ht="25.92" customHeight="1">
      <c r="A168" s="12"/>
      <c r="B168" s="149"/>
      <c r="C168" s="12"/>
      <c r="D168" s="150" t="s">
        <v>74</v>
      </c>
      <c r="E168" s="151" t="s">
        <v>273</v>
      </c>
      <c r="F168" s="151" t="s">
        <v>274</v>
      </c>
      <c r="G168" s="12"/>
      <c r="H168" s="12"/>
      <c r="I168" s="152"/>
      <c r="J168" s="152"/>
      <c r="K168" s="153">
        <f>BK168</f>
        <v>0</v>
      </c>
      <c r="L168" s="12"/>
      <c r="M168" s="149"/>
      <c r="N168" s="154"/>
      <c r="O168" s="155"/>
      <c r="P168" s="155"/>
      <c r="Q168" s="156">
        <f>SUM(Q169:Q174)</f>
        <v>0</v>
      </c>
      <c r="R168" s="156">
        <f>SUM(R169:R174)</f>
        <v>0</v>
      </c>
      <c r="S168" s="155"/>
      <c r="T168" s="157">
        <f>SUM(T169:T174)</f>
        <v>0</v>
      </c>
      <c r="U168" s="155"/>
      <c r="V168" s="157">
        <f>SUM(V169:V174)</f>
        <v>0</v>
      </c>
      <c r="W168" s="155"/>
      <c r="X168" s="158">
        <f>SUM(X169:X174)</f>
        <v>0</v>
      </c>
      <c r="Y168" s="12"/>
      <c r="Z168" s="12"/>
      <c r="AA168" s="12"/>
      <c r="AB168" s="12"/>
      <c r="AC168" s="12"/>
      <c r="AD168" s="12"/>
      <c r="AE168" s="12"/>
      <c r="AR168" s="150" t="s">
        <v>134</v>
      </c>
      <c r="AT168" s="159" t="s">
        <v>74</v>
      </c>
      <c r="AU168" s="159" t="s">
        <v>75</v>
      </c>
      <c r="AY168" s="150" t="s">
        <v>127</v>
      </c>
      <c r="BK168" s="160">
        <f>SUM(BK169:BK174)</f>
        <v>0</v>
      </c>
    </row>
    <row r="169" s="2" customFormat="1" ht="16.5" customHeight="1">
      <c r="A169" s="38"/>
      <c r="B169" s="163"/>
      <c r="C169" s="164" t="s">
        <v>275</v>
      </c>
      <c r="D169" s="164" t="s">
        <v>129</v>
      </c>
      <c r="E169" s="165" t="s">
        <v>276</v>
      </c>
      <c r="F169" s="166" t="s">
        <v>277</v>
      </c>
      <c r="G169" s="167" t="s">
        <v>278</v>
      </c>
      <c r="H169" s="168">
        <v>1</v>
      </c>
      <c r="I169" s="169"/>
      <c r="J169" s="169"/>
      <c r="K169" s="170">
        <f>ROUND(P169*H169,2)</f>
        <v>0</v>
      </c>
      <c r="L169" s="166" t="s">
        <v>3</v>
      </c>
      <c r="M169" s="39"/>
      <c r="N169" s="171" t="s">
        <v>3</v>
      </c>
      <c r="O169" s="172" t="s">
        <v>44</v>
      </c>
      <c r="P169" s="173">
        <f>I169+J169</f>
        <v>0</v>
      </c>
      <c r="Q169" s="173">
        <f>ROUND(I169*H169,2)</f>
        <v>0</v>
      </c>
      <c r="R169" s="173">
        <f>ROUND(J169*H169,2)</f>
        <v>0</v>
      </c>
      <c r="S169" s="72"/>
      <c r="T169" s="174">
        <f>S169*H169</f>
        <v>0</v>
      </c>
      <c r="U169" s="174">
        <v>0</v>
      </c>
      <c r="V169" s="174">
        <f>U169*H169</f>
        <v>0</v>
      </c>
      <c r="W169" s="174">
        <v>0</v>
      </c>
      <c r="X169" s="175">
        <f>W169*H169</f>
        <v>0</v>
      </c>
      <c r="Y169" s="38"/>
      <c r="Z169" s="38"/>
      <c r="AA169" s="38"/>
      <c r="AB169" s="38"/>
      <c r="AC169" s="38"/>
      <c r="AD169" s="38"/>
      <c r="AE169" s="38"/>
      <c r="AR169" s="176" t="s">
        <v>279</v>
      </c>
      <c r="AT169" s="176" t="s">
        <v>129</v>
      </c>
      <c r="AU169" s="176" t="s">
        <v>83</v>
      </c>
      <c r="AY169" s="19" t="s">
        <v>127</v>
      </c>
      <c r="BE169" s="177">
        <f>IF(O169="základní",K169,0)</f>
        <v>0</v>
      </c>
      <c r="BF169" s="177">
        <f>IF(O169="snížená",K169,0)</f>
        <v>0</v>
      </c>
      <c r="BG169" s="177">
        <f>IF(O169="zákl. přenesená",K169,0)</f>
        <v>0</v>
      </c>
      <c r="BH169" s="177">
        <f>IF(O169="sníž. přenesená",K169,0)</f>
        <v>0</v>
      </c>
      <c r="BI169" s="177">
        <f>IF(O169="nulová",K169,0)</f>
        <v>0</v>
      </c>
      <c r="BJ169" s="19" t="s">
        <v>83</v>
      </c>
      <c r="BK169" s="177">
        <f>ROUND(P169*H169,2)</f>
        <v>0</v>
      </c>
      <c r="BL169" s="19" t="s">
        <v>279</v>
      </c>
      <c r="BM169" s="176" t="s">
        <v>280</v>
      </c>
    </row>
    <row r="170" s="2" customFormat="1">
      <c r="A170" s="38"/>
      <c r="B170" s="39"/>
      <c r="C170" s="38"/>
      <c r="D170" s="184" t="s">
        <v>188</v>
      </c>
      <c r="E170" s="38"/>
      <c r="F170" s="207" t="s">
        <v>281</v>
      </c>
      <c r="G170" s="38"/>
      <c r="H170" s="38"/>
      <c r="I170" s="180"/>
      <c r="J170" s="180"/>
      <c r="K170" s="38"/>
      <c r="L170" s="38"/>
      <c r="M170" s="39"/>
      <c r="N170" s="181"/>
      <c r="O170" s="182"/>
      <c r="P170" s="72"/>
      <c r="Q170" s="72"/>
      <c r="R170" s="72"/>
      <c r="S170" s="72"/>
      <c r="T170" s="72"/>
      <c r="U170" s="72"/>
      <c r="V170" s="72"/>
      <c r="W170" s="72"/>
      <c r="X170" s="73"/>
      <c r="Y170" s="38"/>
      <c r="Z170" s="38"/>
      <c r="AA170" s="38"/>
      <c r="AB170" s="38"/>
      <c r="AC170" s="38"/>
      <c r="AD170" s="38"/>
      <c r="AE170" s="38"/>
      <c r="AT170" s="19" t="s">
        <v>188</v>
      </c>
      <c r="AU170" s="19" t="s">
        <v>83</v>
      </c>
    </row>
    <row r="171" s="13" customFormat="1">
      <c r="A171" s="13"/>
      <c r="B171" s="183"/>
      <c r="C171" s="13"/>
      <c r="D171" s="184" t="s">
        <v>138</v>
      </c>
      <c r="E171" s="185" t="s">
        <v>3</v>
      </c>
      <c r="F171" s="186" t="s">
        <v>282</v>
      </c>
      <c r="G171" s="13"/>
      <c r="H171" s="187">
        <v>1</v>
      </c>
      <c r="I171" s="188"/>
      <c r="J171" s="188"/>
      <c r="K171" s="13"/>
      <c r="L171" s="13"/>
      <c r="M171" s="183"/>
      <c r="N171" s="189"/>
      <c r="O171" s="190"/>
      <c r="P171" s="190"/>
      <c r="Q171" s="190"/>
      <c r="R171" s="190"/>
      <c r="S171" s="190"/>
      <c r="T171" s="190"/>
      <c r="U171" s="190"/>
      <c r="V171" s="190"/>
      <c r="W171" s="190"/>
      <c r="X171" s="191"/>
      <c r="Y171" s="13"/>
      <c r="Z171" s="13"/>
      <c r="AA171" s="13"/>
      <c r="AB171" s="13"/>
      <c r="AC171" s="13"/>
      <c r="AD171" s="13"/>
      <c r="AE171" s="13"/>
      <c r="AT171" s="185" t="s">
        <v>138</v>
      </c>
      <c r="AU171" s="185" t="s">
        <v>83</v>
      </c>
      <c r="AV171" s="13" t="s">
        <v>85</v>
      </c>
      <c r="AW171" s="13" t="s">
        <v>5</v>
      </c>
      <c r="AX171" s="13" t="s">
        <v>83</v>
      </c>
      <c r="AY171" s="185" t="s">
        <v>127</v>
      </c>
    </row>
    <row r="172" s="2" customFormat="1" ht="16.5" customHeight="1">
      <c r="A172" s="38"/>
      <c r="B172" s="163"/>
      <c r="C172" s="164" t="s">
        <v>283</v>
      </c>
      <c r="D172" s="164" t="s">
        <v>129</v>
      </c>
      <c r="E172" s="165" t="s">
        <v>284</v>
      </c>
      <c r="F172" s="166" t="s">
        <v>285</v>
      </c>
      <c r="G172" s="167" t="s">
        <v>278</v>
      </c>
      <c r="H172" s="168">
        <v>1</v>
      </c>
      <c r="I172" s="169"/>
      <c r="J172" s="169"/>
      <c r="K172" s="170">
        <f>ROUND(P172*H172,2)</f>
        <v>0</v>
      </c>
      <c r="L172" s="166" t="s">
        <v>3</v>
      </c>
      <c r="M172" s="39"/>
      <c r="N172" s="171" t="s">
        <v>3</v>
      </c>
      <c r="O172" s="172" t="s">
        <v>44</v>
      </c>
      <c r="P172" s="173">
        <f>I172+J172</f>
        <v>0</v>
      </c>
      <c r="Q172" s="173">
        <f>ROUND(I172*H172,2)</f>
        <v>0</v>
      </c>
      <c r="R172" s="173">
        <f>ROUND(J172*H172,2)</f>
        <v>0</v>
      </c>
      <c r="S172" s="72"/>
      <c r="T172" s="174">
        <f>S172*H172</f>
        <v>0</v>
      </c>
      <c r="U172" s="174">
        <v>0</v>
      </c>
      <c r="V172" s="174">
        <f>U172*H172</f>
        <v>0</v>
      </c>
      <c r="W172" s="174">
        <v>0</v>
      </c>
      <c r="X172" s="175">
        <f>W172*H172</f>
        <v>0</v>
      </c>
      <c r="Y172" s="38"/>
      <c r="Z172" s="38"/>
      <c r="AA172" s="38"/>
      <c r="AB172" s="38"/>
      <c r="AC172" s="38"/>
      <c r="AD172" s="38"/>
      <c r="AE172" s="38"/>
      <c r="AR172" s="176" t="s">
        <v>279</v>
      </c>
      <c r="AT172" s="176" t="s">
        <v>129</v>
      </c>
      <c r="AU172" s="176" t="s">
        <v>83</v>
      </c>
      <c r="AY172" s="19" t="s">
        <v>127</v>
      </c>
      <c r="BE172" s="177">
        <f>IF(O172="základní",K172,0)</f>
        <v>0</v>
      </c>
      <c r="BF172" s="177">
        <f>IF(O172="snížená",K172,0)</f>
        <v>0</v>
      </c>
      <c r="BG172" s="177">
        <f>IF(O172="zákl. přenesená",K172,0)</f>
        <v>0</v>
      </c>
      <c r="BH172" s="177">
        <f>IF(O172="sníž. přenesená",K172,0)</f>
        <v>0</v>
      </c>
      <c r="BI172" s="177">
        <f>IF(O172="nulová",K172,0)</f>
        <v>0</v>
      </c>
      <c r="BJ172" s="19" t="s">
        <v>83</v>
      </c>
      <c r="BK172" s="177">
        <f>ROUND(P172*H172,2)</f>
        <v>0</v>
      </c>
      <c r="BL172" s="19" t="s">
        <v>279</v>
      </c>
      <c r="BM172" s="176" t="s">
        <v>286</v>
      </c>
    </row>
    <row r="173" s="2" customFormat="1">
      <c r="A173" s="38"/>
      <c r="B173" s="39"/>
      <c r="C173" s="38"/>
      <c r="D173" s="184" t="s">
        <v>188</v>
      </c>
      <c r="E173" s="38"/>
      <c r="F173" s="207" t="s">
        <v>287</v>
      </c>
      <c r="G173" s="38"/>
      <c r="H173" s="38"/>
      <c r="I173" s="180"/>
      <c r="J173" s="180"/>
      <c r="K173" s="38"/>
      <c r="L173" s="38"/>
      <c r="M173" s="39"/>
      <c r="N173" s="181"/>
      <c r="O173" s="182"/>
      <c r="P173" s="72"/>
      <c r="Q173" s="72"/>
      <c r="R173" s="72"/>
      <c r="S173" s="72"/>
      <c r="T173" s="72"/>
      <c r="U173" s="72"/>
      <c r="V173" s="72"/>
      <c r="W173" s="72"/>
      <c r="X173" s="73"/>
      <c r="Y173" s="38"/>
      <c r="Z173" s="38"/>
      <c r="AA173" s="38"/>
      <c r="AB173" s="38"/>
      <c r="AC173" s="38"/>
      <c r="AD173" s="38"/>
      <c r="AE173" s="38"/>
      <c r="AT173" s="19" t="s">
        <v>188</v>
      </c>
      <c r="AU173" s="19" t="s">
        <v>83</v>
      </c>
    </row>
    <row r="174" s="13" customFormat="1">
      <c r="A174" s="13"/>
      <c r="B174" s="183"/>
      <c r="C174" s="13"/>
      <c r="D174" s="184" t="s">
        <v>138</v>
      </c>
      <c r="E174" s="185" t="s">
        <v>3</v>
      </c>
      <c r="F174" s="186" t="s">
        <v>282</v>
      </c>
      <c r="G174" s="13"/>
      <c r="H174" s="187">
        <v>1</v>
      </c>
      <c r="I174" s="188"/>
      <c r="J174" s="188"/>
      <c r="K174" s="13"/>
      <c r="L174" s="13"/>
      <c r="M174" s="183"/>
      <c r="N174" s="189"/>
      <c r="O174" s="190"/>
      <c r="P174" s="190"/>
      <c r="Q174" s="190"/>
      <c r="R174" s="190"/>
      <c r="S174" s="190"/>
      <c r="T174" s="190"/>
      <c r="U174" s="190"/>
      <c r="V174" s="190"/>
      <c r="W174" s="190"/>
      <c r="X174" s="191"/>
      <c r="Y174" s="13"/>
      <c r="Z174" s="13"/>
      <c r="AA174" s="13"/>
      <c r="AB174" s="13"/>
      <c r="AC174" s="13"/>
      <c r="AD174" s="13"/>
      <c r="AE174" s="13"/>
      <c r="AT174" s="185" t="s">
        <v>138</v>
      </c>
      <c r="AU174" s="185" t="s">
        <v>83</v>
      </c>
      <c r="AV174" s="13" t="s">
        <v>85</v>
      </c>
      <c r="AW174" s="13" t="s">
        <v>5</v>
      </c>
      <c r="AX174" s="13" t="s">
        <v>83</v>
      </c>
      <c r="AY174" s="185" t="s">
        <v>127</v>
      </c>
    </row>
    <row r="175" s="12" customFormat="1" ht="25.92" customHeight="1">
      <c r="A175" s="12"/>
      <c r="B175" s="149"/>
      <c r="C175" s="12"/>
      <c r="D175" s="150" t="s">
        <v>74</v>
      </c>
      <c r="E175" s="151" t="s">
        <v>288</v>
      </c>
      <c r="F175" s="151" t="s">
        <v>289</v>
      </c>
      <c r="G175" s="12"/>
      <c r="H175" s="12"/>
      <c r="I175" s="152"/>
      <c r="J175" s="152"/>
      <c r="K175" s="153">
        <f>BK175</f>
        <v>0</v>
      </c>
      <c r="L175" s="12"/>
      <c r="M175" s="149"/>
      <c r="N175" s="154"/>
      <c r="O175" s="155"/>
      <c r="P175" s="155"/>
      <c r="Q175" s="156">
        <f>Q176+SUM(Q177:Q190)</f>
        <v>0</v>
      </c>
      <c r="R175" s="156">
        <f>R176+SUM(R177:R190)</f>
        <v>0</v>
      </c>
      <c r="S175" s="155"/>
      <c r="T175" s="157">
        <f>T176+SUM(T177:T190)</f>
        <v>0</v>
      </c>
      <c r="U175" s="155"/>
      <c r="V175" s="157">
        <f>V176+SUM(V177:V190)</f>
        <v>0</v>
      </c>
      <c r="W175" s="155"/>
      <c r="X175" s="158">
        <f>X176+SUM(X177:X190)</f>
        <v>0</v>
      </c>
      <c r="Y175" s="12"/>
      <c r="Z175" s="12"/>
      <c r="AA175" s="12"/>
      <c r="AB175" s="12"/>
      <c r="AC175" s="12"/>
      <c r="AD175" s="12"/>
      <c r="AE175" s="12"/>
      <c r="AR175" s="150" t="s">
        <v>158</v>
      </c>
      <c r="AT175" s="159" t="s">
        <v>74</v>
      </c>
      <c r="AU175" s="159" t="s">
        <v>75</v>
      </c>
      <c r="AY175" s="150" t="s">
        <v>127</v>
      </c>
      <c r="BK175" s="160">
        <f>BK176+SUM(BK177:BK190)</f>
        <v>0</v>
      </c>
    </row>
    <row r="176" s="2" customFormat="1" ht="16.5" customHeight="1">
      <c r="A176" s="38"/>
      <c r="B176" s="163"/>
      <c r="C176" s="164" t="s">
        <v>290</v>
      </c>
      <c r="D176" s="164" t="s">
        <v>129</v>
      </c>
      <c r="E176" s="165" t="s">
        <v>291</v>
      </c>
      <c r="F176" s="166" t="s">
        <v>292</v>
      </c>
      <c r="G176" s="167" t="s">
        <v>278</v>
      </c>
      <c r="H176" s="168">
        <v>1</v>
      </c>
      <c r="I176" s="169"/>
      <c r="J176" s="169"/>
      <c r="K176" s="170">
        <f>ROUND(P176*H176,2)</f>
        <v>0</v>
      </c>
      <c r="L176" s="166" t="s">
        <v>3</v>
      </c>
      <c r="M176" s="39"/>
      <c r="N176" s="171" t="s">
        <v>3</v>
      </c>
      <c r="O176" s="172" t="s">
        <v>44</v>
      </c>
      <c r="P176" s="173">
        <f>I176+J176</f>
        <v>0</v>
      </c>
      <c r="Q176" s="173">
        <f>ROUND(I176*H176,2)</f>
        <v>0</v>
      </c>
      <c r="R176" s="173">
        <f>ROUND(J176*H176,2)</f>
        <v>0</v>
      </c>
      <c r="S176" s="72"/>
      <c r="T176" s="174">
        <f>S176*H176</f>
        <v>0</v>
      </c>
      <c r="U176" s="174">
        <v>0</v>
      </c>
      <c r="V176" s="174">
        <f>U176*H176</f>
        <v>0</v>
      </c>
      <c r="W176" s="174">
        <v>0</v>
      </c>
      <c r="X176" s="175">
        <f>W176*H176</f>
        <v>0</v>
      </c>
      <c r="Y176" s="38"/>
      <c r="Z176" s="38"/>
      <c r="AA176" s="38"/>
      <c r="AB176" s="38"/>
      <c r="AC176" s="38"/>
      <c r="AD176" s="38"/>
      <c r="AE176" s="38"/>
      <c r="AR176" s="176" t="s">
        <v>134</v>
      </c>
      <c r="AT176" s="176" t="s">
        <v>129</v>
      </c>
      <c r="AU176" s="176" t="s">
        <v>83</v>
      </c>
      <c r="AY176" s="19" t="s">
        <v>127</v>
      </c>
      <c r="BE176" s="177">
        <f>IF(O176="základní",K176,0)</f>
        <v>0</v>
      </c>
      <c r="BF176" s="177">
        <f>IF(O176="snížená",K176,0)</f>
        <v>0</v>
      </c>
      <c r="BG176" s="177">
        <f>IF(O176="zákl. přenesená",K176,0)</f>
        <v>0</v>
      </c>
      <c r="BH176" s="177">
        <f>IF(O176="sníž. přenesená",K176,0)</f>
        <v>0</v>
      </c>
      <c r="BI176" s="177">
        <f>IF(O176="nulová",K176,0)</f>
        <v>0</v>
      </c>
      <c r="BJ176" s="19" t="s">
        <v>83</v>
      </c>
      <c r="BK176" s="177">
        <f>ROUND(P176*H176,2)</f>
        <v>0</v>
      </c>
      <c r="BL176" s="19" t="s">
        <v>134</v>
      </c>
      <c r="BM176" s="176" t="s">
        <v>293</v>
      </c>
    </row>
    <row r="177" s="2" customFormat="1">
      <c r="A177" s="38"/>
      <c r="B177" s="39"/>
      <c r="C177" s="38"/>
      <c r="D177" s="184" t="s">
        <v>188</v>
      </c>
      <c r="E177" s="38"/>
      <c r="F177" s="207" t="s">
        <v>294</v>
      </c>
      <c r="G177" s="38"/>
      <c r="H177" s="38"/>
      <c r="I177" s="180"/>
      <c r="J177" s="180"/>
      <c r="K177" s="38"/>
      <c r="L177" s="38"/>
      <c r="M177" s="39"/>
      <c r="N177" s="181"/>
      <c r="O177" s="182"/>
      <c r="P177" s="72"/>
      <c r="Q177" s="72"/>
      <c r="R177" s="72"/>
      <c r="S177" s="72"/>
      <c r="T177" s="72"/>
      <c r="U177" s="72"/>
      <c r="V177" s="72"/>
      <c r="W177" s="72"/>
      <c r="X177" s="73"/>
      <c r="Y177" s="38"/>
      <c r="Z177" s="38"/>
      <c r="AA177" s="38"/>
      <c r="AB177" s="38"/>
      <c r="AC177" s="38"/>
      <c r="AD177" s="38"/>
      <c r="AE177" s="38"/>
      <c r="AT177" s="19" t="s">
        <v>188</v>
      </c>
      <c r="AU177" s="19" t="s">
        <v>83</v>
      </c>
    </row>
    <row r="178" s="13" customFormat="1">
      <c r="A178" s="13"/>
      <c r="B178" s="183"/>
      <c r="C178" s="13"/>
      <c r="D178" s="184" t="s">
        <v>138</v>
      </c>
      <c r="E178" s="185" t="s">
        <v>3</v>
      </c>
      <c r="F178" s="186" t="s">
        <v>282</v>
      </c>
      <c r="G178" s="13"/>
      <c r="H178" s="187">
        <v>1</v>
      </c>
      <c r="I178" s="188"/>
      <c r="J178" s="188"/>
      <c r="K178" s="13"/>
      <c r="L178" s="13"/>
      <c r="M178" s="183"/>
      <c r="N178" s="189"/>
      <c r="O178" s="190"/>
      <c r="P178" s="190"/>
      <c r="Q178" s="190"/>
      <c r="R178" s="190"/>
      <c r="S178" s="190"/>
      <c r="T178" s="190"/>
      <c r="U178" s="190"/>
      <c r="V178" s="190"/>
      <c r="W178" s="190"/>
      <c r="X178" s="191"/>
      <c r="Y178" s="13"/>
      <c r="Z178" s="13"/>
      <c r="AA178" s="13"/>
      <c r="AB178" s="13"/>
      <c r="AC178" s="13"/>
      <c r="AD178" s="13"/>
      <c r="AE178" s="13"/>
      <c r="AT178" s="185" t="s">
        <v>138</v>
      </c>
      <c r="AU178" s="185" t="s">
        <v>83</v>
      </c>
      <c r="AV178" s="13" t="s">
        <v>85</v>
      </c>
      <c r="AW178" s="13" t="s">
        <v>5</v>
      </c>
      <c r="AX178" s="13" t="s">
        <v>83</v>
      </c>
      <c r="AY178" s="185" t="s">
        <v>127</v>
      </c>
    </row>
    <row r="179" s="2" customFormat="1" ht="16.5" customHeight="1">
      <c r="A179" s="38"/>
      <c r="B179" s="163"/>
      <c r="C179" s="164" t="s">
        <v>295</v>
      </c>
      <c r="D179" s="164" t="s">
        <v>129</v>
      </c>
      <c r="E179" s="165" t="s">
        <v>296</v>
      </c>
      <c r="F179" s="166" t="s">
        <v>297</v>
      </c>
      <c r="G179" s="167" t="s">
        <v>278</v>
      </c>
      <c r="H179" s="168">
        <v>1</v>
      </c>
      <c r="I179" s="169"/>
      <c r="J179" s="169"/>
      <c r="K179" s="170">
        <f>ROUND(P179*H179,2)</f>
        <v>0</v>
      </c>
      <c r="L179" s="166" t="s">
        <v>3</v>
      </c>
      <c r="M179" s="39"/>
      <c r="N179" s="171" t="s">
        <v>3</v>
      </c>
      <c r="O179" s="172" t="s">
        <v>44</v>
      </c>
      <c r="P179" s="173">
        <f>I179+J179</f>
        <v>0</v>
      </c>
      <c r="Q179" s="173">
        <f>ROUND(I179*H179,2)</f>
        <v>0</v>
      </c>
      <c r="R179" s="173">
        <f>ROUND(J179*H179,2)</f>
        <v>0</v>
      </c>
      <c r="S179" s="72"/>
      <c r="T179" s="174">
        <f>S179*H179</f>
        <v>0</v>
      </c>
      <c r="U179" s="174">
        <v>0</v>
      </c>
      <c r="V179" s="174">
        <f>U179*H179</f>
        <v>0</v>
      </c>
      <c r="W179" s="174">
        <v>0</v>
      </c>
      <c r="X179" s="175">
        <f>W179*H179</f>
        <v>0</v>
      </c>
      <c r="Y179" s="38"/>
      <c r="Z179" s="38"/>
      <c r="AA179" s="38"/>
      <c r="AB179" s="38"/>
      <c r="AC179" s="38"/>
      <c r="AD179" s="38"/>
      <c r="AE179" s="38"/>
      <c r="AR179" s="176" t="s">
        <v>134</v>
      </c>
      <c r="AT179" s="176" t="s">
        <v>129</v>
      </c>
      <c r="AU179" s="176" t="s">
        <v>83</v>
      </c>
      <c r="AY179" s="19" t="s">
        <v>127</v>
      </c>
      <c r="BE179" s="177">
        <f>IF(O179="základní",K179,0)</f>
        <v>0</v>
      </c>
      <c r="BF179" s="177">
        <f>IF(O179="snížená",K179,0)</f>
        <v>0</v>
      </c>
      <c r="BG179" s="177">
        <f>IF(O179="zákl. přenesená",K179,0)</f>
        <v>0</v>
      </c>
      <c r="BH179" s="177">
        <f>IF(O179="sníž. přenesená",K179,0)</f>
        <v>0</v>
      </c>
      <c r="BI179" s="177">
        <f>IF(O179="nulová",K179,0)</f>
        <v>0</v>
      </c>
      <c r="BJ179" s="19" t="s">
        <v>83</v>
      </c>
      <c r="BK179" s="177">
        <f>ROUND(P179*H179,2)</f>
        <v>0</v>
      </c>
      <c r="BL179" s="19" t="s">
        <v>134</v>
      </c>
      <c r="BM179" s="176" t="s">
        <v>298</v>
      </c>
    </row>
    <row r="180" s="2" customFormat="1">
      <c r="A180" s="38"/>
      <c r="B180" s="39"/>
      <c r="C180" s="38"/>
      <c r="D180" s="184" t="s">
        <v>188</v>
      </c>
      <c r="E180" s="38"/>
      <c r="F180" s="207" t="s">
        <v>299</v>
      </c>
      <c r="G180" s="38"/>
      <c r="H180" s="38"/>
      <c r="I180" s="180"/>
      <c r="J180" s="180"/>
      <c r="K180" s="38"/>
      <c r="L180" s="38"/>
      <c r="M180" s="39"/>
      <c r="N180" s="181"/>
      <c r="O180" s="182"/>
      <c r="P180" s="72"/>
      <c r="Q180" s="72"/>
      <c r="R180" s="72"/>
      <c r="S180" s="72"/>
      <c r="T180" s="72"/>
      <c r="U180" s="72"/>
      <c r="V180" s="72"/>
      <c r="W180" s="72"/>
      <c r="X180" s="73"/>
      <c r="Y180" s="38"/>
      <c r="Z180" s="38"/>
      <c r="AA180" s="38"/>
      <c r="AB180" s="38"/>
      <c r="AC180" s="38"/>
      <c r="AD180" s="38"/>
      <c r="AE180" s="38"/>
      <c r="AT180" s="19" t="s">
        <v>188</v>
      </c>
      <c r="AU180" s="19" t="s">
        <v>83</v>
      </c>
    </row>
    <row r="181" s="13" customFormat="1">
      <c r="A181" s="13"/>
      <c r="B181" s="183"/>
      <c r="C181" s="13"/>
      <c r="D181" s="184" t="s">
        <v>138</v>
      </c>
      <c r="E181" s="185" t="s">
        <v>3</v>
      </c>
      <c r="F181" s="186" t="s">
        <v>282</v>
      </c>
      <c r="G181" s="13"/>
      <c r="H181" s="187">
        <v>1</v>
      </c>
      <c r="I181" s="188"/>
      <c r="J181" s="188"/>
      <c r="K181" s="13"/>
      <c r="L181" s="13"/>
      <c r="M181" s="183"/>
      <c r="N181" s="189"/>
      <c r="O181" s="190"/>
      <c r="P181" s="190"/>
      <c r="Q181" s="190"/>
      <c r="R181" s="190"/>
      <c r="S181" s="190"/>
      <c r="T181" s="190"/>
      <c r="U181" s="190"/>
      <c r="V181" s="190"/>
      <c r="W181" s="190"/>
      <c r="X181" s="191"/>
      <c r="Y181" s="13"/>
      <c r="Z181" s="13"/>
      <c r="AA181" s="13"/>
      <c r="AB181" s="13"/>
      <c r="AC181" s="13"/>
      <c r="AD181" s="13"/>
      <c r="AE181" s="13"/>
      <c r="AT181" s="185" t="s">
        <v>138</v>
      </c>
      <c r="AU181" s="185" t="s">
        <v>83</v>
      </c>
      <c r="AV181" s="13" t="s">
        <v>85</v>
      </c>
      <c r="AW181" s="13" t="s">
        <v>5</v>
      </c>
      <c r="AX181" s="13" t="s">
        <v>83</v>
      </c>
      <c r="AY181" s="185" t="s">
        <v>127</v>
      </c>
    </row>
    <row r="182" s="2" customFormat="1" ht="16.5" customHeight="1">
      <c r="A182" s="38"/>
      <c r="B182" s="163"/>
      <c r="C182" s="164" t="s">
        <v>300</v>
      </c>
      <c r="D182" s="164" t="s">
        <v>129</v>
      </c>
      <c r="E182" s="165" t="s">
        <v>301</v>
      </c>
      <c r="F182" s="166" t="s">
        <v>302</v>
      </c>
      <c r="G182" s="167" t="s">
        <v>278</v>
      </c>
      <c r="H182" s="168">
        <v>1</v>
      </c>
      <c r="I182" s="169"/>
      <c r="J182" s="169"/>
      <c r="K182" s="170">
        <f>ROUND(P182*H182,2)</f>
        <v>0</v>
      </c>
      <c r="L182" s="166" t="s">
        <v>3</v>
      </c>
      <c r="M182" s="39"/>
      <c r="N182" s="171" t="s">
        <v>3</v>
      </c>
      <c r="O182" s="172" t="s">
        <v>44</v>
      </c>
      <c r="P182" s="173">
        <f>I182+J182</f>
        <v>0</v>
      </c>
      <c r="Q182" s="173">
        <f>ROUND(I182*H182,2)</f>
        <v>0</v>
      </c>
      <c r="R182" s="173">
        <f>ROUND(J182*H182,2)</f>
        <v>0</v>
      </c>
      <c r="S182" s="72"/>
      <c r="T182" s="174">
        <f>S182*H182</f>
        <v>0</v>
      </c>
      <c r="U182" s="174">
        <v>0</v>
      </c>
      <c r="V182" s="174">
        <f>U182*H182</f>
        <v>0</v>
      </c>
      <c r="W182" s="174">
        <v>0</v>
      </c>
      <c r="X182" s="175">
        <f>W182*H182</f>
        <v>0</v>
      </c>
      <c r="Y182" s="38"/>
      <c r="Z182" s="38"/>
      <c r="AA182" s="38"/>
      <c r="AB182" s="38"/>
      <c r="AC182" s="38"/>
      <c r="AD182" s="38"/>
      <c r="AE182" s="38"/>
      <c r="AR182" s="176" t="s">
        <v>134</v>
      </c>
      <c r="AT182" s="176" t="s">
        <v>129</v>
      </c>
      <c r="AU182" s="176" t="s">
        <v>83</v>
      </c>
      <c r="AY182" s="19" t="s">
        <v>127</v>
      </c>
      <c r="BE182" s="177">
        <f>IF(O182="základní",K182,0)</f>
        <v>0</v>
      </c>
      <c r="BF182" s="177">
        <f>IF(O182="snížená",K182,0)</f>
        <v>0</v>
      </c>
      <c r="BG182" s="177">
        <f>IF(O182="zákl. přenesená",K182,0)</f>
        <v>0</v>
      </c>
      <c r="BH182" s="177">
        <f>IF(O182="sníž. přenesená",K182,0)</f>
        <v>0</v>
      </c>
      <c r="BI182" s="177">
        <f>IF(O182="nulová",K182,0)</f>
        <v>0</v>
      </c>
      <c r="BJ182" s="19" t="s">
        <v>83</v>
      </c>
      <c r="BK182" s="177">
        <f>ROUND(P182*H182,2)</f>
        <v>0</v>
      </c>
      <c r="BL182" s="19" t="s">
        <v>134</v>
      </c>
      <c r="BM182" s="176" t="s">
        <v>303</v>
      </c>
    </row>
    <row r="183" s="2" customFormat="1">
      <c r="A183" s="38"/>
      <c r="B183" s="39"/>
      <c r="C183" s="38"/>
      <c r="D183" s="184" t="s">
        <v>188</v>
      </c>
      <c r="E183" s="38"/>
      <c r="F183" s="207" t="s">
        <v>304</v>
      </c>
      <c r="G183" s="38"/>
      <c r="H183" s="38"/>
      <c r="I183" s="180"/>
      <c r="J183" s="180"/>
      <c r="K183" s="38"/>
      <c r="L183" s="38"/>
      <c r="M183" s="39"/>
      <c r="N183" s="181"/>
      <c r="O183" s="182"/>
      <c r="P183" s="72"/>
      <c r="Q183" s="72"/>
      <c r="R183" s="72"/>
      <c r="S183" s="72"/>
      <c r="T183" s="72"/>
      <c r="U183" s="72"/>
      <c r="V183" s="72"/>
      <c r="W183" s="72"/>
      <c r="X183" s="73"/>
      <c r="Y183" s="38"/>
      <c r="Z183" s="38"/>
      <c r="AA183" s="38"/>
      <c r="AB183" s="38"/>
      <c r="AC183" s="38"/>
      <c r="AD183" s="38"/>
      <c r="AE183" s="38"/>
      <c r="AT183" s="19" t="s">
        <v>188</v>
      </c>
      <c r="AU183" s="19" t="s">
        <v>83</v>
      </c>
    </row>
    <row r="184" s="13" customFormat="1">
      <c r="A184" s="13"/>
      <c r="B184" s="183"/>
      <c r="C184" s="13"/>
      <c r="D184" s="184" t="s">
        <v>138</v>
      </c>
      <c r="E184" s="185" t="s">
        <v>3</v>
      </c>
      <c r="F184" s="186" t="s">
        <v>282</v>
      </c>
      <c r="G184" s="13"/>
      <c r="H184" s="187">
        <v>1</v>
      </c>
      <c r="I184" s="188"/>
      <c r="J184" s="188"/>
      <c r="K184" s="13"/>
      <c r="L184" s="13"/>
      <c r="M184" s="183"/>
      <c r="N184" s="189"/>
      <c r="O184" s="190"/>
      <c r="P184" s="190"/>
      <c r="Q184" s="190"/>
      <c r="R184" s="190"/>
      <c r="S184" s="190"/>
      <c r="T184" s="190"/>
      <c r="U184" s="190"/>
      <c r="V184" s="190"/>
      <c r="W184" s="190"/>
      <c r="X184" s="191"/>
      <c r="Y184" s="13"/>
      <c r="Z184" s="13"/>
      <c r="AA184" s="13"/>
      <c r="AB184" s="13"/>
      <c r="AC184" s="13"/>
      <c r="AD184" s="13"/>
      <c r="AE184" s="13"/>
      <c r="AT184" s="185" t="s">
        <v>138</v>
      </c>
      <c r="AU184" s="185" t="s">
        <v>83</v>
      </c>
      <c r="AV184" s="13" t="s">
        <v>85</v>
      </c>
      <c r="AW184" s="13" t="s">
        <v>5</v>
      </c>
      <c r="AX184" s="13" t="s">
        <v>83</v>
      </c>
      <c r="AY184" s="185" t="s">
        <v>127</v>
      </c>
    </row>
    <row r="185" s="2" customFormat="1" ht="16.5" customHeight="1">
      <c r="A185" s="38"/>
      <c r="B185" s="163"/>
      <c r="C185" s="164" t="s">
        <v>305</v>
      </c>
      <c r="D185" s="164" t="s">
        <v>129</v>
      </c>
      <c r="E185" s="165" t="s">
        <v>306</v>
      </c>
      <c r="F185" s="166" t="s">
        <v>307</v>
      </c>
      <c r="G185" s="167" t="s">
        <v>278</v>
      </c>
      <c r="H185" s="168">
        <v>1</v>
      </c>
      <c r="I185" s="169"/>
      <c r="J185" s="169"/>
      <c r="K185" s="170">
        <f>ROUND(P185*H185,2)</f>
        <v>0</v>
      </c>
      <c r="L185" s="166" t="s">
        <v>3</v>
      </c>
      <c r="M185" s="39"/>
      <c r="N185" s="171" t="s">
        <v>3</v>
      </c>
      <c r="O185" s="172" t="s">
        <v>44</v>
      </c>
      <c r="P185" s="173">
        <f>I185+J185</f>
        <v>0</v>
      </c>
      <c r="Q185" s="173">
        <f>ROUND(I185*H185,2)</f>
        <v>0</v>
      </c>
      <c r="R185" s="173">
        <f>ROUND(J185*H185,2)</f>
        <v>0</v>
      </c>
      <c r="S185" s="72"/>
      <c r="T185" s="174">
        <f>S185*H185</f>
        <v>0</v>
      </c>
      <c r="U185" s="174">
        <v>0</v>
      </c>
      <c r="V185" s="174">
        <f>U185*H185</f>
        <v>0</v>
      </c>
      <c r="W185" s="174">
        <v>0</v>
      </c>
      <c r="X185" s="175">
        <f>W185*H185</f>
        <v>0</v>
      </c>
      <c r="Y185" s="38"/>
      <c r="Z185" s="38"/>
      <c r="AA185" s="38"/>
      <c r="AB185" s="38"/>
      <c r="AC185" s="38"/>
      <c r="AD185" s="38"/>
      <c r="AE185" s="38"/>
      <c r="AR185" s="176" t="s">
        <v>134</v>
      </c>
      <c r="AT185" s="176" t="s">
        <v>129</v>
      </c>
      <c r="AU185" s="176" t="s">
        <v>83</v>
      </c>
      <c r="AY185" s="19" t="s">
        <v>127</v>
      </c>
      <c r="BE185" s="177">
        <f>IF(O185="základní",K185,0)</f>
        <v>0</v>
      </c>
      <c r="BF185" s="177">
        <f>IF(O185="snížená",K185,0)</f>
        <v>0</v>
      </c>
      <c r="BG185" s="177">
        <f>IF(O185="zákl. přenesená",K185,0)</f>
        <v>0</v>
      </c>
      <c r="BH185" s="177">
        <f>IF(O185="sníž. přenesená",K185,0)</f>
        <v>0</v>
      </c>
      <c r="BI185" s="177">
        <f>IF(O185="nulová",K185,0)</f>
        <v>0</v>
      </c>
      <c r="BJ185" s="19" t="s">
        <v>83</v>
      </c>
      <c r="BK185" s="177">
        <f>ROUND(P185*H185,2)</f>
        <v>0</v>
      </c>
      <c r="BL185" s="19" t="s">
        <v>134</v>
      </c>
      <c r="BM185" s="176" t="s">
        <v>308</v>
      </c>
    </row>
    <row r="186" s="2" customFormat="1">
      <c r="A186" s="38"/>
      <c r="B186" s="39"/>
      <c r="C186" s="38"/>
      <c r="D186" s="184" t="s">
        <v>188</v>
      </c>
      <c r="E186" s="38"/>
      <c r="F186" s="207" t="s">
        <v>309</v>
      </c>
      <c r="G186" s="38"/>
      <c r="H186" s="38"/>
      <c r="I186" s="180"/>
      <c r="J186" s="180"/>
      <c r="K186" s="38"/>
      <c r="L186" s="38"/>
      <c r="M186" s="39"/>
      <c r="N186" s="181"/>
      <c r="O186" s="182"/>
      <c r="P186" s="72"/>
      <c r="Q186" s="72"/>
      <c r="R186" s="72"/>
      <c r="S186" s="72"/>
      <c r="T186" s="72"/>
      <c r="U186" s="72"/>
      <c r="V186" s="72"/>
      <c r="W186" s="72"/>
      <c r="X186" s="73"/>
      <c r="Y186" s="38"/>
      <c r="Z186" s="38"/>
      <c r="AA186" s="38"/>
      <c r="AB186" s="38"/>
      <c r="AC186" s="38"/>
      <c r="AD186" s="38"/>
      <c r="AE186" s="38"/>
      <c r="AT186" s="19" t="s">
        <v>188</v>
      </c>
      <c r="AU186" s="19" t="s">
        <v>83</v>
      </c>
    </row>
    <row r="187" s="13" customFormat="1">
      <c r="A187" s="13"/>
      <c r="B187" s="183"/>
      <c r="C187" s="13"/>
      <c r="D187" s="184" t="s">
        <v>138</v>
      </c>
      <c r="E187" s="185" t="s">
        <v>3</v>
      </c>
      <c r="F187" s="186" t="s">
        <v>282</v>
      </c>
      <c r="G187" s="13"/>
      <c r="H187" s="187">
        <v>1</v>
      </c>
      <c r="I187" s="188"/>
      <c r="J187" s="188"/>
      <c r="K187" s="13"/>
      <c r="L187" s="13"/>
      <c r="M187" s="183"/>
      <c r="N187" s="189"/>
      <c r="O187" s="190"/>
      <c r="P187" s="190"/>
      <c r="Q187" s="190"/>
      <c r="R187" s="190"/>
      <c r="S187" s="190"/>
      <c r="T187" s="190"/>
      <c r="U187" s="190"/>
      <c r="V187" s="190"/>
      <c r="W187" s="190"/>
      <c r="X187" s="191"/>
      <c r="Y187" s="13"/>
      <c r="Z187" s="13"/>
      <c r="AA187" s="13"/>
      <c r="AB187" s="13"/>
      <c r="AC187" s="13"/>
      <c r="AD187" s="13"/>
      <c r="AE187" s="13"/>
      <c r="AT187" s="185" t="s">
        <v>138</v>
      </c>
      <c r="AU187" s="185" t="s">
        <v>83</v>
      </c>
      <c r="AV187" s="13" t="s">
        <v>85</v>
      </c>
      <c r="AW187" s="13" t="s">
        <v>5</v>
      </c>
      <c r="AX187" s="13" t="s">
        <v>83</v>
      </c>
      <c r="AY187" s="185" t="s">
        <v>127</v>
      </c>
    </row>
    <row r="188" s="2" customFormat="1" ht="16.5" customHeight="1">
      <c r="A188" s="38"/>
      <c r="B188" s="163"/>
      <c r="C188" s="164" t="s">
        <v>310</v>
      </c>
      <c r="D188" s="164" t="s">
        <v>129</v>
      </c>
      <c r="E188" s="165" t="s">
        <v>311</v>
      </c>
      <c r="F188" s="166" t="s">
        <v>312</v>
      </c>
      <c r="G188" s="167" t="s">
        <v>278</v>
      </c>
      <c r="H188" s="168">
        <v>1</v>
      </c>
      <c r="I188" s="169"/>
      <c r="J188" s="169"/>
      <c r="K188" s="170">
        <f>ROUND(P188*H188,2)</f>
        <v>0</v>
      </c>
      <c r="L188" s="166" t="s">
        <v>3</v>
      </c>
      <c r="M188" s="39"/>
      <c r="N188" s="171" t="s">
        <v>3</v>
      </c>
      <c r="O188" s="172" t="s">
        <v>44</v>
      </c>
      <c r="P188" s="173">
        <f>I188+J188</f>
        <v>0</v>
      </c>
      <c r="Q188" s="173">
        <f>ROUND(I188*H188,2)</f>
        <v>0</v>
      </c>
      <c r="R188" s="173">
        <f>ROUND(J188*H188,2)</f>
        <v>0</v>
      </c>
      <c r="S188" s="72"/>
      <c r="T188" s="174">
        <f>S188*H188</f>
        <v>0</v>
      </c>
      <c r="U188" s="174">
        <v>0</v>
      </c>
      <c r="V188" s="174">
        <f>U188*H188</f>
        <v>0</v>
      </c>
      <c r="W188" s="174">
        <v>0</v>
      </c>
      <c r="X188" s="175">
        <f>W188*H188</f>
        <v>0</v>
      </c>
      <c r="Y188" s="38"/>
      <c r="Z188" s="38"/>
      <c r="AA188" s="38"/>
      <c r="AB188" s="38"/>
      <c r="AC188" s="38"/>
      <c r="AD188" s="38"/>
      <c r="AE188" s="38"/>
      <c r="AR188" s="176" t="s">
        <v>134</v>
      </c>
      <c r="AT188" s="176" t="s">
        <v>129</v>
      </c>
      <c r="AU188" s="176" t="s">
        <v>83</v>
      </c>
      <c r="AY188" s="19" t="s">
        <v>127</v>
      </c>
      <c r="BE188" s="177">
        <f>IF(O188="základní",K188,0)</f>
        <v>0</v>
      </c>
      <c r="BF188" s="177">
        <f>IF(O188="snížená",K188,0)</f>
        <v>0</v>
      </c>
      <c r="BG188" s="177">
        <f>IF(O188="zákl. přenesená",K188,0)</f>
        <v>0</v>
      </c>
      <c r="BH188" s="177">
        <f>IF(O188="sníž. přenesená",K188,0)</f>
        <v>0</v>
      </c>
      <c r="BI188" s="177">
        <f>IF(O188="nulová",K188,0)</f>
        <v>0</v>
      </c>
      <c r="BJ188" s="19" t="s">
        <v>83</v>
      </c>
      <c r="BK188" s="177">
        <f>ROUND(P188*H188,2)</f>
        <v>0</v>
      </c>
      <c r="BL188" s="19" t="s">
        <v>134</v>
      </c>
      <c r="BM188" s="176" t="s">
        <v>313</v>
      </c>
    </row>
    <row r="189" s="13" customFormat="1">
      <c r="A189" s="13"/>
      <c r="B189" s="183"/>
      <c r="C189" s="13"/>
      <c r="D189" s="184" t="s">
        <v>138</v>
      </c>
      <c r="E189" s="185" t="s">
        <v>3</v>
      </c>
      <c r="F189" s="186" t="s">
        <v>282</v>
      </c>
      <c r="G189" s="13"/>
      <c r="H189" s="187">
        <v>1</v>
      </c>
      <c r="I189" s="188"/>
      <c r="J189" s="188"/>
      <c r="K189" s="13"/>
      <c r="L189" s="13"/>
      <c r="M189" s="183"/>
      <c r="N189" s="189"/>
      <c r="O189" s="190"/>
      <c r="P189" s="190"/>
      <c r="Q189" s="190"/>
      <c r="R189" s="190"/>
      <c r="S189" s="190"/>
      <c r="T189" s="190"/>
      <c r="U189" s="190"/>
      <c r="V189" s="190"/>
      <c r="W189" s="190"/>
      <c r="X189" s="191"/>
      <c r="Y189" s="13"/>
      <c r="Z189" s="13"/>
      <c r="AA189" s="13"/>
      <c r="AB189" s="13"/>
      <c r="AC189" s="13"/>
      <c r="AD189" s="13"/>
      <c r="AE189" s="13"/>
      <c r="AT189" s="185" t="s">
        <v>138</v>
      </c>
      <c r="AU189" s="185" t="s">
        <v>83</v>
      </c>
      <c r="AV189" s="13" t="s">
        <v>85</v>
      </c>
      <c r="AW189" s="13" t="s">
        <v>5</v>
      </c>
      <c r="AX189" s="13" t="s">
        <v>83</v>
      </c>
      <c r="AY189" s="185" t="s">
        <v>127</v>
      </c>
    </row>
    <row r="190" s="12" customFormat="1" ht="22.8" customHeight="1">
      <c r="A190" s="12"/>
      <c r="B190" s="149"/>
      <c r="C190" s="12"/>
      <c r="D190" s="150" t="s">
        <v>74</v>
      </c>
      <c r="E190" s="161" t="s">
        <v>314</v>
      </c>
      <c r="F190" s="161" t="s">
        <v>315</v>
      </c>
      <c r="G190" s="12"/>
      <c r="H190" s="12"/>
      <c r="I190" s="152"/>
      <c r="J190" s="152"/>
      <c r="K190" s="162">
        <f>BK190</f>
        <v>0</v>
      </c>
      <c r="L190" s="12"/>
      <c r="M190" s="149"/>
      <c r="N190" s="154"/>
      <c r="O190" s="155"/>
      <c r="P190" s="155"/>
      <c r="Q190" s="156">
        <f>SUM(Q191:Q193)</f>
        <v>0</v>
      </c>
      <c r="R190" s="156">
        <f>SUM(R191:R193)</f>
        <v>0</v>
      </c>
      <c r="S190" s="155"/>
      <c r="T190" s="157">
        <f>SUM(T191:T193)</f>
        <v>0</v>
      </c>
      <c r="U190" s="155"/>
      <c r="V190" s="157">
        <f>SUM(V191:V193)</f>
        <v>0</v>
      </c>
      <c r="W190" s="155"/>
      <c r="X190" s="158">
        <f>SUM(X191:X193)</f>
        <v>0</v>
      </c>
      <c r="Y190" s="12"/>
      <c r="Z190" s="12"/>
      <c r="AA190" s="12"/>
      <c r="AB190" s="12"/>
      <c r="AC190" s="12"/>
      <c r="AD190" s="12"/>
      <c r="AE190" s="12"/>
      <c r="AR190" s="150" t="s">
        <v>158</v>
      </c>
      <c r="AT190" s="159" t="s">
        <v>74</v>
      </c>
      <c r="AU190" s="159" t="s">
        <v>83</v>
      </c>
      <c r="AY190" s="150" t="s">
        <v>127</v>
      </c>
      <c r="BK190" s="160">
        <f>SUM(BK191:BK193)</f>
        <v>0</v>
      </c>
    </row>
    <row r="191" s="2" customFormat="1" ht="16.5" customHeight="1">
      <c r="A191" s="38"/>
      <c r="B191" s="163"/>
      <c r="C191" s="164" t="s">
        <v>316</v>
      </c>
      <c r="D191" s="164" t="s">
        <v>129</v>
      </c>
      <c r="E191" s="165" t="s">
        <v>317</v>
      </c>
      <c r="F191" s="166" t="s">
        <v>318</v>
      </c>
      <c r="G191" s="167" t="s">
        <v>319</v>
      </c>
      <c r="H191" s="168">
        <v>3</v>
      </c>
      <c r="I191" s="169"/>
      <c r="J191" s="169"/>
      <c r="K191" s="170">
        <f>ROUND(P191*H191,2)</f>
        <v>0</v>
      </c>
      <c r="L191" s="166" t="s">
        <v>3</v>
      </c>
      <c r="M191" s="39"/>
      <c r="N191" s="171" t="s">
        <v>3</v>
      </c>
      <c r="O191" s="172" t="s">
        <v>44</v>
      </c>
      <c r="P191" s="173">
        <f>I191+J191</f>
        <v>0</v>
      </c>
      <c r="Q191" s="173">
        <f>ROUND(I191*H191,2)</f>
        <v>0</v>
      </c>
      <c r="R191" s="173">
        <f>ROUND(J191*H191,2)</f>
        <v>0</v>
      </c>
      <c r="S191" s="72"/>
      <c r="T191" s="174">
        <f>S191*H191</f>
        <v>0</v>
      </c>
      <c r="U191" s="174">
        <v>0</v>
      </c>
      <c r="V191" s="174">
        <f>U191*H191</f>
        <v>0</v>
      </c>
      <c r="W191" s="174">
        <v>0</v>
      </c>
      <c r="X191" s="175">
        <f>W191*H191</f>
        <v>0</v>
      </c>
      <c r="Y191" s="38"/>
      <c r="Z191" s="38"/>
      <c r="AA191" s="38"/>
      <c r="AB191" s="38"/>
      <c r="AC191" s="38"/>
      <c r="AD191" s="38"/>
      <c r="AE191" s="38"/>
      <c r="AR191" s="176" t="s">
        <v>320</v>
      </c>
      <c r="AT191" s="176" t="s">
        <v>129</v>
      </c>
      <c r="AU191" s="176" t="s">
        <v>85</v>
      </c>
      <c r="AY191" s="19" t="s">
        <v>127</v>
      </c>
      <c r="BE191" s="177">
        <f>IF(O191="základní",K191,0)</f>
        <v>0</v>
      </c>
      <c r="BF191" s="177">
        <f>IF(O191="snížená",K191,0)</f>
        <v>0</v>
      </c>
      <c r="BG191" s="177">
        <f>IF(O191="zákl. přenesená",K191,0)</f>
        <v>0</v>
      </c>
      <c r="BH191" s="177">
        <f>IF(O191="sníž. přenesená",K191,0)</f>
        <v>0</v>
      </c>
      <c r="BI191" s="177">
        <f>IF(O191="nulová",K191,0)</f>
        <v>0</v>
      </c>
      <c r="BJ191" s="19" t="s">
        <v>83</v>
      </c>
      <c r="BK191" s="177">
        <f>ROUND(P191*H191,2)</f>
        <v>0</v>
      </c>
      <c r="BL191" s="19" t="s">
        <v>320</v>
      </c>
      <c r="BM191" s="176" t="s">
        <v>321</v>
      </c>
    </row>
    <row r="192" s="2" customFormat="1" ht="24.15" customHeight="1">
      <c r="A192" s="38"/>
      <c r="B192" s="163"/>
      <c r="C192" s="164" t="s">
        <v>322</v>
      </c>
      <c r="D192" s="164" t="s">
        <v>129</v>
      </c>
      <c r="E192" s="165" t="s">
        <v>323</v>
      </c>
      <c r="F192" s="166" t="s">
        <v>324</v>
      </c>
      <c r="G192" s="167" t="s">
        <v>325</v>
      </c>
      <c r="H192" s="168">
        <v>1</v>
      </c>
      <c r="I192" s="169"/>
      <c r="J192" s="169"/>
      <c r="K192" s="170">
        <f>ROUND(P192*H192,2)</f>
        <v>0</v>
      </c>
      <c r="L192" s="166" t="s">
        <v>3</v>
      </c>
      <c r="M192" s="39"/>
      <c r="N192" s="171" t="s">
        <v>3</v>
      </c>
      <c r="O192" s="172" t="s">
        <v>44</v>
      </c>
      <c r="P192" s="173">
        <f>I192+J192</f>
        <v>0</v>
      </c>
      <c r="Q192" s="173">
        <f>ROUND(I192*H192,2)</f>
        <v>0</v>
      </c>
      <c r="R192" s="173">
        <f>ROUND(J192*H192,2)</f>
        <v>0</v>
      </c>
      <c r="S192" s="72"/>
      <c r="T192" s="174">
        <f>S192*H192</f>
        <v>0</v>
      </c>
      <c r="U192" s="174">
        <v>0</v>
      </c>
      <c r="V192" s="174">
        <f>U192*H192</f>
        <v>0</v>
      </c>
      <c r="W192" s="174">
        <v>0</v>
      </c>
      <c r="X192" s="175">
        <f>W192*H192</f>
        <v>0</v>
      </c>
      <c r="Y192" s="38"/>
      <c r="Z192" s="38"/>
      <c r="AA192" s="38"/>
      <c r="AB192" s="38"/>
      <c r="AC192" s="38"/>
      <c r="AD192" s="38"/>
      <c r="AE192" s="38"/>
      <c r="AR192" s="176" t="s">
        <v>320</v>
      </c>
      <c r="AT192" s="176" t="s">
        <v>129</v>
      </c>
      <c r="AU192" s="176" t="s">
        <v>85</v>
      </c>
      <c r="AY192" s="19" t="s">
        <v>127</v>
      </c>
      <c r="BE192" s="177">
        <f>IF(O192="základní",K192,0)</f>
        <v>0</v>
      </c>
      <c r="BF192" s="177">
        <f>IF(O192="snížená",K192,0)</f>
        <v>0</v>
      </c>
      <c r="BG192" s="177">
        <f>IF(O192="zákl. přenesená",K192,0)</f>
        <v>0</v>
      </c>
      <c r="BH192" s="177">
        <f>IF(O192="sníž. přenesená",K192,0)</f>
        <v>0</v>
      </c>
      <c r="BI192" s="177">
        <f>IF(O192="nulová",K192,0)</f>
        <v>0</v>
      </c>
      <c r="BJ192" s="19" t="s">
        <v>83</v>
      </c>
      <c r="BK192" s="177">
        <f>ROUND(P192*H192,2)</f>
        <v>0</v>
      </c>
      <c r="BL192" s="19" t="s">
        <v>320</v>
      </c>
      <c r="BM192" s="176" t="s">
        <v>326</v>
      </c>
    </row>
    <row r="193" s="2" customFormat="1" ht="24.15" customHeight="1">
      <c r="A193" s="38"/>
      <c r="B193" s="163"/>
      <c r="C193" s="164" t="s">
        <v>327</v>
      </c>
      <c r="D193" s="164" t="s">
        <v>129</v>
      </c>
      <c r="E193" s="165" t="s">
        <v>328</v>
      </c>
      <c r="F193" s="166" t="s">
        <v>329</v>
      </c>
      <c r="G193" s="167" t="s">
        <v>325</v>
      </c>
      <c r="H193" s="168">
        <v>1</v>
      </c>
      <c r="I193" s="169"/>
      <c r="J193" s="169"/>
      <c r="K193" s="170">
        <f>ROUND(P193*H193,2)</f>
        <v>0</v>
      </c>
      <c r="L193" s="166" t="s">
        <v>3</v>
      </c>
      <c r="M193" s="39"/>
      <c r="N193" s="218" t="s">
        <v>3</v>
      </c>
      <c r="O193" s="219" t="s">
        <v>44</v>
      </c>
      <c r="P193" s="220">
        <f>I193+J193</f>
        <v>0</v>
      </c>
      <c r="Q193" s="220">
        <f>ROUND(I193*H193,2)</f>
        <v>0</v>
      </c>
      <c r="R193" s="220">
        <f>ROUND(J193*H193,2)</f>
        <v>0</v>
      </c>
      <c r="S193" s="221"/>
      <c r="T193" s="222">
        <f>S193*H193</f>
        <v>0</v>
      </c>
      <c r="U193" s="222">
        <v>0</v>
      </c>
      <c r="V193" s="222">
        <f>U193*H193</f>
        <v>0</v>
      </c>
      <c r="W193" s="222">
        <v>0</v>
      </c>
      <c r="X193" s="223">
        <f>W193*H193</f>
        <v>0</v>
      </c>
      <c r="Y193" s="38"/>
      <c r="Z193" s="38"/>
      <c r="AA193" s="38"/>
      <c r="AB193" s="38"/>
      <c r="AC193" s="38"/>
      <c r="AD193" s="38"/>
      <c r="AE193" s="38"/>
      <c r="AR193" s="176" t="s">
        <v>320</v>
      </c>
      <c r="AT193" s="176" t="s">
        <v>129</v>
      </c>
      <c r="AU193" s="176" t="s">
        <v>85</v>
      </c>
      <c r="AY193" s="19" t="s">
        <v>127</v>
      </c>
      <c r="BE193" s="177">
        <f>IF(O193="základní",K193,0)</f>
        <v>0</v>
      </c>
      <c r="BF193" s="177">
        <f>IF(O193="snížená",K193,0)</f>
        <v>0</v>
      </c>
      <c r="BG193" s="177">
        <f>IF(O193="zákl. přenesená",K193,0)</f>
        <v>0</v>
      </c>
      <c r="BH193" s="177">
        <f>IF(O193="sníž. přenesená",K193,0)</f>
        <v>0</v>
      </c>
      <c r="BI193" s="177">
        <f>IF(O193="nulová",K193,0)</f>
        <v>0</v>
      </c>
      <c r="BJ193" s="19" t="s">
        <v>83</v>
      </c>
      <c r="BK193" s="177">
        <f>ROUND(P193*H193,2)</f>
        <v>0</v>
      </c>
      <c r="BL193" s="19" t="s">
        <v>320</v>
      </c>
      <c r="BM193" s="176" t="s">
        <v>330</v>
      </c>
    </row>
    <row r="194" s="2" customFormat="1" ht="6.96" customHeight="1">
      <c r="A194" s="38"/>
      <c r="B194" s="55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39"/>
      <c r="N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autoFilter ref="C89:L193"/>
  <mergeCells count="9">
    <mergeCell ref="E7:H7"/>
    <mergeCell ref="E9:H9"/>
    <mergeCell ref="E18:H18"/>
    <mergeCell ref="E27:H27"/>
    <mergeCell ref="E50:H50"/>
    <mergeCell ref="E52:H52"/>
    <mergeCell ref="E80:H80"/>
    <mergeCell ref="E82:H82"/>
    <mergeCell ref="M2:Z2"/>
  </mergeCells>
  <hyperlinks>
    <hyperlink ref="F94" r:id="rId1" display="https://podminky.urs.cz/item/CS_URS_2022_01/113107221"/>
    <hyperlink ref="F97" r:id="rId2" display="https://podminky.urs.cz/item/CS_URS_2022_01/129001101"/>
    <hyperlink ref="F102" r:id="rId3" display="https://podminky.urs.cz/item/CS_URS_2022_01/162651112"/>
    <hyperlink ref="F105" r:id="rId4" display="https://podminky.urs.cz/item/CS_URS_2022_01/167151101"/>
    <hyperlink ref="F110" r:id="rId5" display="https://podminky.urs.cz/item/CS_URS_2022_01/181951111"/>
    <hyperlink ref="F114" r:id="rId6" display="https://podminky.urs.cz/item/CS_URS_2022_01/567583111-r"/>
    <hyperlink ref="F117" r:id="rId7" display="https://podminky.urs.cz/item/CS_URS_2022_01/569831111"/>
    <hyperlink ref="F120" r:id="rId8" display="https://podminky.urs.cz/item/CS_URS_2022_01/577134111"/>
    <hyperlink ref="F124" r:id="rId9" display="https://podminky.urs.cz/item/CS_URS_2022_01/573211111"/>
    <hyperlink ref="F127" r:id="rId10" display="https://podminky.urs.cz/item/CS_URS_2022_01/577145112"/>
    <hyperlink ref="F131" r:id="rId11" display="https://podminky.urs.cz/item/CS_URS_2022_01/916131213"/>
    <hyperlink ref="F136" r:id="rId12" display="https://podminky.urs.cz/item/CS_URS_2022_01/916991121"/>
    <hyperlink ref="F139" r:id="rId13" display="https://podminky.urs.cz/item/CS_URS_2022_01/919731112"/>
    <hyperlink ref="F143" r:id="rId14" display="https://podminky.urs.cz/item/CS_URS_2022_01/919735113"/>
    <hyperlink ref="F147" r:id="rId15" display="https://podminky.urs.cz/item/CS_URS_2022_01/938908411"/>
    <hyperlink ref="F151" r:id="rId16" display="https://podminky.urs.cz/item/CS_URS_2022_01/997002511"/>
    <hyperlink ref="F154" r:id="rId17" display="https://podminky.urs.cz/item/CS_URS_2022_01/997002519"/>
    <hyperlink ref="F157" r:id="rId18" display="https://podminky.urs.cz/item/CS_URS_2022_01/997002611"/>
    <hyperlink ref="F161" r:id="rId19" display="https://podminky.urs.cz/item/CS_URS_2022_01/997221875"/>
    <hyperlink ref="F164" r:id="rId20" display="https://podminky.urs.cz/item/CS_URS_2022_01/997221873"/>
    <hyperlink ref="F167" r:id="rId21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4" customWidth="1"/>
    <col min="2" max="2" width="1.667969" style="224" customWidth="1"/>
    <col min="3" max="4" width="5" style="224" customWidth="1"/>
    <col min="5" max="5" width="11.66016" style="224" customWidth="1"/>
    <col min="6" max="6" width="9.160156" style="224" customWidth="1"/>
    <col min="7" max="7" width="5" style="224" customWidth="1"/>
    <col min="8" max="8" width="77.83203" style="224" customWidth="1"/>
    <col min="9" max="10" width="20" style="224" customWidth="1"/>
    <col min="11" max="11" width="1.667969" style="224" customWidth="1"/>
  </cols>
  <sheetData>
    <row r="1" s="1" customFormat="1" ht="37.5" customHeight="1"/>
    <row r="2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="16" customFormat="1" ht="45" customHeight="1">
      <c r="B3" s="228"/>
      <c r="C3" s="229" t="s">
        <v>331</v>
      </c>
      <c r="D3" s="229"/>
      <c r="E3" s="229"/>
      <c r="F3" s="229"/>
      <c r="G3" s="229"/>
      <c r="H3" s="229"/>
      <c r="I3" s="229"/>
      <c r="J3" s="229"/>
      <c r="K3" s="230"/>
    </row>
    <row r="4" s="1" customFormat="1" ht="25.5" customHeight="1">
      <c r="B4" s="231"/>
      <c r="C4" s="232" t="s">
        <v>332</v>
      </c>
      <c r="D4" s="232"/>
      <c r="E4" s="232"/>
      <c r="F4" s="232"/>
      <c r="G4" s="232"/>
      <c r="H4" s="232"/>
      <c r="I4" s="232"/>
      <c r="J4" s="232"/>
      <c r="K4" s="233"/>
    </row>
    <row r="5" s="1" customFormat="1" ht="5.25" customHeight="1">
      <c r="B5" s="231"/>
      <c r="C5" s="234"/>
      <c r="D5" s="234"/>
      <c r="E5" s="234"/>
      <c r="F5" s="234"/>
      <c r="G5" s="234"/>
      <c r="H5" s="234"/>
      <c r="I5" s="234"/>
      <c r="J5" s="234"/>
      <c r="K5" s="233"/>
    </row>
    <row r="6" s="1" customFormat="1" ht="15" customHeight="1">
      <c r="B6" s="231"/>
      <c r="C6" s="235" t="s">
        <v>333</v>
      </c>
      <c r="D6" s="235"/>
      <c r="E6" s="235"/>
      <c r="F6" s="235"/>
      <c r="G6" s="235"/>
      <c r="H6" s="235"/>
      <c r="I6" s="235"/>
      <c r="J6" s="235"/>
      <c r="K6" s="233"/>
    </row>
    <row r="7" s="1" customFormat="1" ht="15" customHeight="1">
      <c r="B7" s="236"/>
      <c r="C7" s="235" t="s">
        <v>334</v>
      </c>
      <c r="D7" s="235"/>
      <c r="E7" s="235"/>
      <c r="F7" s="235"/>
      <c r="G7" s="235"/>
      <c r="H7" s="235"/>
      <c r="I7" s="235"/>
      <c r="J7" s="235"/>
      <c r="K7" s="233"/>
    </row>
    <row r="8" s="1" customFormat="1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="1" customFormat="1" ht="15" customHeight="1">
      <c r="B9" s="236"/>
      <c r="C9" s="235" t="s">
        <v>335</v>
      </c>
      <c r="D9" s="235"/>
      <c r="E9" s="235"/>
      <c r="F9" s="235"/>
      <c r="G9" s="235"/>
      <c r="H9" s="235"/>
      <c r="I9" s="235"/>
      <c r="J9" s="235"/>
      <c r="K9" s="233"/>
    </row>
    <row r="10" s="1" customFormat="1" ht="15" customHeight="1">
      <c r="B10" s="236"/>
      <c r="C10" s="235"/>
      <c r="D10" s="235" t="s">
        <v>336</v>
      </c>
      <c r="E10" s="235"/>
      <c r="F10" s="235"/>
      <c r="G10" s="235"/>
      <c r="H10" s="235"/>
      <c r="I10" s="235"/>
      <c r="J10" s="235"/>
      <c r="K10" s="233"/>
    </row>
    <row r="11" s="1" customFormat="1" ht="15" customHeight="1">
      <c r="B11" s="236"/>
      <c r="C11" s="237"/>
      <c r="D11" s="235" t="s">
        <v>337</v>
      </c>
      <c r="E11" s="235"/>
      <c r="F11" s="235"/>
      <c r="G11" s="235"/>
      <c r="H11" s="235"/>
      <c r="I11" s="235"/>
      <c r="J11" s="235"/>
      <c r="K11" s="233"/>
    </row>
    <row r="12" s="1" customFormat="1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s="1" customFormat="1" ht="15" customHeight="1">
      <c r="B13" s="236"/>
      <c r="C13" s="237"/>
      <c r="D13" s="238" t="s">
        <v>338</v>
      </c>
      <c r="E13" s="235"/>
      <c r="F13" s="235"/>
      <c r="G13" s="235"/>
      <c r="H13" s="235"/>
      <c r="I13" s="235"/>
      <c r="J13" s="235"/>
      <c r="K13" s="233"/>
    </row>
    <row r="14" s="1" customFormat="1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s="1" customFormat="1" ht="15" customHeight="1">
      <c r="B15" s="236"/>
      <c r="C15" s="237"/>
      <c r="D15" s="235" t="s">
        <v>339</v>
      </c>
      <c r="E15" s="235"/>
      <c r="F15" s="235"/>
      <c r="G15" s="235"/>
      <c r="H15" s="235"/>
      <c r="I15" s="235"/>
      <c r="J15" s="235"/>
      <c r="K15" s="233"/>
    </row>
    <row r="16" s="1" customFormat="1" ht="15" customHeight="1">
      <c r="B16" s="236"/>
      <c r="C16" s="237"/>
      <c r="D16" s="235" t="s">
        <v>340</v>
      </c>
      <c r="E16" s="235"/>
      <c r="F16" s="235"/>
      <c r="G16" s="235"/>
      <c r="H16" s="235"/>
      <c r="I16" s="235"/>
      <c r="J16" s="235"/>
      <c r="K16" s="233"/>
    </row>
    <row r="17" s="1" customFormat="1" ht="15" customHeight="1">
      <c r="B17" s="236"/>
      <c r="C17" s="237"/>
      <c r="D17" s="235" t="s">
        <v>341</v>
      </c>
      <c r="E17" s="235"/>
      <c r="F17" s="235"/>
      <c r="G17" s="235"/>
      <c r="H17" s="235"/>
      <c r="I17" s="235"/>
      <c r="J17" s="235"/>
      <c r="K17" s="233"/>
    </row>
    <row r="18" s="1" customFormat="1" ht="15" customHeight="1">
      <c r="B18" s="236"/>
      <c r="C18" s="237"/>
      <c r="D18" s="237"/>
      <c r="E18" s="239" t="s">
        <v>82</v>
      </c>
      <c r="F18" s="235" t="s">
        <v>342</v>
      </c>
      <c r="G18" s="235"/>
      <c r="H18" s="235"/>
      <c r="I18" s="235"/>
      <c r="J18" s="235"/>
      <c r="K18" s="233"/>
    </row>
    <row r="19" s="1" customFormat="1" ht="15" customHeight="1">
      <c r="B19" s="236"/>
      <c r="C19" s="237"/>
      <c r="D19" s="237"/>
      <c r="E19" s="239" t="s">
        <v>343</v>
      </c>
      <c r="F19" s="235" t="s">
        <v>344</v>
      </c>
      <c r="G19" s="235"/>
      <c r="H19" s="235"/>
      <c r="I19" s="235"/>
      <c r="J19" s="235"/>
      <c r="K19" s="233"/>
    </row>
    <row r="20" s="1" customFormat="1" ht="15" customHeight="1">
      <c r="B20" s="236"/>
      <c r="C20" s="237"/>
      <c r="D20" s="237"/>
      <c r="E20" s="239" t="s">
        <v>345</v>
      </c>
      <c r="F20" s="235" t="s">
        <v>346</v>
      </c>
      <c r="G20" s="235"/>
      <c r="H20" s="235"/>
      <c r="I20" s="235"/>
      <c r="J20" s="235"/>
      <c r="K20" s="233"/>
    </row>
    <row r="21" s="1" customFormat="1" ht="15" customHeight="1">
      <c r="B21" s="236"/>
      <c r="C21" s="237"/>
      <c r="D21" s="237"/>
      <c r="E21" s="239" t="s">
        <v>347</v>
      </c>
      <c r="F21" s="235" t="s">
        <v>348</v>
      </c>
      <c r="G21" s="235"/>
      <c r="H21" s="235"/>
      <c r="I21" s="235"/>
      <c r="J21" s="235"/>
      <c r="K21" s="233"/>
    </row>
    <row r="22" s="1" customFormat="1" ht="15" customHeight="1">
      <c r="B22" s="236"/>
      <c r="C22" s="237"/>
      <c r="D22" s="237"/>
      <c r="E22" s="239" t="s">
        <v>273</v>
      </c>
      <c r="F22" s="235" t="s">
        <v>349</v>
      </c>
      <c r="G22" s="235"/>
      <c r="H22" s="235"/>
      <c r="I22" s="235"/>
      <c r="J22" s="235"/>
      <c r="K22" s="233"/>
    </row>
    <row r="23" s="1" customFormat="1" ht="15" customHeight="1">
      <c r="B23" s="236"/>
      <c r="C23" s="237"/>
      <c r="D23" s="237"/>
      <c r="E23" s="239" t="s">
        <v>350</v>
      </c>
      <c r="F23" s="235" t="s">
        <v>351</v>
      </c>
      <c r="G23" s="235"/>
      <c r="H23" s="235"/>
      <c r="I23" s="235"/>
      <c r="J23" s="235"/>
      <c r="K23" s="233"/>
    </row>
    <row r="24" s="1" customFormat="1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s="1" customFormat="1" ht="15" customHeight="1">
      <c r="B25" s="236"/>
      <c r="C25" s="235" t="s">
        <v>352</v>
      </c>
      <c r="D25" s="235"/>
      <c r="E25" s="235"/>
      <c r="F25" s="235"/>
      <c r="G25" s="235"/>
      <c r="H25" s="235"/>
      <c r="I25" s="235"/>
      <c r="J25" s="235"/>
      <c r="K25" s="233"/>
    </row>
    <row r="26" s="1" customFormat="1" ht="15" customHeight="1">
      <c r="B26" s="236"/>
      <c r="C26" s="235" t="s">
        <v>353</v>
      </c>
      <c r="D26" s="235"/>
      <c r="E26" s="235"/>
      <c r="F26" s="235"/>
      <c r="G26" s="235"/>
      <c r="H26" s="235"/>
      <c r="I26" s="235"/>
      <c r="J26" s="235"/>
      <c r="K26" s="233"/>
    </row>
    <row r="27" s="1" customFormat="1" ht="15" customHeight="1">
      <c r="B27" s="236"/>
      <c r="C27" s="235"/>
      <c r="D27" s="235" t="s">
        <v>354</v>
      </c>
      <c r="E27" s="235"/>
      <c r="F27" s="235"/>
      <c r="G27" s="235"/>
      <c r="H27" s="235"/>
      <c r="I27" s="235"/>
      <c r="J27" s="235"/>
      <c r="K27" s="233"/>
    </row>
    <row r="28" s="1" customFormat="1" ht="15" customHeight="1">
      <c r="B28" s="236"/>
      <c r="C28" s="237"/>
      <c r="D28" s="235" t="s">
        <v>355</v>
      </c>
      <c r="E28" s="235"/>
      <c r="F28" s="235"/>
      <c r="G28" s="235"/>
      <c r="H28" s="235"/>
      <c r="I28" s="235"/>
      <c r="J28" s="235"/>
      <c r="K28" s="233"/>
    </row>
    <row r="29" s="1" customFormat="1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s="1" customFormat="1" ht="15" customHeight="1">
      <c r="B30" s="236"/>
      <c r="C30" s="237"/>
      <c r="D30" s="235" t="s">
        <v>356</v>
      </c>
      <c r="E30" s="235"/>
      <c r="F30" s="235"/>
      <c r="G30" s="235"/>
      <c r="H30" s="235"/>
      <c r="I30" s="235"/>
      <c r="J30" s="235"/>
      <c r="K30" s="233"/>
    </row>
    <row r="31" s="1" customFormat="1" ht="15" customHeight="1">
      <c r="B31" s="236"/>
      <c r="C31" s="237"/>
      <c r="D31" s="235" t="s">
        <v>357</v>
      </c>
      <c r="E31" s="235"/>
      <c r="F31" s="235"/>
      <c r="G31" s="235"/>
      <c r="H31" s="235"/>
      <c r="I31" s="235"/>
      <c r="J31" s="235"/>
      <c r="K31" s="233"/>
    </row>
    <row r="32" s="1" customFormat="1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s="1" customFormat="1" ht="15" customHeight="1">
      <c r="B33" s="236"/>
      <c r="C33" s="237"/>
      <c r="D33" s="235" t="s">
        <v>358</v>
      </c>
      <c r="E33" s="235"/>
      <c r="F33" s="235"/>
      <c r="G33" s="235"/>
      <c r="H33" s="235"/>
      <c r="I33" s="235"/>
      <c r="J33" s="235"/>
      <c r="K33" s="233"/>
    </row>
    <row r="34" s="1" customFormat="1" ht="15" customHeight="1">
      <c r="B34" s="236"/>
      <c r="C34" s="237"/>
      <c r="D34" s="235" t="s">
        <v>359</v>
      </c>
      <c r="E34" s="235"/>
      <c r="F34" s="235"/>
      <c r="G34" s="235"/>
      <c r="H34" s="235"/>
      <c r="I34" s="235"/>
      <c r="J34" s="235"/>
      <c r="K34" s="233"/>
    </row>
    <row r="35" s="1" customFormat="1" ht="15" customHeight="1">
      <c r="B35" s="236"/>
      <c r="C35" s="237"/>
      <c r="D35" s="235" t="s">
        <v>360</v>
      </c>
      <c r="E35" s="235"/>
      <c r="F35" s="235"/>
      <c r="G35" s="235"/>
      <c r="H35" s="235"/>
      <c r="I35" s="235"/>
      <c r="J35" s="235"/>
      <c r="K35" s="233"/>
    </row>
    <row r="36" s="1" customFormat="1" ht="15" customHeight="1">
      <c r="B36" s="236"/>
      <c r="C36" s="237"/>
      <c r="D36" s="235"/>
      <c r="E36" s="238" t="s">
        <v>109</v>
      </c>
      <c r="F36" s="235"/>
      <c r="G36" s="235" t="s">
        <v>361</v>
      </c>
      <c r="H36" s="235"/>
      <c r="I36" s="235"/>
      <c r="J36" s="235"/>
      <c r="K36" s="233"/>
    </row>
    <row r="37" s="1" customFormat="1" ht="30.75" customHeight="1">
      <c r="B37" s="236"/>
      <c r="C37" s="237"/>
      <c r="D37" s="235"/>
      <c r="E37" s="238" t="s">
        <v>362</v>
      </c>
      <c r="F37" s="235"/>
      <c r="G37" s="235" t="s">
        <v>363</v>
      </c>
      <c r="H37" s="235"/>
      <c r="I37" s="235"/>
      <c r="J37" s="235"/>
      <c r="K37" s="233"/>
    </row>
    <row r="38" s="1" customFormat="1" ht="15" customHeight="1">
      <c r="B38" s="236"/>
      <c r="C38" s="237"/>
      <c r="D38" s="235"/>
      <c r="E38" s="238" t="s">
        <v>54</v>
      </c>
      <c r="F38" s="235"/>
      <c r="G38" s="235" t="s">
        <v>364</v>
      </c>
      <c r="H38" s="235"/>
      <c r="I38" s="235"/>
      <c r="J38" s="235"/>
      <c r="K38" s="233"/>
    </row>
    <row r="39" s="1" customFormat="1" ht="15" customHeight="1">
      <c r="B39" s="236"/>
      <c r="C39" s="237"/>
      <c r="D39" s="235"/>
      <c r="E39" s="238" t="s">
        <v>55</v>
      </c>
      <c r="F39" s="235"/>
      <c r="G39" s="235" t="s">
        <v>365</v>
      </c>
      <c r="H39" s="235"/>
      <c r="I39" s="235"/>
      <c r="J39" s="235"/>
      <c r="K39" s="233"/>
    </row>
    <row r="40" s="1" customFormat="1" ht="15" customHeight="1">
      <c r="B40" s="236"/>
      <c r="C40" s="237"/>
      <c r="D40" s="235"/>
      <c r="E40" s="238" t="s">
        <v>110</v>
      </c>
      <c r="F40" s="235"/>
      <c r="G40" s="235" t="s">
        <v>366</v>
      </c>
      <c r="H40" s="235"/>
      <c r="I40" s="235"/>
      <c r="J40" s="235"/>
      <c r="K40" s="233"/>
    </row>
    <row r="41" s="1" customFormat="1" ht="15" customHeight="1">
      <c r="B41" s="236"/>
      <c r="C41" s="237"/>
      <c r="D41" s="235"/>
      <c r="E41" s="238" t="s">
        <v>111</v>
      </c>
      <c r="F41" s="235"/>
      <c r="G41" s="235" t="s">
        <v>367</v>
      </c>
      <c r="H41" s="235"/>
      <c r="I41" s="235"/>
      <c r="J41" s="235"/>
      <c r="K41" s="233"/>
    </row>
    <row r="42" s="1" customFormat="1" ht="15" customHeight="1">
      <c r="B42" s="236"/>
      <c r="C42" s="237"/>
      <c r="D42" s="235"/>
      <c r="E42" s="238" t="s">
        <v>368</v>
      </c>
      <c r="F42" s="235"/>
      <c r="G42" s="235" t="s">
        <v>369</v>
      </c>
      <c r="H42" s="235"/>
      <c r="I42" s="235"/>
      <c r="J42" s="235"/>
      <c r="K42" s="233"/>
    </row>
    <row r="43" s="1" customFormat="1" ht="15" customHeight="1">
      <c r="B43" s="236"/>
      <c r="C43" s="237"/>
      <c r="D43" s="235"/>
      <c r="E43" s="238"/>
      <c r="F43" s="235"/>
      <c r="G43" s="235" t="s">
        <v>370</v>
      </c>
      <c r="H43" s="235"/>
      <c r="I43" s="235"/>
      <c r="J43" s="235"/>
      <c r="K43" s="233"/>
    </row>
    <row r="44" s="1" customFormat="1" ht="15" customHeight="1">
      <c r="B44" s="236"/>
      <c r="C44" s="237"/>
      <c r="D44" s="235"/>
      <c r="E44" s="238" t="s">
        <v>371</v>
      </c>
      <c r="F44" s="235"/>
      <c r="G44" s="235" t="s">
        <v>372</v>
      </c>
      <c r="H44" s="235"/>
      <c r="I44" s="235"/>
      <c r="J44" s="235"/>
      <c r="K44" s="233"/>
    </row>
    <row r="45" s="1" customFormat="1" ht="15" customHeight="1">
      <c r="B45" s="236"/>
      <c r="C45" s="237"/>
      <c r="D45" s="235"/>
      <c r="E45" s="238" t="s">
        <v>114</v>
      </c>
      <c r="F45" s="235"/>
      <c r="G45" s="235" t="s">
        <v>373</v>
      </c>
      <c r="H45" s="235"/>
      <c r="I45" s="235"/>
      <c r="J45" s="235"/>
      <c r="K45" s="233"/>
    </row>
    <row r="46" s="1" customFormat="1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s="1" customFormat="1" ht="15" customHeight="1">
      <c r="B47" s="236"/>
      <c r="C47" s="237"/>
      <c r="D47" s="235" t="s">
        <v>374</v>
      </c>
      <c r="E47" s="235"/>
      <c r="F47" s="235"/>
      <c r="G47" s="235"/>
      <c r="H47" s="235"/>
      <c r="I47" s="235"/>
      <c r="J47" s="235"/>
      <c r="K47" s="233"/>
    </row>
    <row r="48" s="1" customFormat="1" ht="15" customHeight="1">
      <c r="B48" s="236"/>
      <c r="C48" s="237"/>
      <c r="D48" s="237"/>
      <c r="E48" s="235" t="s">
        <v>375</v>
      </c>
      <c r="F48" s="235"/>
      <c r="G48" s="235"/>
      <c r="H48" s="235"/>
      <c r="I48" s="235"/>
      <c r="J48" s="235"/>
      <c r="K48" s="233"/>
    </row>
    <row r="49" s="1" customFormat="1" ht="15" customHeight="1">
      <c r="B49" s="236"/>
      <c r="C49" s="237"/>
      <c r="D49" s="237"/>
      <c r="E49" s="235" t="s">
        <v>376</v>
      </c>
      <c r="F49" s="235"/>
      <c r="G49" s="235"/>
      <c r="H49" s="235"/>
      <c r="I49" s="235"/>
      <c r="J49" s="235"/>
      <c r="K49" s="233"/>
    </row>
    <row r="50" s="1" customFormat="1" ht="15" customHeight="1">
      <c r="B50" s="236"/>
      <c r="C50" s="237"/>
      <c r="D50" s="237"/>
      <c r="E50" s="235" t="s">
        <v>377</v>
      </c>
      <c r="F50" s="235"/>
      <c r="G50" s="235"/>
      <c r="H50" s="235"/>
      <c r="I50" s="235"/>
      <c r="J50" s="235"/>
      <c r="K50" s="233"/>
    </row>
    <row r="51" s="1" customFormat="1" ht="15" customHeight="1">
      <c r="B51" s="236"/>
      <c r="C51" s="237"/>
      <c r="D51" s="235" t="s">
        <v>378</v>
      </c>
      <c r="E51" s="235"/>
      <c r="F51" s="235"/>
      <c r="G51" s="235"/>
      <c r="H51" s="235"/>
      <c r="I51" s="235"/>
      <c r="J51" s="235"/>
      <c r="K51" s="233"/>
    </row>
    <row r="52" s="1" customFormat="1" ht="25.5" customHeight="1">
      <c r="B52" s="231"/>
      <c r="C52" s="232" t="s">
        <v>379</v>
      </c>
      <c r="D52" s="232"/>
      <c r="E52" s="232"/>
      <c r="F52" s="232"/>
      <c r="G52" s="232"/>
      <c r="H52" s="232"/>
      <c r="I52" s="232"/>
      <c r="J52" s="232"/>
      <c r="K52" s="233"/>
    </row>
    <row r="53" s="1" customFormat="1" ht="5.25" customHeight="1">
      <c r="B53" s="231"/>
      <c r="C53" s="234"/>
      <c r="D53" s="234"/>
      <c r="E53" s="234"/>
      <c r="F53" s="234"/>
      <c r="G53" s="234"/>
      <c r="H53" s="234"/>
      <c r="I53" s="234"/>
      <c r="J53" s="234"/>
      <c r="K53" s="233"/>
    </row>
    <row r="54" s="1" customFormat="1" ht="15" customHeight="1">
      <c r="B54" s="231"/>
      <c r="C54" s="235" t="s">
        <v>380</v>
      </c>
      <c r="D54" s="235"/>
      <c r="E54" s="235"/>
      <c r="F54" s="235"/>
      <c r="G54" s="235"/>
      <c r="H54" s="235"/>
      <c r="I54" s="235"/>
      <c r="J54" s="235"/>
      <c r="K54" s="233"/>
    </row>
    <row r="55" s="1" customFormat="1" ht="15" customHeight="1">
      <c r="B55" s="231"/>
      <c r="C55" s="235" t="s">
        <v>381</v>
      </c>
      <c r="D55" s="235"/>
      <c r="E55" s="235"/>
      <c r="F55" s="235"/>
      <c r="G55" s="235"/>
      <c r="H55" s="235"/>
      <c r="I55" s="235"/>
      <c r="J55" s="235"/>
      <c r="K55" s="233"/>
    </row>
    <row r="56" s="1" customFormat="1" ht="12.75" customHeight="1">
      <c r="B56" s="231"/>
      <c r="C56" s="235"/>
      <c r="D56" s="235"/>
      <c r="E56" s="235"/>
      <c r="F56" s="235"/>
      <c r="G56" s="235"/>
      <c r="H56" s="235"/>
      <c r="I56" s="235"/>
      <c r="J56" s="235"/>
      <c r="K56" s="233"/>
    </row>
    <row r="57" s="1" customFormat="1" ht="15" customHeight="1">
      <c r="B57" s="231"/>
      <c r="C57" s="235" t="s">
        <v>382</v>
      </c>
      <c r="D57" s="235"/>
      <c r="E57" s="235"/>
      <c r="F57" s="235"/>
      <c r="G57" s="235"/>
      <c r="H57" s="235"/>
      <c r="I57" s="235"/>
      <c r="J57" s="235"/>
      <c r="K57" s="233"/>
    </row>
    <row r="58" s="1" customFormat="1" ht="15" customHeight="1">
      <c r="B58" s="231"/>
      <c r="C58" s="237"/>
      <c r="D58" s="235" t="s">
        <v>383</v>
      </c>
      <c r="E58" s="235"/>
      <c r="F58" s="235"/>
      <c r="G58" s="235"/>
      <c r="H58" s="235"/>
      <c r="I58" s="235"/>
      <c r="J58" s="235"/>
      <c r="K58" s="233"/>
    </row>
    <row r="59" s="1" customFormat="1" ht="15" customHeight="1">
      <c r="B59" s="231"/>
      <c r="C59" s="237"/>
      <c r="D59" s="235" t="s">
        <v>384</v>
      </c>
      <c r="E59" s="235"/>
      <c r="F59" s="235"/>
      <c r="G59" s="235"/>
      <c r="H59" s="235"/>
      <c r="I59" s="235"/>
      <c r="J59" s="235"/>
      <c r="K59" s="233"/>
    </row>
    <row r="60" s="1" customFormat="1" ht="15" customHeight="1">
      <c r="B60" s="231"/>
      <c r="C60" s="237"/>
      <c r="D60" s="235" t="s">
        <v>385</v>
      </c>
      <c r="E60" s="235"/>
      <c r="F60" s="235"/>
      <c r="G60" s="235"/>
      <c r="H60" s="235"/>
      <c r="I60" s="235"/>
      <c r="J60" s="235"/>
      <c r="K60" s="233"/>
    </row>
    <row r="61" s="1" customFormat="1" ht="15" customHeight="1">
      <c r="B61" s="231"/>
      <c r="C61" s="237"/>
      <c r="D61" s="235" t="s">
        <v>386</v>
      </c>
      <c r="E61" s="235"/>
      <c r="F61" s="235"/>
      <c r="G61" s="235"/>
      <c r="H61" s="235"/>
      <c r="I61" s="235"/>
      <c r="J61" s="235"/>
      <c r="K61" s="233"/>
    </row>
    <row r="62" s="1" customFormat="1" ht="15" customHeight="1">
      <c r="B62" s="231"/>
      <c r="C62" s="237"/>
      <c r="D62" s="240" t="s">
        <v>387</v>
      </c>
      <c r="E62" s="240"/>
      <c r="F62" s="240"/>
      <c r="G62" s="240"/>
      <c r="H62" s="240"/>
      <c r="I62" s="240"/>
      <c r="J62" s="240"/>
      <c r="K62" s="233"/>
    </row>
    <row r="63" s="1" customFormat="1" ht="15" customHeight="1">
      <c r="B63" s="231"/>
      <c r="C63" s="237"/>
      <c r="D63" s="235" t="s">
        <v>388</v>
      </c>
      <c r="E63" s="235"/>
      <c r="F63" s="235"/>
      <c r="G63" s="235"/>
      <c r="H63" s="235"/>
      <c r="I63" s="235"/>
      <c r="J63" s="235"/>
      <c r="K63" s="233"/>
    </row>
    <row r="64" s="1" customFormat="1" ht="12.75" customHeight="1">
      <c r="B64" s="231"/>
      <c r="C64" s="237"/>
      <c r="D64" s="237"/>
      <c r="E64" s="241"/>
      <c r="F64" s="237"/>
      <c r="G64" s="237"/>
      <c r="H64" s="237"/>
      <c r="I64" s="237"/>
      <c r="J64" s="237"/>
      <c r="K64" s="233"/>
    </row>
    <row r="65" s="1" customFormat="1" ht="15" customHeight="1">
      <c r="B65" s="231"/>
      <c r="C65" s="237"/>
      <c r="D65" s="235" t="s">
        <v>389</v>
      </c>
      <c r="E65" s="235"/>
      <c r="F65" s="235"/>
      <c r="G65" s="235"/>
      <c r="H65" s="235"/>
      <c r="I65" s="235"/>
      <c r="J65" s="235"/>
      <c r="K65" s="233"/>
    </row>
    <row r="66" s="1" customFormat="1" ht="15" customHeight="1">
      <c r="B66" s="231"/>
      <c r="C66" s="237"/>
      <c r="D66" s="240" t="s">
        <v>390</v>
      </c>
      <c r="E66" s="240"/>
      <c r="F66" s="240"/>
      <c r="G66" s="240"/>
      <c r="H66" s="240"/>
      <c r="I66" s="240"/>
      <c r="J66" s="240"/>
      <c r="K66" s="233"/>
    </row>
    <row r="67" s="1" customFormat="1" ht="15" customHeight="1">
      <c r="B67" s="231"/>
      <c r="C67" s="237"/>
      <c r="D67" s="235" t="s">
        <v>391</v>
      </c>
      <c r="E67" s="235"/>
      <c r="F67" s="235"/>
      <c r="G67" s="235"/>
      <c r="H67" s="235"/>
      <c r="I67" s="235"/>
      <c r="J67" s="235"/>
      <c r="K67" s="233"/>
    </row>
    <row r="68" s="1" customFormat="1" ht="15" customHeight="1">
      <c r="B68" s="231"/>
      <c r="C68" s="237"/>
      <c r="D68" s="235" t="s">
        <v>392</v>
      </c>
      <c r="E68" s="235"/>
      <c r="F68" s="235"/>
      <c r="G68" s="235"/>
      <c r="H68" s="235"/>
      <c r="I68" s="235"/>
      <c r="J68" s="235"/>
      <c r="K68" s="233"/>
    </row>
    <row r="69" s="1" customFormat="1" ht="15" customHeight="1">
      <c r="B69" s="231"/>
      <c r="C69" s="237"/>
      <c r="D69" s="235" t="s">
        <v>393</v>
      </c>
      <c r="E69" s="235"/>
      <c r="F69" s="235"/>
      <c r="G69" s="235"/>
      <c r="H69" s="235"/>
      <c r="I69" s="235"/>
      <c r="J69" s="235"/>
      <c r="K69" s="233"/>
    </row>
    <row r="70" s="1" customFormat="1" ht="15" customHeight="1">
      <c r="B70" s="231"/>
      <c r="C70" s="237"/>
      <c r="D70" s="235" t="s">
        <v>394</v>
      </c>
      <c r="E70" s="235"/>
      <c r="F70" s="235"/>
      <c r="G70" s="235"/>
      <c r="H70" s="235"/>
      <c r="I70" s="235"/>
      <c r="J70" s="235"/>
      <c r="K70" s="233"/>
    </row>
    <row r="71" s="1" customFormat="1" ht="12.75" customHeight="1">
      <c r="B71" s="242"/>
      <c r="C71" s="243"/>
      <c r="D71" s="243"/>
      <c r="E71" s="243"/>
      <c r="F71" s="243"/>
      <c r="G71" s="243"/>
      <c r="H71" s="243"/>
      <c r="I71" s="243"/>
      <c r="J71" s="243"/>
      <c r="K71" s="244"/>
    </row>
    <row r="72" s="1" customFormat="1" ht="18.75" customHeight="1">
      <c r="B72" s="245"/>
      <c r="C72" s="245"/>
      <c r="D72" s="245"/>
      <c r="E72" s="245"/>
      <c r="F72" s="245"/>
      <c r="G72" s="245"/>
      <c r="H72" s="245"/>
      <c r="I72" s="245"/>
      <c r="J72" s="245"/>
      <c r="K72" s="246"/>
    </row>
    <row r="73" s="1" customFormat="1" ht="18.75" customHeight="1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s="1" customFormat="1" ht="7.5" customHeight="1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s="1" customFormat="1" ht="45" customHeight="1">
      <c r="B75" s="250"/>
      <c r="C75" s="251" t="s">
        <v>395</v>
      </c>
      <c r="D75" s="251"/>
      <c r="E75" s="251"/>
      <c r="F75" s="251"/>
      <c r="G75" s="251"/>
      <c r="H75" s="251"/>
      <c r="I75" s="251"/>
      <c r="J75" s="251"/>
      <c r="K75" s="252"/>
    </row>
    <row r="76" s="1" customFormat="1" ht="17.25" customHeight="1">
      <c r="B76" s="250"/>
      <c r="C76" s="253" t="s">
        <v>396</v>
      </c>
      <c r="D76" s="253"/>
      <c r="E76" s="253"/>
      <c r="F76" s="253" t="s">
        <v>397</v>
      </c>
      <c r="G76" s="254"/>
      <c r="H76" s="253" t="s">
        <v>55</v>
      </c>
      <c r="I76" s="253" t="s">
        <v>58</v>
      </c>
      <c r="J76" s="253" t="s">
        <v>398</v>
      </c>
      <c r="K76" s="252"/>
    </row>
    <row r="77" s="1" customFormat="1" ht="17.25" customHeight="1">
      <c r="B77" s="250"/>
      <c r="C77" s="255" t="s">
        <v>399</v>
      </c>
      <c r="D77" s="255"/>
      <c r="E77" s="255"/>
      <c r="F77" s="256" t="s">
        <v>400</v>
      </c>
      <c r="G77" s="257"/>
      <c r="H77" s="255"/>
      <c r="I77" s="255"/>
      <c r="J77" s="255" t="s">
        <v>401</v>
      </c>
      <c r="K77" s="252"/>
    </row>
    <row r="78" s="1" customFormat="1" ht="5.25" customHeight="1">
      <c r="B78" s="250"/>
      <c r="C78" s="258"/>
      <c r="D78" s="258"/>
      <c r="E78" s="258"/>
      <c r="F78" s="258"/>
      <c r="G78" s="259"/>
      <c r="H78" s="258"/>
      <c r="I78" s="258"/>
      <c r="J78" s="258"/>
      <c r="K78" s="252"/>
    </row>
    <row r="79" s="1" customFormat="1" ht="15" customHeight="1">
      <c r="B79" s="250"/>
      <c r="C79" s="238" t="s">
        <v>54</v>
      </c>
      <c r="D79" s="260"/>
      <c r="E79" s="260"/>
      <c r="F79" s="261" t="s">
        <v>402</v>
      </c>
      <c r="G79" s="262"/>
      <c r="H79" s="238" t="s">
        <v>403</v>
      </c>
      <c r="I79" s="238" t="s">
        <v>404</v>
      </c>
      <c r="J79" s="238">
        <v>20</v>
      </c>
      <c r="K79" s="252"/>
    </row>
    <row r="80" s="1" customFormat="1" ht="15" customHeight="1">
      <c r="B80" s="250"/>
      <c r="C80" s="238" t="s">
        <v>405</v>
      </c>
      <c r="D80" s="238"/>
      <c r="E80" s="238"/>
      <c r="F80" s="261" t="s">
        <v>402</v>
      </c>
      <c r="G80" s="262"/>
      <c r="H80" s="238" t="s">
        <v>406</v>
      </c>
      <c r="I80" s="238" t="s">
        <v>404</v>
      </c>
      <c r="J80" s="238">
        <v>120</v>
      </c>
      <c r="K80" s="252"/>
    </row>
    <row r="81" s="1" customFormat="1" ht="15" customHeight="1">
      <c r="B81" s="263"/>
      <c r="C81" s="238" t="s">
        <v>407</v>
      </c>
      <c r="D81" s="238"/>
      <c r="E81" s="238"/>
      <c r="F81" s="261" t="s">
        <v>408</v>
      </c>
      <c r="G81" s="262"/>
      <c r="H81" s="238" t="s">
        <v>409</v>
      </c>
      <c r="I81" s="238" t="s">
        <v>404</v>
      </c>
      <c r="J81" s="238">
        <v>50</v>
      </c>
      <c r="K81" s="252"/>
    </row>
    <row r="82" s="1" customFormat="1" ht="15" customHeight="1">
      <c r="B82" s="263"/>
      <c r="C82" s="238" t="s">
        <v>410</v>
      </c>
      <c r="D82" s="238"/>
      <c r="E82" s="238"/>
      <c r="F82" s="261" t="s">
        <v>402</v>
      </c>
      <c r="G82" s="262"/>
      <c r="H82" s="238" t="s">
        <v>411</v>
      </c>
      <c r="I82" s="238" t="s">
        <v>412</v>
      </c>
      <c r="J82" s="238"/>
      <c r="K82" s="252"/>
    </row>
    <row r="83" s="1" customFormat="1" ht="15" customHeight="1">
      <c r="B83" s="263"/>
      <c r="C83" s="264" t="s">
        <v>413</v>
      </c>
      <c r="D83" s="264"/>
      <c r="E83" s="264"/>
      <c r="F83" s="265" t="s">
        <v>408</v>
      </c>
      <c r="G83" s="264"/>
      <c r="H83" s="264" t="s">
        <v>414</v>
      </c>
      <c r="I83" s="264" t="s">
        <v>404</v>
      </c>
      <c r="J83" s="264">
        <v>15</v>
      </c>
      <c r="K83" s="252"/>
    </row>
    <row r="84" s="1" customFormat="1" ht="15" customHeight="1">
      <c r="B84" s="263"/>
      <c r="C84" s="264" t="s">
        <v>415</v>
      </c>
      <c r="D84" s="264"/>
      <c r="E84" s="264"/>
      <c r="F84" s="265" t="s">
        <v>408</v>
      </c>
      <c r="G84" s="264"/>
      <c r="H84" s="264" t="s">
        <v>416</v>
      </c>
      <c r="I84" s="264" t="s">
        <v>404</v>
      </c>
      <c r="J84" s="264">
        <v>15</v>
      </c>
      <c r="K84" s="252"/>
    </row>
    <row r="85" s="1" customFormat="1" ht="15" customHeight="1">
      <c r="B85" s="263"/>
      <c r="C85" s="264" t="s">
        <v>417</v>
      </c>
      <c r="D85" s="264"/>
      <c r="E85" s="264"/>
      <c r="F85" s="265" t="s">
        <v>408</v>
      </c>
      <c r="G85" s="264"/>
      <c r="H85" s="264" t="s">
        <v>418</v>
      </c>
      <c r="I85" s="264" t="s">
        <v>404</v>
      </c>
      <c r="J85" s="264">
        <v>20</v>
      </c>
      <c r="K85" s="252"/>
    </row>
    <row r="86" s="1" customFormat="1" ht="15" customHeight="1">
      <c r="B86" s="263"/>
      <c r="C86" s="264" t="s">
        <v>419</v>
      </c>
      <c r="D86" s="264"/>
      <c r="E86" s="264"/>
      <c r="F86" s="265" t="s">
        <v>408</v>
      </c>
      <c r="G86" s="264"/>
      <c r="H86" s="264" t="s">
        <v>420</v>
      </c>
      <c r="I86" s="264" t="s">
        <v>404</v>
      </c>
      <c r="J86" s="264">
        <v>20</v>
      </c>
      <c r="K86" s="252"/>
    </row>
    <row r="87" s="1" customFormat="1" ht="15" customHeight="1">
      <c r="B87" s="263"/>
      <c r="C87" s="238" t="s">
        <v>421</v>
      </c>
      <c r="D87" s="238"/>
      <c r="E87" s="238"/>
      <c r="F87" s="261" t="s">
        <v>408</v>
      </c>
      <c r="G87" s="262"/>
      <c r="H87" s="238" t="s">
        <v>422</v>
      </c>
      <c r="I87" s="238" t="s">
        <v>404</v>
      </c>
      <c r="J87" s="238">
        <v>50</v>
      </c>
      <c r="K87" s="252"/>
    </row>
    <row r="88" s="1" customFormat="1" ht="15" customHeight="1">
      <c r="B88" s="263"/>
      <c r="C88" s="238" t="s">
        <v>423</v>
      </c>
      <c r="D88" s="238"/>
      <c r="E88" s="238"/>
      <c r="F88" s="261" t="s">
        <v>408</v>
      </c>
      <c r="G88" s="262"/>
      <c r="H88" s="238" t="s">
        <v>424</v>
      </c>
      <c r="I88" s="238" t="s">
        <v>404</v>
      </c>
      <c r="J88" s="238">
        <v>20</v>
      </c>
      <c r="K88" s="252"/>
    </row>
    <row r="89" s="1" customFormat="1" ht="15" customHeight="1">
      <c r="B89" s="263"/>
      <c r="C89" s="238" t="s">
        <v>425</v>
      </c>
      <c r="D89" s="238"/>
      <c r="E89" s="238"/>
      <c r="F89" s="261" t="s">
        <v>408</v>
      </c>
      <c r="G89" s="262"/>
      <c r="H89" s="238" t="s">
        <v>426</v>
      </c>
      <c r="I89" s="238" t="s">
        <v>404</v>
      </c>
      <c r="J89" s="238">
        <v>20</v>
      </c>
      <c r="K89" s="252"/>
    </row>
    <row r="90" s="1" customFormat="1" ht="15" customHeight="1">
      <c r="B90" s="263"/>
      <c r="C90" s="238" t="s">
        <v>427</v>
      </c>
      <c r="D90" s="238"/>
      <c r="E90" s="238"/>
      <c r="F90" s="261" t="s">
        <v>408</v>
      </c>
      <c r="G90" s="262"/>
      <c r="H90" s="238" t="s">
        <v>428</v>
      </c>
      <c r="I90" s="238" t="s">
        <v>404</v>
      </c>
      <c r="J90" s="238">
        <v>50</v>
      </c>
      <c r="K90" s="252"/>
    </row>
    <row r="91" s="1" customFormat="1" ht="15" customHeight="1">
      <c r="B91" s="263"/>
      <c r="C91" s="238" t="s">
        <v>429</v>
      </c>
      <c r="D91" s="238"/>
      <c r="E91" s="238"/>
      <c r="F91" s="261" t="s">
        <v>408</v>
      </c>
      <c r="G91" s="262"/>
      <c r="H91" s="238" t="s">
        <v>429</v>
      </c>
      <c r="I91" s="238" t="s">
        <v>404</v>
      </c>
      <c r="J91" s="238">
        <v>50</v>
      </c>
      <c r="K91" s="252"/>
    </row>
    <row r="92" s="1" customFormat="1" ht="15" customHeight="1">
      <c r="B92" s="263"/>
      <c r="C92" s="238" t="s">
        <v>430</v>
      </c>
      <c r="D92" s="238"/>
      <c r="E92" s="238"/>
      <c r="F92" s="261" t="s">
        <v>408</v>
      </c>
      <c r="G92" s="262"/>
      <c r="H92" s="238" t="s">
        <v>431</v>
      </c>
      <c r="I92" s="238" t="s">
        <v>404</v>
      </c>
      <c r="J92" s="238">
        <v>255</v>
      </c>
      <c r="K92" s="252"/>
    </row>
    <row r="93" s="1" customFormat="1" ht="15" customHeight="1">
      <c r="B93" s="263"/>
      <c r="C93" s="238" t="s">
        <v>432</v>
      </c>
      <c r="D93" s="238"/>
      <c r="E93" s="238"/>
      <c r="F93" s="261" t="s">
        <v>402</v>
      </c>
      <c r="G93" s="262"/>
      <c r="H93" s="238" t="s">
        <v>433</v>
      </c>
      <c r="I93" s="238" t="s">
        <v>434</v>
      </c>
      <c r="J93" s="238"/>
      <c r="K93" s="252"/>
    </row>
    <row r="94" s="1" customFormat="1" ht="15" customHeight="1">
      <c r="B94" s="263"/>
      <c r="C94" s="238" t="s">
        <v>435</v>
      </c>
      <c r="D94" s="238"/>
      <c r="E94" s="238"/>
      <c r="F94" s="261" t="s">
        <v>402</v>
      </c>
      <c r="G94" s="262"/>
      <c r="H94" s="238" t="s">
        <v>436</v>
      </c>
      <c r="I94" s="238" t="s">
        <v>437</v>
      </c>
      <c r="J94" s="238"/>
      <c r="K94" s="252"/>
    </row>
    <row r="95" s="1" customFormat="1" ht="15" customHeight="1">
      <c r="B95" s="263"/>
      <c r="C95" s="238" t="s">
        <v>438</v>
      </c>
      <c r="D95" s="238"/>
      <c r="E95" s="238"/>
      <c r="F95" s="261" t="s">
        <v>402</v>
      </c>
      <c r="G95" s="262"/>
      <c r="H95" s="238" t="s">
        <v>438</v>
      </c>
      <c r="I95" s="238" t="s">
        <v>437</v>
      </c>
      <c r="J95" s="238"/>
      <c r="K95" s="252"/>
    </row>
    <row r="96" s="1" customFormat="1" ht="15" customHeight="1">
      <c r="B96" s="263"/>
      <c r="C96" s="238" t="s">
        <v>39</v>
      </c>
      <c r="D96" s="238"/>
      <c r="E96" s="238"/>
      <c r="F96" s="261" t="s">
        <v>402</v>
      </c>
      <c r="G96" s="262"/>
      <c r="H96" s="238" t="s">
        <v>439</v>
      </c>
      <c r="I96" s="238" t="s">
        <v>437</v>
      </c>
      <c r="J96" s="238"/>
      <c r="K96" s="252"/>
    </row>
    <row r="97" s="1" customFormat="1" ht="15" customHeight="1">
      <c r="B97" s="263"/>
      <c r="C97" s="238" t="s">
        <v>49</v>
      </c>
      <c r="D97" s="238"/>
      <c r="E97" s="238"/>
      <c r="F97" s="261" t="s">
        <v>402</v>
      </c>
      <c r="G97" s="262"/>
      <c r="H97" s="238" t="s">
        <v>440</v>
      </c>
      <c r="I97" s="238" t="s">
        <v>437</v>
      </c>
      <c r="J97" s="238"/>
      <c r="K97" s="252"/>
    </row>
    <row r="98" s="1" customFormat="1" ht="15" customHeight="1">
      <c r="B98" s="266"/>
      <c r="C98" s="267"/>
      <c r="D98" s="267"/>
      <c r="E98" s="267"/>
      <c r="F98" s="267"/>
      <c r="G98" s="267"/>
      <c r="H98" s="267"/>
      <c r="I98" s="267"/>
      <c r="J98" s="267"/>
      <c r="K98" s="268"/>
    </row>
    <row r="99" s="1" customFormat="1" ht="18.7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69"/>
    </row>
    <row r="100" s="1" customFormat="1" ht="18.75" customHeight="1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s="1" customFormat="1" ht="7.5" customHeight="1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s="1" customFormat="1" ht="45" customHeight="1">
      <c r="B102" s="250"/>
      <c r="C102" s="251" t="s">
        <v>441</v>
      </c>
      <c r="D102" s="251"/>
      <c r="E102" s="251"/>
      <c r="F102" s="251"/>
      <c r="G102" s="251"/>
      <c r="H102" s="251"/>
      <c r="I102" s="251"/>
      <c r="J102" s="251"/>
      <c r="K102" s="252"/>
    </row>
    <row r="103" s="1" customFormat="1" ht="17.25" customHeight="1">
      <c r="B103" s="250"/>
      <c r="C103" s="253" t="s">
        <v>396</v>
      </c>
      <c r="D103" s="253"/>
      <c r="E103" s="253"/>
      <c r="F103" s="253" t="s">
        <v>397</v>
      </c>
      <c r="G103" s="254"/>
      <c r="H103" s="253" t="s">
        <v>55</v>
      </c>
      <c r="I103" s="253" t="s">
        <v>58</v>
      </c>
      <c r="J103" s="253" t="s">
        <v>398</v>
      </c>
      <c r="K103" s="252"/>
    </row>
    <row r="104" s="1" customFormat="1" ht="17.25" customHeight="1">
      <c r="B104" s="250"/>
      <c r="C104" s="255" t="s">
        <v>399</v>
      </c>
      <c r="D104" s="255"/>
      <c r="E104" s="255"/>
      <c r="F104" s="256" t="s">
        <v>400</v>
      </c>
      <c r="G104" s="257"/>
      <c r="H104" s="255"/>
      <c r="I104" s="255"/>
      <c r="J104" s="255" t="s">
        <v>401</v>
      </c>
      <c r="K104" s="252"/>
    </row>
    <row r="105" s="1" customFormat="1" ht="5.25" customHeight="1">
      <c r="B105" s="250"/>
      <c r="C105" s="253"/>
      <c r="D105" s="253"/>
      <c r="E105" s="253"/>
      <c r="F105" s="253"/>
      <c r="G105" s="271"/>
      <c r="H105" s="253"/>
      <c r="I105" s="253"/>
      <c r="J105" s="253"/>
      <c r="K105" s="252"/>
    </row>
    <row r="106" s="1" customFormat="1" ht="15" customHeight="1">
      <c r="B106" s="250"/>
      <c r="C106" s="238" t="s">
        <v>54</v>
      </c>
      <c r="D106" s="260"/>
      <c r="E106" s="260"/>
      <c r="F106" s="261" t="s">
        <v>402</v>
      </c>
      <c r="G106" s="238"/>
      <c r="H106" s="238" t="s">
        <v>442</v>
      </c>
      <c r="I106" s="238" t="s">
        <v>404</v>
      </c>
      <c r="J106" s="238">
        <v>20</v>
      </c>
      <c r="K106" s="252"/>
    </row>
    <row r="107" s="1" customFormat="1" ht="15" customHeight="1">
      <c r="B107" s="250"/>
      <c r="C107" s="238" t="s">
        <v>405</v>
      </c>
      <c r="D107" s="238"/>
      <c r="E107" s="238"/>
      <c r="F107" s="261" t="s">
        <v>402</v>
      </c>
      <c r="G107" s="238"/>
      <c r="H107" s="238" t="s">
        <v>442</v>
      </c>
      <c r="I107" s="238" t="s">
        <v>404</v>
      </c>
      <c r="J107" s="238">
        <v>120</v>
      </c>
      <c r="K107" s="252"/>
    </row>
    <row r="108" s="1" customFormat="1" ht="15" customHeight="1">
      <c r="B108" s="263"/>
      <c r="C108" s="238" t="s">
        <v>407</v>
      </c>
      <c r="D108" s="238"/>
      <c r="E108" s="238"/>
      <c r="F108" s="261" t="s">
        <v>408</v>
      </c>
      <c r="G108" s="238"/>
      <c r="H108" s="238" t="s">
        <v>442</v>
      </c>
      <c r="I108" s="238" t="s">
        <v>404</v>
      </c>
      <c r="J108" s="238">
        <v>50</v>
      </c>
      <c r="K108" s="252"/>
    </row>
    <row r="109" s="1" customFormat="1" ht="15" customHeight="1">
      <c r="B109" s="263"/>
      <c r="C109" s="238" t="s">
        <v>410</v>
      </c>
      <c r="D109" s="238"/>
      <c r="E109" s="238"/>
      <c r="F109" s="261" t="s">
        <v>402</v>
      </c>
      <c r="G109" s="238"/>
      <c r="H109" s="238" t="s">
        <v>442</v>
      </c>
      <c r="I109" s="238" t="s">
        <v>412</v>
      </c>
      <c r="J109" s="238"/>
      <c r="K109" s="252"/>
    </row>
    <row r="110" s="1" customFormat="1" ht="15" customHeight="1">
      <c r="B110" s="263"/>
      <c r="C110" s="238" t="s">
        <v>421</v>
      </c>
      <c r="D110" s="238"/>
      <c r="E110" s="238"/>
      <c r="F110" s="261" t="s">
        <v>408</v>
      </c>
      <c r="G110" s="238"/>
      <c r="H110" s="238" t="s">
        <v>442</v>
      </c>
      <c r="I110" s="238" t="s">
        <v>404</v>
      </c>
      <c r="J110" s="238">
        <v>50</v>
      </c>
      <c r="K110" s="252"/>
    </row>
    <row r="111" s="1" customFormat="1" ht="15" customHeight="1">
      <c r="B111" s="263"/>
      <c r="C111" s="238" t="s">
        <v>429</v>
      </c>
      <c r="D111" s="238"/>
      <c r="E111" s="238"/>
      <c r="F111" s="261" t="s">
        <v>408</v>
      </c>
      <c r="G111" s="238"/>
      <c r="H111" s="238" t="s">
        <v>442</v>
      </c>
      <c r="I111" s="238" t="s">
        <v>404</v>
      </c>
      <c r="J111" s="238">
        <v>50</v>
      </c>
      <c r="K111" s="252"/>
    </row>
    <row r="112" s="1" customFormat="1" ht="15" customHeight="1">
      <c r="B112" s="263"/>
      <c r="C112" s="238" t="s">
        <v>427</v>
      </c>
      <c r="D112" s="238"/>
      <c r="E112" s="238"/>
      <c r="F112" s="261" t="s">
        <v>408</v>
      </c>
      <c r="G112" s="238"/>
      <c r="H112" s="238" t="s">
        <v>442</v>
      </c>
      <c r="I112" s="238" t="s">
        <v>404</v>
      </c>
      <c r="J112" s="238">
        <v>50</v>
      </c>
      <c r="K112" s="252"/>
    </row>
    <row r="113" s="1" customFormat="1" ht="15" customHeight="1">
      <c r="B113" s="263"/>
      <c r="C113" s="238" t="s">
        <v>54</v>
      </c>
      <c r="D113" s="238"/>
      <c r="E113" s="238"/>
      <c r="F113" s="261" t="s">
        <v>402</v>
      </c>
      <c r="G113" s="238"/>
      <c r="H113" s="238" t="s">
        <v>443</v>
      </c>
      <c r="I113" s="238" t="s">
        <v>404</v>
      </c>
      <c r="J113" s="238">
        <v>20</v>
      </c>
      <c r="K113" s="252"/>
    </row>
    <row r="114" s="1" customFormat="1" ht="15" customHeight="1">
      <c r="B114" s="263"/>
      <c r="C114" s="238" t="s">
        <v>444</v>
      </c>
      <c r="D114" s="238"/>
      <c r="E114" s="238"/>
      <c r="F114" s="261" t="s">
        <v>402</v>
      </c>
      <c r="G114" s="238"/>
      <c r="H114" s="238" t="s">
        <v>445</v>
      </c>
      <c r="I114" s="238" t="s">
        <v>404</v>
      </c>
      <c r="J114" s="238">
        <v>120</v>
      </c>
      <c r="K114" s="252"/>
    </row>
    <row r="115" s="1" customFormat="1" ht="15" customHeight="1">
      <c r="B115" s="263"/>
      <c r="C115" s="238" t="s">
        <v>39</v>
      </c>
      <c r="D115" s="238"/>
      <c r="E115" s="238"/>
      <c r="F115" s="261" t="s">
        <v>402</v>
      </c>
      <c r="G115" s="238"/>
      <c r="H115" s="238" t="s">
        <v>446</v>
      </c>
      <c r="I115" s="238" t="s">
        <v>437</v>
      </c>
      <c r="J115" s="238"/>
      <c r="K115" s="252"/>
    </row>
    <row r="116" s="1" customFormat="1" ht="15" customHeight="1">
      <c r="B116" s="263"/>
      <c r="C116" s="238" t="s">
        <v>49</v>
      </c>
      <c r="D116" s="238"/>
      <c r="E116" s="238"/>
      <c r="F116" s="261" t="s">
        <v>402</v>
      </c>
      <c r="G116" s="238"/>
      <c r="H116" s="238" t="s">
        <v>447</v>
      </c>
      <c r="I116" s="238" t="s">
        <v>437</v>
      </c>
      <c r="J116" s="238"/>
      <c r="K116" s="252"/>
    </row>
    <row r="117" s="1" customFormat="1" ht="15" customHeight="1">
      <c r="B117" s="263"/>
      <c r="C117" s="238" t="s">
        <v>58</v>
      </c>
      <c r="D117" s="238"/>
      <c r="E117" s="238"/>
      <c r="F117" s="261" t="s">
        <v>402</v>
      </c>
      <c r="G117" s="238"/>
      <c r="H117" s="238" t="s">
        <v>448</v>
      </c>
      <c r="I117" s="238" t="s">
        <v>449</v>
      </c>
      <c r="J117" s="238"/>
      <c r="K117" s="252"/>
    </row>
    <row r="118" s="1" customFormat="1" ht="15" customHeight="1">
      <c r="B118" s="266"/>
      <c r="C118" s="272"/>
      <c r="D118" s="272"/>
      <c r="E118" s="272"/>
      <c r="F118" s="272"/>
      <c r="G118" s="272"/>
      <c r="H118" s="272"/>
      <c r="I118" s="272"/>
      <c r="J118" s="272"/>
      <c r="K118" s="268"/>
    </row>
    <row r="119" s="1" customFormat="1" ht="18.75" customHeight="1">
      <c r="B119" s="273"/>
      <c r="C119" s="274"/>
      <c r="D119" s="274"/>
      <c r="E119" s="274"/>
      <c r="F119" s="275"/>
      <c r="G119" s="274"/>
      <c r="H119" s="274"/>
      <c r="I119" s="274"/>
      <c r="J119" s="274"/>
      <c r="K119" s="273"/>
    </row>
    <row r="120" s="1" customFormat="1" ht="18.75" customHeight="1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s="1" customFormat="1" ht="7.5" customHeight="1">
      <c r="B121" s="276"/>
      <c r="C121" s="277"/>
      <c r="D121" s="277"/>
      <c r="E121" s="277"/>
      <c r="F121" s="277"/>
      <c r="G121" s="277"/>
      <c r="H121" s="277"/>
      <c r="I121" s="277"/>
      <c r="J121" s="277"/>
      <c r="K121" s="278"/>
    </row>
    <row r="122" s="1" customFormat="1" ht="45" customHeight="1">
      <c r="B122" s="279"/>
      <c r="C122" s="229" t="s">
        <v>450</v>
      </c>
      <c r="D122" s="229"/>
      <c r="E122" s="229"/>
      <c r="F122" s="229"/>
      <c r="G122" s="229"/>
      <c r="H122" s="229"/>
      <c r="I122" s="229"/>
      <c r="J122" s="229"/>
      <c r="K122" s="280"/>
    </row>
    <row r="123" s="1" customFormat="1" ht="17.25" customHeight="1">
      <c r="B123" s="281"/>
      <c r="C123" s="253" t="s">
        <v>396</v>
      </c>
      <c r="D123" s="253"/>
      <c r="E123" s="253"/>
      <c r="F123" s="253" t="s">
        <v>397</v>
      </c>
      <c r="G123" s="254"/>
      <c r="H123" s="253" t="s">
        <v>55</v>
      </c>
      <c r="I123" s="253" t="s">
        <v>58</v>
      </c>
      <c r="J123" s="253" t="s">
        <v>398</v>
      </c>
      <c r="K123" s="282"/>
    </row>
    <row r="124" s="1" customFormat="1" ht="17.25" customHeight="1">
      <c r="B124" s="281"/>
      <c r="C124" s="255" t="s">
        <v>399</v>
      </c>
      <c r="D124" s="255"/>
      <c r="E124" s="255"/>
      <c r="F124" s="256" t="s">
        <v>400</v>
      </c>
      <c r="G124" s="257"/>
      <c r="H124" s="255"/>
      <c r="I124" s="255"/>
      <c r="J124" s="255" t="s">
        <v>401</v>
      </c>
      <c r="K124" s="282"/>
    </row>
    <row r="125" s="1" customFormat="1" ht="5.25" customHeight="1">
      <c r="B125" s="283"/>
      <c r="C125" s="258"/>
      <c r="D125" s="258"/>
      <c r="E125" s="258"/>
      <c r="F125" s="258"/>
      <c r="G125" s="284"/>
      <c r="H125" s="258"/>
      <c r="I125" s="258"/>
      <c r="J125" s="258"/>
      <c r="K125" s="285"/>
    </row>
    <row r="126" s="1" customFormat="1" ht="15" customHeight="1">
      <c r="B126" s="283"/>
      <c r="C126" s="238" t="s">
        <v>405</v>
      </c>
      <c r="D126" s="260"/>
      <c r="E126" s="260"/>
      <c r="F126" s="261" t="s">
        <v>402</v>
      </c>
      <c r="G126" s="238"/>
      <c r="H126" s="238" t="s">
        <v>442</v>
      </c>
      <c r="I126" s="238" t="s">
        <v>404</v>
      </c>
      <c r="J126" s="238">
        <v>120</v>
      </c>
      <c r="K126" s="286"/>
    </row>
    <row r="127" s="1" customFormat="1" ht="15" customHeight="1">
      <c r="B127" s="283"/>
      <c r="C127" s="238" t="s">
        <v>451</v>
      </c>
      <c r="D127" s="238"/>
      <c r="E127" s="238"/>
      <c r="F127" s="261" t="s">
        <v>402</v>
      </c>
      <c r="G127" s="238"/>
      <c r="H127" s="238" t="s">
        <v>452</v>
      </c>
      <c r="I127" s="238" t="s">
        <v>404</v>
      </c>
      <c r="J127" s="238" t="s">
        <v>453</v>
      </c>
      <c r="K127" s="286"/>
    </row>
    <row r="128" s="1" customFormat="1" ht="15" customHeight="1">
      <c r="B128" s="283"/>
      <c r="C128" s="238" t="s">
        <v>350</v>
      </c>
      <c r="D128" s="238"/>
      <c r="E128" s="238"/>
      <c r="F128" s="261" t="s">
        <v>402</v>
      </c>
      <c r="G128" s="238"/>
      <c r="H128" s="238" t="s">
        <v>454</v>
      </c>
      <c r="I128" s="238" t="s">
        <v>404</v>
      </c>
      <c r="J128" s="238" t="s">
        <v>453</v>
      </c>
      <c r="K128" s="286"/>
    </row>
    <row r="129" s="1" customFormat="1" ht="15" customHeight="1">
      <c r="B129" s="283"/>
      <c r="C129" s="238" t="s">
        <v>413</v>
      </c>
      <c r="D129" s="238"/>
      <c r="E129" s="238"/>
      <c r="F129" s="261" t="s">
        <v>408</v>
      </c>
      <c r="G129" s="238"/>
      <c r="H129" s="238" t="s">
        <v>414</v>
      </c>
      <c r="I129" s="238" t="s">
        <v>404</v>
      </c>
      <c r="J129" s="238">
        <v>15</v>
      </c>
      <c r="K129" s="286"/>
    </row>
    <row r="130" s="1" customFormat="1" ht="15" customHeight="1">
      <c r="B130" s="283"/>
      <c r="C130" s="264" t="s">
        <v>415</v>
      </c>
      <c r="D130" s="264"/>
      <c r="E130" s="264"/>
      <c r="F130" s="265" t="s">
        <v>408</v>
      </c>
      <c r="G130" s="264"/>
      <c r="H130" s="264" t="s">
        <v>416</v>
      </c>
      <c r="I130" s="264" t="s">
        <v>404</v>
      </c>
      <c r="J130" s="264">
        <v>15</v>
      </c>
      <c r="K130" s="286"/>
    </row>
    <row r="131" s="1" customFormat="1" ht="15" customHeight="1">
      <c r="B131" s="283"/>
      <c r="C131" s="264" t="s">
        <v>417</v>
      </c>
      <c r="D131" s="264"/>
      <c r="E131" s="264"/>
      <c r="F131" s="265" t="s">
        <v>408</v>
      </c>
      <c r="G131" s="264"/>
      <c r="H131" s="264" t="s">
        <v>418</v>
      </c>
      <c r="I131" s="264" t="s">
        <v>404</v>
      </c>
      <c r="J131" s="264">
        <v>20</v>
      </c>
      <c r="K131" s="286"/>
    </row>
    <row r="132" s="1" customFormat="1" ht="15" customHeight="1">
      <c r="B132" s="283"/>
      <c r="C132" s="264" t="s">
        <v>419</v>
      </c>
      <c r="D132" s="264"/>
      <c r="E132" s="264"/>
      <c r="F132" s="265" t="s">
        <v>408</v>
      </c>
      <c r="G132" s="264"/>
      <c r="H132" s="264" t="s">
        <v>420</v>
      </c>
      <c r="I132" s="264" t="s">
        <v>404</v>
      </c>
      <c r="J132" s="264">
        <v>20</v>
      </c>
      <c r="K132" s="286"/>
    </row>
    <row r="133" s="1" customFormat="1" ht="15" customHeight="1">
      <c r="B133" s="283"/>
      <c r="C133" s="238" t="s">
        <v>407</v>
      </c>
      <c r="D133" s="238"/>
      <c r="E133" s="238"/>
      <c r="F133" s="261" t="s">
        <v>408</v>
      </c>
      <c r="G133" s="238"/>
      <c r="H133" s="238" t="s">
        <v>442</v>
      </c>
      <c r="I133" s="238" t="s">
        <v>404</v>
      </c>
      <c r="J133" s="238">
        <v>50</v>
      </c>
      <c r="K133" s="286"/>
    </row>
    <row r="134" s="1" customFormat="1" ht="15" customHeight="1">
      <c r="B134" s="283"/>
      <c r="C134" s="238" t="s">
        <v>421</v>
      </c>
      <c r="D134" s="238"/>
      <c r="E134" s="238"/>
      <c r="F134" s="261" t="s">
        <v>408</v>
      </c>
      <c r="G134" s="238"/>
      <c r="H134" s="238" t="s">
        <v>442</v>
      </c>
      <c r="I134" s="238" t="s">
        <v>404</v>
      </c>
      <c r="J134" s="238">
        <v>50</v>
      </c>
      <c r="K134" s="286"/>
    </row>
    <row r="135" s="1" customFormat="1" ht="15" customHeight="1">
      <c r="B135" s="283"/>
      <c r="C135" s="238" t="s">
        <v>427</v>
      </c>
      <c r="D135" s="238"/>
      <c r="E135" s="238"/>
      <c r="F135" s="261" t="s">
        <v>408</v>
      </c>
      <c r="G135" s="238"/>
      <c r="H135" s="238" t="s">
        <v>442</v>
      </c>
      <c r="I135" s="238" t="s">
        <v>404</v>
      </c>
      <c r="J135" s="238">
        <v>50</v>
      </c>
      <c r="K135" s="286"/>
    </row>
    <row r="136" s="1" customFormat="1" ht="15" customHeight="1">
      <c r="B136" s="283"/>
      <c r="C136" s="238" t="s">
        <v>429</v>
      </c>
      <c r="D136" s="238"/>
      <c r="E136" s="238"/>
      <c r="F136" s="261" t="s">
        <v>408</v>
      </c>
      <c r="G136" s="238"/>
      <c r="H136" s="238" t="s">
        <v>442</v>
      </c>
      <c r="I136" s="238" t="s">
        <v>404</v>
      </c>
      <c r="J136" s="238">
        <v>50</v>
      </c>
      <c r="K136" s="286"/>
    </row>
    <row r="137" s="1" customFormat="1" ht="15" customHeight="1">
      <c r="B137" s="283"/>
      <c r="C137" s="238" t="s">
        <v>430</v>
      </c>
      <c r="D137" s="238"/>
      <c r="E137" s="238"/>
      <c r="F137" s="261" t="s">
        <v>408</v>
      </c>
      <c r="G137" s="238"/>
      <c r="H137" s="238" t="s">
        <v>455</v>
      </c>
      <c r="I137" s="238" t="s">
        <v>404</v>
      </c>
      <c r="J137" s="238">
        <v>255</v>
      </c>
      <c r="K137" s="286"/>
    </row>
    <row r="138" s="1" customFormat="1" ht="15" customHeight="1">
      <c r="B138" s="283"/>
      <c r="C138" s="238" t="s">
        <v>432</v>
      </c>
      <c r="D138" s="238"/>
      <c r="E138" s="238"/>
      <c r="F138" s="261" t="s">
        <v>402</v>
      </c>
      <c r="G138" s="238"/>
      <c r="H138" s="238" t="s">
        <v>456</v>
      </c>
      <c r="I138" s="238" t="s">
        <v>434</v>
      </c>
      <c r="J138" s="238"/>
      <c r="K138" s="286"/>
    </row>
    <row r="139" s="1" customFormat="1" ht="15" customHeight="1">
      <c r="B139" s="283"/>
      <c r="C139" s="238" t="s">
        <v>435</v>
      </c>
      <c r="D139" s="238"/>
      <c r="E139" s="238"/>
      <c r="F139" s="261" t="s">
        <v>402</v>
      </c>
      <c r="G139" s="238"/>
      <c r="H139" s="238" t="s">
        <v>457</v>
      </c>
      <c r="I139" s="238" t="s">
        <v>437</v>
      </c>
      <c r="J139" s="238"/>
      <c r="K139" s="286"/>
    </row>
    <row r="140" s="1" customFormat="1" ht="15" customHeight="1">
      <c r="B140" s="283"/>
      <c r="C140" s="238" t="s">
        <v>438</v>
      </c>
      <c r="D140" s="238"/>
      <c r="E140" s="238"/>
      <c r="F140" s="261" t="s">
        <v>402</v>
      </c>
      <c r="G140" s="238"/>
      <c r="H140" s="238" t="s">
        <v>438</v>
      </c>
      <c r="I140" s="238" t="s">
        <v>437</v>
      </c>
      <c r="J140" s="238"/>
      <c r="K140" s="286"/>
    </row>
    <row r="141" s="1" customFormat="1" ht="15" customHeight="1">
      <c r="B141" s="283"/>
      <c r="C141" s="238" t="s">
        <v>39</v>
      </c>
      <c r="D141" s="238"/>
      <c r="E141" s="238"/>
      <c r="F141" s="261" t="s">
        <v>402</v>
      </c>
      <c r="G141" s="238"/>
      <c r="H141" s="238" t="s">
        <v>458</v>
      </c>
      <c r="I141" s="238" t="s">
        <v>437</v>
      </c>
      <c r="J141" s="238"/>
      <c r="K141" s="286"/>
    </row>
    <row r="142" s="1" customFormat="1" ht="15" customHeight="1">
      <c r="B142" s="283"/>
      <c r="C142" s="238" t="s">
        <v>459</v>
      </c>
      <c r="D142" s="238"/>
      <c r="E142" s="238"/>
      <c r="F142" s="261" t="s">
        <v>402</v>
      </c>
      <c r="G142" s="238"/>
      <c r="H142" s="238" t="s">
        <v>460</v>
      </c>
      <c r="I142" s="238" t="s">
        <v>437</v>
      </c>
      <c r="J142" s="238"/>
      <c r="K142" s="286"/>
    </row>
    <row r="143" s="1" customFormat="1" ht="15" customHeight="1">
      <c r="B143" s="287"/>
      <c r="C143" s="288"/>
      <c r="D143" s="288"/>
      <c r="E143" s="288"/>
      <c r="F143" s="288"/>
      <c r="G143" s="288"/>
      <c r="H143" s="288"/>
      <c r="I143" s="288"/>
      <c r="J143" s="288"/>
      <c r="K143" s="289"/>
    </row>
    <row r="144" s="1" customFormat="1" ht="18.75" customHeight="1">
      <c r="B144" s="274"/>
      <c r="C144" s="274"/>
      <c r="D144" s="274"/>
      <c r="E144" s="274"/>
      <c r="F144" s="275"/>
      <c r="G144" s="274"/>
      <c r="H144" s="274"/>
      <c r="I144" s="274"/>
      <c r="J144" s="274"/>
      <c r="K144" s="274"/>
    </row>
    <row r="145" s="1" customFormat="1" ht="18.75" customHeight="1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s="1" customFormat="1" ht="7.5" customHeight="1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s="1" customFormat="1" ht="45" customHeight="1">
      <c r="B147" s="250"/>
      <c r="C147" s="251" t="s">
        <v>461</v>
      </c>
      <c r="D147" s="251"/>
      <c r="E147" s="251"/>
      <c r="F147" s="251"/>
      <c r="G147" s="251"/>
      <c r="H147" s="251"/>
      <c r="I147" s="251"/>
      <c r="J147" s="251"/>
      <c r="K147" s="252"/>
    </row>
    <row r="148" s="1" customFormat="1" ht="17.25" customHeight="1">
      <c r="B148" s="250"/>
      <c r="C148" s="253" t="s">
        <v>396</v>
      </c>
      <c r="D148" s="253"/>
      <c r="E148" s="253"/>
      <c r="F148" s="253" t="s">
        <v>397</v>
      </c>
      <c r="G148" s="254"/>
      <c r="H148" s="253" t="s">
        <v>55</v>
      </c>
      <c r="I148" s="253" t="s">
        <v>58</v>
      </c>
      <c r="J148" s="253" t="s">
        <v>398</v>
      </c>
      <c r="K148" s="252"/>
    </row>
    <row r="149" s="1" customFormat="1" ht="17.25" customHeight="1">
      <c r="B149" s="250"/>
      <c r="C149" s="255" t="s">
        <v>399</v>
      </c>
      <c r="D149" s="255"/>
      <c r="E149" s="255"/>
      <c r="F149" s="256" t="s">
        <v>400</v>
      </c>
      <c r="G149" s="257"/>
      <c r="H149" s="255"/>
      <c r="I149" s="255"/>
      <c r="J149" s="255" t="s">
        <v>401</v>
      </c>
      <c r="K149" s="252"/>
    </row>
    <row r="150" s="1" customFormat="1" ht="5.25" customHeight="1">
      <c r="B150" s="263"/>
      <c r="C150" s="258"/>
      <c r="D150" s="258"/>
      <c r="E150" s="258"/>
      <c r="F150" s="258"/>
      <c r="G150" s="259"/>
      <c r="H150" s="258"/>
      <c r="I150" s="258"/>
      <c r="J150" s="258"/>
      <c r="K150" s="286"/>
    </row>
    <row r="151" s="1" customFormat="1" ht="15" customHeight="1">
      <c r="B151" s="263"/>
      <c r="C151" s="290" t="s">
        <v>405</v>
      </c>
      <c r="D151" s="238"/>
      <c r="E151" s="238"/>
      <c r="F151" s="291" t="s">
        <v>402</v>
      </c>
      <c r="G151" s="238"/>
      <c r="H151" s="290" t="s">
        <v>442</v>
      </c>
      <c r="I151" s="290" t="s">
        <v>404</v>
      </c>
      <c r="J151" s="290">
        <v>120</v>
      </c>
      <c r="K151" s="286"/>
    </row>
    <row r="152" s="1" customFormat="1" ht="15" customHeight="1">
      <c r="B152" s="263"/>
      <c r="C152" s="290" t="s">
        <v>451</v>
      </c>
      <c r="D152" s="238"/>
      <c r="E152" s="238"/>
      <c r="F152" s="291" t="s">
        <v>402</v>
      </c>
      <c r="G152" s="238"/>
      <c r="H152" s="290" t="s">
        <v>462</v>
      </c>
      <c r="I152" s="290" t="s">
        <v>404</v>
      </c>
      <c r="J152" s="290" t="s">
        <v>453</v>
      </c>
      <c r="K152" s="286"/>
    </row>
    <row r="153" s="1" customFormat="1" ht="15" customHeight="1">
      <c r="B153" s="263"/>
      <c r="C153" s="290" t="s">
        <v>350</v>
      </c>
      <c r="D153" s="238"/>
      <c r="E153" s="238"/>
      <c r="F153" s="291" t="s">
        <v>402</v>
      </c>
      <c r="G153" s="238"/>
      <c r="H153" s="290" t="s">
        <v>463</v>
      </c>
      <c r="I153" s="290" t="s">
        <v>404</v>
      </c>
      <c r="J153" s="290" t="s">
        <v>453</v>
      </c>
      <c r="K153" s="286"/>
    </row>
    <row r="154" s="1" customFormat="1" ht="15" customHeight="1">
      <c r="B154" s="263"/>
      <c r="C154" s="290" t="s">
        <v>407</v>
      </c>
      <c r="D154" s="238"/>
      <c r="E154" s="238"/>
      <c r="F154" s="291" t="s">
        <v>408</v>
      </c>
      <c r="G154" s="238"/>
      <c r="H154" s="290" t="s">
        <v>442</v>
      </c>
      <c r="I154" s="290" t="s">
        <v>404</v>
      </c>
      <c r="J154" s="290">
        <v>50</v>
      </c>
      <c r="K154" s="286"/>
    </row>
    <row r="155" s="1" customFormat="1" ht="15" customHeight="1">
      <c r="B155" s="263"/>
      <c r="C155" s="290" t="s">
        <v>410</v>
      </c>
      <c r="D155" s="238"/>
      <c r="E155" s="238"/>
      <c r="F155" s="291" t="s">
        <v>402</v>
      </c>
      <c r="G155" s="238"/>
      <c r="H155" s="290" t="s">
        <v>442</v>
      </c>
      <c r="I155" s="290" t="s">
        <v>412</v>
      </c>
      <c r="J155" s="290"/>
      <c r="K155" s="286"/>
    </row>
    <row r="156" s="1" customFormat="1" ht="15" customHeight="1">
      <c r="B156" s="263"/>
      <c r="C156" s="290" t="s">
        <v>421</v>
      </c>
      <c r="D156" s="238"/>
      <c r="E156" s="238"/>
      <c r="F156" s="291" t="s">
        <v>408</v>
      </c>
      <c r="G156" s="238"/>
      <c r="H156" s="290" t="s">
        <v>442</v>
      </c>
      <c r="I156" s="290" t="s">
        <v>404</v>
      </c>
      <c r="J156" s="290">
        <v>50</v>
      </c>
      <c r="K156" s="286"/>
    </row>
    <row r="157" s="1" customFormat="1" ht="15" customHeight="1">
      <c r="B157" s="263"/>
      <c r="C157" s="290" t="s">
        <v>429</v>
      </c>
      <c r="D157" s="238"/>
      <c r="E157" s="238"/>
      <c r="F157" s="291" t="s">
        <v>408</v>
      </c>
      <c r="G157" s="238"/>
      <c r="H157" s="290" t="s">
        <v>442</v>
      </c>
      <c r="I157" s="290" t="s">
        <v>404</v>
      </c>
      <c r="J157" s="290">
        <v>50</v>
      </c>
      <c r="K157" s="286"/>
    </row>
    <row r="158" s="1" customFormat="1" ht="15" customHeight="1">
      <c r="B158" s="263"/>
      <c r="C158" s="290" t="s">
        <v>427</v>
      </c>
      <c r="D158" s="238"/>
      <c r="E158" s="238"/>
      <c r="F158" s="291" t="s">
        <v>408</v>
      </c>
      <c r="G158" s="238"/>
      <c r="H158" s="290" t="s">
        <v>442</v>
      </c>
      <c r="I158" s="290" t="s">
        <v>404</v>
      </c>
      <c r="J158" s="290">
        <v>50</v>
      </c>
      <c r="K158" s="286"/>
    </row>
    <row r="159" s="1" customFormat="1" ht="15" customHeight="1">
      <c r="B159" s="263"/>
      <c r="C159" s="290" t="s">
        <v>94</v>
      </c>
      <c r="D159" s="238"/>
      <c r="E159" s="238"/>
      <c r="F159" s="291" t="s">
        <v>402</v>
      </c>
      <c r="G159" s="238"/>
      <c r="H159" s="290" t="s">
        <v>464</v>
      </c>
      <c r="I159" s="290" t="s">
        <v>404</v>
      </c>
      <c r="J159" s="290" t="s">
        <v>465</v>
      </c>
      <c r="K159" s="286"/>
    </row>
    <row r="160" s="1" customFormat="1" ht="15" customHeight="1">
      <c r="B160" s="263"/>
      <c r="C160" s="290" t="s">
        <v>466</v>
      </c>
      <c r="D160" s="238"/>
      <c r="E160" s="238"/>
      <c r="F160" s="291" t="s">
        <v>402</v>
      </c>
      <c r="G160" s="238"/>
      <c r="H160" s="290" t="s">
        <v>467</v>
      </c>
      <c r="I160" s="290" t="s">
        <v>437</v>
      </c>
      <c r="J160" s="290"/>
      <c r="K160" s="286"/>
    </row>
    <row r="161" s="1" customFormat="1" ht="15" customHeight="1">
      <c r="B161" s="292"/>
      <c r="C161" s="272"/>
      <c r="D161" s="272"/>
      <c r="E161" s="272"/>
      <c r="F161" s="272"/>
      <c r="G161" s="272"/>
      <c r="H161" s="272"/>
      <c r="I161" s="272"/>
      <c r="J161" s="272"/>
      <c r="K161" s="293"/>
    </row>
    <row r="162" s="1" customFormat="1" ht="18.75" customHeight="1">
      <c r="B162" s="274"/>
      <c r="C162" s="284"/>
      <c r="D162" s="284"/>
      <c r="E162" s="284"/>
      <c r="F162" s="294"/>
      <c r="G162" s="284"/>
      <c r="H162" s="284"/>
      <c r="I162" s="284"/>
      <c r="J162" s="284"/>
      <c r="K162" s="274"/>
    </row>
    <row r="163" s="1" customFormat="1" ht="18.75" customHeight="1"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</row>
    <row r="164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="1" customFormat="1" ht="45" customHeight="1">
      <c r="B165" s="228"/>
      <c r="C165" s="229" t="s">
        <v>468</v>
      </c>
      <c r="D165" s="229"/>
      <c r="E165" s="229"/>
      <c r="F165" s="229"/>
      <c r="G165" s="229"/>
      <c r="H165" s="229"/>
      <c r="I165" s="229"/>
      <c r="J165" s="229"/>
      <c r="K165" s="230"/>
    </row>
    <row r="166" s="1" customFormat="1" ht="17.25" customHeight="1">
      <c r="B166" s="228"/>
      <c r="C166" s="253" t="s">
        <v>396</v>
      </c>
      <c r="D166" s="253"/>
      <c r="E166" s="253"/>
      <c r="F166" s="253" t="s">
        <v>397</v>
      </c>
      <c r="G166" s="295"/>
      <c r="H166" s="296" t="s">
        <v>55</v>
      </c>
      <c r="I166" s="296" t="s">
        <v>58</v>
      </c>
      <c r="J166" s="253" t="s">
        <v>398</v>
      </c>
      <c r="K166" s="230"/>
    </row>
    <row r="167" s="1" customFormat="1" ht="17.25" customHeight="1">
      <c r="B167" s="231"/>
      <c r="C167" s="255" t="s">
        <v>399</v>
      </c>
      <c r="D167" s="255"/>
      <c r="E167" s="255"/>
      <c r="F167" s="256" t="s">
        <v>400</v>
      </c>
      <c r="G167" s="297"/>
      <c r="H167" s="298"/>
      <c r="I167" s="298"/>
      <c r="J167" s="255" t="s">
        <v>401</v>
      </c>
      <c r="K167" s="233"/>
    </row>
    <row r="168" s="1" customFormat="1" ht="5.25" customHeight="1">
      <c r="B168" s="263"/>
      <c r="C168" s="258"/>
      <c r="D168" s="258"/>
      <c r="E168" s="258"/>
      <c r="F168" s="258"/>
      <c r="G168" s="259"/>
      <c r="H168" s="258"/>
      <c r="I168" s="258"/>
      <c r="J168" s="258"/>
      <c r="K168" s="286"/>
    </row>
    <row r="169" s="1" customFormat="1" ht="15" customHeight="1">
      <c r="B169" s="263"/>
      <c r="C169" s="238" t="s">
        <v>405</v>
      </c>
      <c r="D169" s="238"/>
      <c r="E169" s="238"/>
      <c r="F169" s="261" t="s">
        <v>402</v>
      </c>
      <c r="G169" s="238"/>
      <c r="H169" s="238" t="s">
        <v>442</v>
      </c>
      <c r="I169" s="238" t="s">
        <v>404</v>
      </c>
      <c r="J169" s="238">
        <v>120</v>
      </c>
      <c r="K169" s="286"/>
    </row>
    <row r="170" s="1" customFormat="1" ht="15" customHeight="1">
      <c r="B170" s="263"/>
      <c r="C170" s="238" t="s">
        <v>451</v>
      </c>
      <c r="D170" s="238"/>
      <c r="E170" s="238"/>
      <c r="F170" s="261" t="s">
        <v>402</v>
      </c>
      <c r="G170" s="238"/>
      <c r="H170" s="238" t="s">
        <v>452</v>
      </c>
      <c r="I170" s="238" t="s">
        <v>404</v>
      </c>
      <c r="J170" s="238" t="s">
        <v>453</v>
      </c>
      <c r="K170" s="286"/>
    </row>
    <row r="171" s="1" customFormat="1" ht="15" customHeight="1">
      <c r="B171" s="263"/>
      <c r="C171" s="238" t="s">
        <v>350</v>
      </c>
      <c r="D171" s="238"/>
      <c r="E171" s="238"/>
      <c r="F171" s="261" t="s">
        <v>402</v>
      </c>
      <c r="G171" s="238"/>
      <c r="H171" s="238" t="s">
        <v>469</v>
      </c>
      <c r="I171" s="238" t="s">
        <v>404</v>
      </c>
      <c r="J171" s="238" t="s">
        <v>453</v>
      </c>
      <c r="K171" s="286"/>
    </row>
    <row r="172" s="1" customFormat="1" ht="15" customHeight="1">
      <c r="B172" s="263"/>
      <c r="C172" s="238" t="s">
        <v>407</v>
      </c>
      <c r="D172" s="238"/>
      <c r="E172" s="238"/>
      <c r="F172" s="261" t="s">
        <v>408</v>
      </c>
      <c r="G172" s="238"/>
      <c r="H172" s="238" t="s">
        <v>469</v>
      </c>
      <c r="I172" s="238" t="s">
        <v>404</v>
      </c>
      <c r="J172" s="238">
        <v>50</v>
      </c>
      <c r="K172" s="286"/>
    </row>
    <row r="173" s="1" customFormat="1" ht="15" customHeight="1">
      <c r="B173" s="263"/>
      <c r="C173" s="238" t="s">
        <v>410</v>
      </c>
      <c r="D173" s="238"/>
      <c r="E173" s="238"/>
      <c r="F173" s="261" t="s">
        <v>402</v>
      </c>
      <c r="G173" s="238"/>
      <c r="H173" s="238" t="s">
        <v>469</v>
      </c>
      <c r="I173" s="238" t="s">
        <v>412</v>
      </c>
      <c r="J173" s="238"/>
      <c r="K173" s="286"/>
    </row>
    <row r="174" s="1" customFormat="1" ht="15" customHeight="1">
      <c r="B174" s="263"/>
      <c r="C174" s="238" t="s">
        <v>421</v>
      </c>
      <c r="D174" s="238"/>
      <c r="E174" s="238"/>
      <c r="F174" s="261" t="s">
        <v>408</v>
      </c>
      <c r="G174" s="238"/>
      <c r="H174" s="238" t="s">
        <v>469</v>
      </c>
      <c r="I174" s="238" t="s">
        <v>404</v>
      </c>
      <c r="J174" s="238">
        <v>50</v>
      </c>
      <c r="K174" s="286"/>
    </row>
    <row r="175" s="1" customFormat="1" ht="15" customHeight="1">
      <c r="B175" s="263"/>
      <c r="C175" s="238" t="s">
        <v>429</v>
      </c>
      <c r="D175" s="238"/>
      <c r="E175" s="238"/>
      <c r="F175" s="261" t="s">
        <v>408</v>
      </c>
      <c r="G175" s="238"/>
      <c r="H175" s="238" t="s">
        <v>469</v>
      </c>
      <c r="I175" s="238" t="s">
        <v>404</v>
      </c>
      <c r="J175" s="238">
        <v>50</v>
      </c>
      <c r="K175" s="286"/>
    </row>
    <row r="176" s="1" customFormat="1" ht="15" customHeight="1">
      <c r="B176" s="263"/>
      <c r="C176" s="238" t="s">
        <v>427</v>
      </c>
      <c r="D176" s="238"/>
      <c r="E176" s="238"/>
      <c r="F176" s="261" t="s">
        <v>408</v>
      </c>
      <c r="G176" s="238"/>
      <c r="H176" s="238" t="s">
        <v>469</v>
      </c>
      <c r="I176" s="238" t="s">
        <v>404</v>
      </c>
      <c r="J176" s="238">
        <v>50</v>
      </c>
      <c r="K176" s="286"/>
    </row>
    <row r="177" s="1" customFormat="1" ht="15" customHeight="1">
      <c r="B177" s="263"/>
      <c r="C177" s="238" t="s">
        <v>109</v>
      </c>
      <c r="D177" s="238"/>
      <c r="E177" s="238"/>
      <c r="F177" s="261" t="s">
        <v>402</v>
      </c>
      <c r="G177" s="238"/>
      <c r="H177" s="238" t="s">
        <v>470</v>
      </c>
      <c r="I177" s="238" t="s">
        <v>471</v>
      </c>
      <c r="J177" s="238"/>
      <c r="K177" s="286"/>
    </row>
    <row r="178" s="1" customFormat="1" ht="15" customHeight="1">
      <c r="B178" s="263"/>
      <c r="C178" s="238" t="s">
        <v>58</v>
      </c>
      <c r="D178" s="238"/>
      <c r="E178" s="238"/>
      <c r="F178" s="261" t="s">
        <v>402</v>
      </c>
      <c r="G178" s="238"/>
      <c r="H178" s="238" t="s">
        <v>472</v>
      </c>
      <c r="I178" s="238" t="s">
        <v>473</v>
      </c>
      <c r="J178" s="238">
        <v>1</v>
      </c>
      <c r="K178" s="286"/>
    </row>
    <row r="179" s="1" customFormat="1" ht="15" customHeight="1">
      <c r="B179" s="263"/>
      <c r="C179" s="238" t="s">
        <v>54</v>
      </c>
      <c r="D179" s="238"/>
      <c r="E179" s="238"/>
      <c r="F179" s="261" t="s">
        <v>402</v>
      </c>
      <c r="G179" s="238"/>
      <c r="H179" s="238" t="s">
        <v>474</v>
      </c>
      <c r="I179" s="238" t="s">
        <v>404</v>
      </c>
      <c r="J179" s="238">
        <v>20</v>
      </c>
      <c r="K179" s="286"/>
    </row>
    <row r="180" s="1" customFormat="1" ht="15" customHeight="1">
      <c r="B180" s="263"/>
      <c r="C180" s="238" t="s">
        <v>55</v>
      </c>
      <c r="D180" s="238"/>
      <c r="E180" s="238"/>
      <c r="F180" s="261" t="s">
        <v>402</v>
      </c>
      <c r="G180" s="238"/>
      <c r="H180" s="238" t="s">
        <v>475</v>
      </c>
      <c r="I180" s="238" t="s">
        <v>404</v>
      </c>
      <c r="J180" s="238">
        <v>255</v>
      </c>
      <c r="K180" s="286"/>
    </row>
    <row r="181" s="1" customFormat="1" ht="15" customHeight="1">
      <c r="B181" s="263"/>
      <c r="C181" s="238" t="s">
        <v>110</v>
      </c>
      <c r="D181" s="238"/>
      <c r="E181" s="238"/>
      <c r="F181" s="261" t="s">
        <v>402</v>
      </c>
      <c r="G181" s="238"/>
      <c r="H181" s="238" t="s">
        <v>366</v>
      </c>
      <c r="I181" s="238" t="s">
        <v>404</v>
      </c>
      <c r="J181" s="238">
        <v>10</v>
      </c>
      <c r="K181" s="286"/>
    </row>
    <row r="182" s="1" customFormat="1" ht="15" customHeight="1">
      <c r="B182" s="263"/>
      <c r="C182" s="238" t="s">
        <v>111</v>
      </c>
      <c r="D182" s="238"/>
      <c r="E182" s="238"/>
      <c r="F182" s="261" t="s">
        <v>402</v>
      </c>
      <c r="G182" s="238"/>
      <c r="H182" s="238" t="s">
        <v>476</v>
      </c>
      <c r="I182" s="238" t="s">
        <v>437</v>
      </c>
      <c r="J182" s="238"/>
      <c r="K182" s="286"/>
    </row>
    <row r="183" s="1" customFormat="1" ht="15" customHeight="1">
      <c r="B183" s="263"/>
      <c r="C183" s="238" t="s">
        <v>477</v>
      </c>
      <c r="D183" s="238"/>
      <c r="E183" s="238"/>
      <c r="F183" s="261" t="s">
        <v>402</v>
      </c>
      <c r="G183" s="238"/>
      <c r="H183" s="238" t="s">
        <v>478</v>
      </c>
      <c r="I183" s="238" t="s">
        <v>437</v>
      </c>
      <c r="J183" s="238"/>
      <c r="K183" s="286"/>
    </row>
    <row r="184" s="1" customFormat="1" ht="15" customHeight="1">
      <c r="B184" s="263"/>
      <c r="C184" s="238" t="s">
        <v>466</v>
      </c>
      <c r="D184" s="238"/>
      <c r="E184" s="238"/>
      <c r="F184" s="261" t="s">
        <v>402</v>
      </c>
      <c r="G184" s="238"/>
      <c r="H184" s="238" t="s">
        <v>479</v>
      </c>
      <c r="I184" s="238" t="s">
        <v>437</v>
      </c>
      <c r="J184" s="238"/>
      <c r="K184" s="286"/>
    </row>
    <row r="185" s="1" customFormat="1" ht="15" customHeight="1">
      <c r="B185" s="263"/>
      <c r="C185" s="238" t="s">
        <v>114</v>
      </c>
      <c r="D185" s="238"/>
      <c r="E185" s="238"/>
      <c r="F185" s="261" t="s">
        <v>408</v>
      </c>
      <c r="G185" s="238"/>
      <c r="H185" s="238" t="s">
        <v>480</v>
      </c>
      <c r="I185" s="238" t="s">
        <v>404</v>
      </c>
      <c r="J185" s="238">
        <v>50</v>
      </c>
      <c r="K185" s="286"/>
    </row>
    <row r="186" s="1" customFormat="1" ht="15" customHeight="1">
      <c r="B186" s="263"/>
      <c r="C186" s="238" t="s">
        <v>481</v>
      </c>
      <c r="D186" s="238"/>
      <c r="E186" s="238"/>
      <c r="F186" s="261" t="s">
        <v>408</v>
      </c>
      <c r="G186" s="238"/>
      <c r="H186" s="238" t="s">
        <v>482</v>
      </c>
      <c r="I186" s="238" t="s">
        <v>483</v>
      </c>
      <c r="J186" s="238"/>
      <c r="K186" s="286"/>
    </row>
    <row r="187" s="1" customFormat="1" ht="15" customHeight="1">
      <c r="B187" s="263"/>
      <c r="C187" s="238" t="s">
        <v>484</v>
      </c>
      <c r="D187" s="238"/>
      <c r="E187" s="238"/>
      <c r="F187" s="261" t="s">
        <v>408</v>
      </c>
      <c r="G187" s="238"/>
      <c r="H187" s="238" t="s">
        <v>485</v>
      </c>
      <c r="I187" s="238" t="s">
        <v>483</v>
      </c>
      <c r="J187" s="238"/>
      <c r="K187" s="286"/>
    </row>
    <row r="188" s="1" customFormat="1" ht="15" customHeight="1">
      <c r="B188" s="263"/>
      <c r="C188" s="238" t="s">
        <v>486</v>
      </c>
      <c r="D188" s="238"/>
      <c r="E188" s="238"/>
      <c r="F188" s="261" t="s">
        <v>408</v>
      </c>
      <c r="G188" s="238"/>
      <c r="H188" s="238" t="s">
        <v>487</v>
      </c>
      <c r="I188" s="238" t="s">
        <v>483</v>
      </c>
      <c r="J188" s="238"/>
      <c r="K188" s="286"/>
    </row>
    <row r="189" s="1" customFormat="1" ht="15" customHeight="1">
      <c r="B189" s="263"/>
      <c r="C189" s="299" t="s">
        <v>488</v>
      </c>
      <c r="D189" s="238"/>
      <c r="E189" s="238"/>
      <c r="F189" s="261" t="s">
        <v>408</v>
      </c>
      <c r="G189" s="238"/>
      <c r="H189" s="238" t="s">
        <v>489</v>
      </c>
      <c r="I189" s="238" t="s">
        <v>490</v>
      </c>
      <c r="J189" s="300" t="s">
        <v>491</v>
      </c>
      <c r="K189" s="286"/>
    </row>
    <row r="190" s="1" customFormat="1" ht="15" customHeight="1">
      <c r="B190" s="263"/>
      <c r="C190" s="299" t="s">
        <v>43</v>
      </c>
      <c r="D190" s="238"/>
      <c r="E190" s="238"/>
      <c r="F190" s="261" t="s">
        <v>402</v>
      </c>
      <c r="G190" s="238"/>
      <c r="H190" s="235" t="s">
        <v>492</v>
      </c>
      <c r="I190" s="238" t="s">
        <v>493</v>
      </c>
      <c r="J190" s="238"/>
      <c r="K190" s="286"/>
    </row>
    <row r="191" s="1" customFormat="1" ht="15" customHeight="1">
      <c r="B191" s="263"/>
      <c r="C191" s="299" t="s">
        <v>494</v>
      </c>
      <c r="D191" s="238"/>
      <c r="E191" s="238"/>
      <c r="F191" s="261" t="s">
        <v>402</v>
      </c>
      <c r="G191" s="238"/>
      <c r="H191" s="238" t="s">
        <v>495</v>
      </c>
      <c r="I191" s="238" t="s">
        <v>437</v>
      </c>
      <c r="J191" s="238"/>
      <c r="K191" s="286"/>
    </row>
    <row r="192" s="1" customFormat="1" ht="15" customHeight="1">
      <c r="B192" s="263"/>
      <c r="C192" s="299" t="s">
        <v>496</v>
      </c>
      <c r="D192" s="238"/>
      <c r="E192" s="238"/>
      <c r="F192" s="261" t="s">
        <v>402</v>
      </c>
      <c r="G192" s="238"/>
      <c r="H192" s="238" t="s">
        <v>497</v>
      </c>
      <c r="I192" s="238" t="s">
        <v>437</v>
      </c>
      <c r="J192" s="238"/>
      <c r="K192" s="286"/>
    </row>
    <row r="193" s="1" customFormat="1" ht="15" customHeight="1">
      <c r="B193" s="263"/>
      <c r="C193" s="299" t="s">
        <v>498</v>
      </c>
      <c r="D193" s="238"/>
      <c r="E193" s="238"/>
      <c r="F193" s="261" t="s">
        <v>408</v>
      </c>
      <c r="G193" s="238"/>
      <c r="H193" s="238" t="s">
        <v>499</v>
      </c>
      <c r="I193" s="238" t="s">
        <v>437</v>
      </c>
      <c r="J193" s="238"/>
      <c r="K193" s="286"/>
    </row>
    <row r="194" s="1" customFormat="1" ht="15" customHeight="1">
      <c r="B194" s="292"/>
      <c r="C194" s="301"/>
      <c r="D194" s="272"/>
      <c r="E194" s="272"/>
      <c r="F194" s="272"/>
      <c r="G194" s="272"/>
      <c r="H194" s="272"/>
      <c r="I194" s="272"/>
      <c r="J194" s="272"/>
      <c r="K194" s="293"/>
    </row>
    <row r="195" s="1" customFormat="1" ht="18.75" customHeight="1">
      <c r="B195" s="274"/>
      <c r="C195" s="284"/>
      <c r="D195" s="284"/>
      <c r="E195" s="284"/>
      <c r="F195" s="294"/>
      <c r="G195" s="284"/>
      <c r="H195" s="284"/>
      <c r="I195" s="284"/>
      <c r="J195" s="284"/>
      <c r="K195" s="274"/>
    </row>
    <row r="196" s="1" customFormat="1" ht="18.75" customHeight="1">
      <c r="B196" s="274"/>
      <c r="C196" s="284"/>
      <c r="D196" s="284"/>
      <c r="E196" s="284"/>
      <c r="F196" s="294"/>
      <c r="G196" s="284"/>
      <c r="H196" s="284"/>
      <c r="I196" s="284"/>
      <c r="J196" s="284"/>
      <c r="K196" s="274"/>
    </row>
    <row r="197" s="1" customFormat="1" ht="18.75" customHeight="1">
      <c r="B197" s="246"/>
      <c r="C197" s="246"/>
      <c r="D197" s="246"/>
      <c r="E197" s="246"/>
      <c r="F197" s="246"/>
      <c r="G197" s="246"/>
      <c r="H197" s="246"/>
      <c r="I197" s="246"/>
      <c r="J197" s="246"/>
      <c r="K197" s="246"/>
    </row>
    <row r="198" s="1" customFormat="1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="1" customFormat="1" ht="21">
      <c r="B199" s="228"/>
      <c r="C199" s="229" t="s">
        <v>500</v>
      </c>
      <c r="D199" s="229"/>
      <c r="E199" s="229"/>
      <c r="F199" s="229"/>
      <c r="G199" s="229"/>
      <c r="H199" s="229"/>
      <c r="I199" s="229"/>
      <c r="J199" s="229"/>
      <c r="K199" s="230"/>
    </row>
    <row r="200" s="1" customFormat="1" ht="25.5" customHeight="1">
      <c r="B200" s="228"/>
      <c r="C200" s="302" t="s">
        <v>501</v>
      </c>
      <c r="D200" s="302"/>
      <c r="E200" s="302"/>
      <c r="F200" s="302" t="s">
        <v>502</v>
      </c>
      <c r="G200" s="303"/>
      <c r="H200" s="302" t="s">
        <v>503</v>
      </c>
      <c r="I200" s="302"/>
      <c r="J200" s="302"/>
      <c r="K200" s="230"/>
    </row>
    <row r="201" s="1" customFormat="1" ht="5.25" customHeight="1">
      <c r="B201" s="263"/>
      <c r="C201" s="258"/>
      <c r="D201" s="258"/>
      <c r="E201" s="258"/>
      <c r="F201" s="258"/>
      <c r="G201" s="284"/>
      <c r="H201" s="258"/>
      <c r="I201" s="258"/>
      <c r="J201" s="258"/>
      <c r="K201" s="286"/>
    </row>
    <row r="202" s="1" customFormat="1" ht="15" customHeight="1">
      <c r="B202" s="263"/>
      <c r="C202" s="238" t="s">
        <v>493</v>
      </c>
      <c r="D202" s="238"/>
      <c r="E202" s="238"/>
      <c r="F202" s="261" t="s">
        <v>44</v>
      </c>
      <c r="G202" s="238"/>
      <c r="H202" s="238" t="s">
        <v>504</v>
      </c>
      <c r="I202" s="238"/>
      <c r="J202" s="238"/>
      <c r="K202" s="286"/>
    </row>
    <row r="203" s="1" customFormat="1" ht="15" customHeight="1">
      <c r="B203" s="263"/>
      <c r="C203" s="238"/>
      <c r="D203" s="238"/>
      <c r="E203" s="238"/>
      <c r="F203" s="261" t="s">
        <v>45</v>
      </c>
      <c r="G203" s="238"/>
      <c r="H203" s="238" t="s">
        <v>505</v>
      </c>
      <c r="I203" s="238"/>
      <c r="J203" s="238"/>
      <c r="K203" s="286"/>
    </row>
    <row r="204" s="1" customFormat="1" ht="15" customHeight="1">
      <c r="B204" s="263"/>
      <c r="C204" s="238"/>
      <c r="D204" s="238"/>
      <c r="E204" s="238"/>
      <c r="F204" s="261" t="s">
        <v>48</v>
      </c>
      <c r="G204" s="238"/>
      <c r="H204" s="238" t="s">
        <v>506</v>
      </c>
      <c r="I204" s="238"/>
      <c r="J204" s="238"/>
      <c r="K204" s="286"/>
    </row>
    <row r="205" s="1" customFormat="1" ht="15" customHeight="1">
      <c r="B205" s="263"/>
      <c r="C205" s="238"/>
      <c r="D205" s="238"/>
      <c r="E205" s="238"/>
      <c r="F205" s="261" t="s">
        <v>46</v>
      </c>
      <c r="G205" s="238"/>
      <c r="H205" s="238" t="s">
        <v>507</v>
      </c>
      <c r="I205" s="238"/>
      <c r="J205" s="238"/>
      <c r="K205" s="286"/>
    </row>
    <row r="206" s="1" customFormat="1" ht="15" customHeight="1">
      <c r="B206" s="263"/>
      <c r="C206" s="238"/>
      <c r="D206" s="238"/>
      <c r="E206" s="238"/>
      <c r="F206" s="261" t="s">
        <v>47</v>
      </c>
      <c r="G206" s="238"/>
      <c r="H206" s="238" t="s">
        <v>508</v>
      </c>
      <c r="I206" s="238"/>
      <c r="J206" s="238"/>
      <c r="K206" s="286"/>
    </row>
    <row r="207" s="1" customFormat="1" ht="15" customHeight="1">
      <c r="B207" s="263"/>
      <c r="C207" s="238"/>
      <c r="D207" s="238"/>
      <c r="E207" s="238"/>
      <c r="F207" s="261"/>
      <c r="G207" s="238"/>
      <c r="H207" s="238"/>
      <c r="I207" s="238"/>
      <c r="J207" s="238"/>
      <c r="K207" s="286"/>
    </row>
    <row r="208" s="1" customFormat="1" ht="15" customHeight="1">
      <c r="B208" s="263"/>
      <c r="C208" s="238" t="s">
        <v>449</v>
      </c>
      <c r="D208" s="238"/>
      <c r="E208" s="238"/>
      <c r="F208" s="261" t="s">
        <v>82</v>
      </c>
      <c r="G208" s="238"/>
      <c r="H208" s="238" t="s">
        <v>509</v>
      </c>
      <c r="I208" s="238"/>
      <c r="J208" s="238"/>
      <c r="K208" s="286"/>
    </row>
    <row r="209" s="1" customFormat="1" ht="15" customHeight="1">
      <c r="B209" s="263"/>
      <c r="C209" s="238"/>
      <c r="D209" s="238"/>
      <c r="E209" s="238"/>
      <c r="F209" s="261" t="s">
        <v>345</v>
      </c>
      <c r="G209" s="238"/>
      <c r="H209" s="238" t="s">
        <v>346</v>
      </c>
      <c r="I209" s="238"/>
      <c r="J209" s="238"/>
      <c r="K209" s="286"/>
    </row>
    <row r="210" s="1" customFormat="1" ht="15" customHeight="1">
      <c r="B210" s="263"/>
      <c r="C210" s="238"/>
      <c r="D210" s="238"/>
      <c r="E210" s="238"/>
      <c r="F210" s="261" t="s">
        <v>343</v>
      </c>
      <c r="G210" s="238"/>
      <c r="H210" s="238" t="s">
        <v>510</v>
      </c>
      <c r="I210" s="238"/>
      <c r="J210" s="238"/>
      <c r="K210" s="286"/>
    </row>
    <row r="211" s="1" customFormat="1" ht="15" customHeight="1">
      <c r="B211" s="304"/>
      <c r="C211" s="238"/>
      <c r="D211" s="238"/>
      <c r="E211" s="238"/>
      <c r="F211" s="261" t="s">
        <v>347</v>
      </c>
      <c r="G211" s="299"/>
      <c r="H211" s="290" t="s">
        <v>348</v>
      </c>
      <c r="I211" s="290"/>
      <c r="J211" s="290"/>
      <c r="K211" s="305"/>
    </row>
    <row r="212" s="1" customFormat="1" ht="15" customHeight="1">
      <c r="B212" s="304"/>
      <c r="C212" s="238"/>
      <c r="D212" s="238"/>
      <c r="E212" s="238"/>
      <c r="F212" s="261" t="s">
        <v>273</v>
      </c>
      <c r="G212" s="299"/>
      <c r="H212" s="290" t="s">
        <v>274</v>
      </c>
      <c r="I212" s="290"/>
      <c r="J212" s="290"/>
      <c r="K212" s="305"/>
    </row>
    <row r="213" s="1" customFormat="1" ht="15" customHeight="1">
      <c r="B213" s="304"/>
      <c r="C213" s="238"/>
      <c r="D213" s="238"/>
      <c r="E213" s="238"/>
      <c r="F213" s="261"/>
      <c r="G213" s="299"/>
      <c r="H213" s="290"/>
      <c r="I213" s="290"/>
      <c r="J213" s="290"/>
      <c r="K213" s="305"/>
    </row>
    <row r="214" s="1" customFormat="1" ht="15" customHeight="1">
      <c r="B214" s="304"/>
      <c r="C214" s="238" t="s">
        <v>473</v>
      </c>
      <c r="D214" s="238"/>
      <c r="E214" s="238"/>
      <c r="F214" s="261">
        <v>1</v>
      </c>
      <c r="G214" s="299"/>
      <c r="H214" s="290" t="s">
        <v>511</v>
      </c>
      <c r="I214" s="290"/>
      <c r="J214" s="290"/>
      <c r="K214" s="305"/>
    </row>
    <row r="215" s="1" customFormat="1" ht="15" customHeight="1">
      <c r="B215" s="304"/>
      <c r="C215" s="238"/>
      <c r="D215" s="238"/>
      <c r="E215" s="238"/>
      <c r="F215" s="261">
        <v>2</v>
      </c>
      <c r="G215" s="299"/>
      <c r="H215" s="290" t="s">
        <v>512</v>
      </c>
      <c r="I215" s="290"/>
      <c r="J215" s="290"/>
      <c r="K215" s="305"/>
    </row>
    <row r="216" s="1" customFormat="1" ht="15" customHeight="1">
      <c r="B216" s="304"/>
      <c r="C216" s="238"/>
      <c r="D216" s="238"/>
      <c r="E216" s="238"/>
      <c r="F216" s="261">
        <v>3</v>
      </c>
      <c r="G216" s="299"/>
      <c r="H216" s="290" t="s">
        <v>513</v>
      </c>
      <c r="I216" s="290"/>
      <c r="J216" s="290"/>
      <c r="K216" s="305"/>
    </row>
    <row r="217" s="1" customFormat="1" ht="15" customHeight="1">
      <c r="B217" s="304"/>
      <c r="C217" s="238"/>
      <c r="D217" s="238"/>
      <c r="E217" s="238"/>
      <c r="F217" s="261">
        <v>4</v>
      </c>
      <c r="G217" s="299"/>
      <c r="H217" s="290" t="s">
        <v>514</v>
      </c>
      <c r="I217" s="290"/>
      <c r="J217" s="290"/>
      <c r="K217" s="305"/>
    </row>
    <row r="218" s="1" customFormat="1" ht="12.75" customHeight="1">
      <c r="B218" s="306"/>
      <c r="C218" s="307"/>
      <c r="D218" s="307"/>
      <c r="E218" s="307"/>
      <c r="F218" s="307"/>
      <c r="G218" s="307"/>
      <c r="H218" s="307"/>
      <c r="I218" s="307"/>
      <c r="J218" s="307"/>
      <c r="K218" s="30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Sotolář</dc:creator>
  <cp:lastModifiedBy>Jiří Sotolář</cp:lastModifiedBy>
  <dcterms:created xsi:type="dcterms:W3CDTF">2022-07-13T11:34:59Z</dcterms:created>
  <dcterms:modified xsi:type="dcterms:W3CDTF">2022-07-13T11:35:01Z</dcterms:modified>
</cp:coreProperties>
</file>