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Vyjídáková\"/>
    </mc:Choice>
  </mc:AlternateContent>
  <bookViews>
    <workbookView xWindow="0" yWindow="0" windowWidth="0" windowHeight="0"/>
  </bookViews>
  <sheets>
    <sheet name="Rekapitulace stavby" sheetId="1" r:id="rId1"/>
    <sheet name="02 - Architektonicko stav..." sheetId="2" r:id="rId2"/>
    <sheet name="VRN - Vedlejší rozpočtové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'02 - Architektonicko stav...'!$C$134:$K$574</definedName>
    <definedName name="_xlnm.Print_Area" localSheetId="1">'02 - Architektonicko stav...'!$C$4:$J$76,'02 - Architektonicko stav...'!$C$82:$J$114,'02 - Architektonicko stav...'!$C$120:$K$574</definedName>
    <definedName name="_xlnm.Print_Titles" localSheetId="1">'02 - Architektonicko stav...'!$134:$134</definedName>
    <definedName name="_xlnm._FilterDatabase" localSheetId="2" hidden="1">'VRN - Vedlejší rozpočtové...'!$C$122:$K$134</definedName>
    <definedName name="_xlnm.Print_Area" localSheetId="2">'VRN - Vedlejší rozpočtové...'!$C$4:$J$76,'VRN - Vedlejší rozpočtové...'!$C$82:$J$102,'VRN - Vedlejší rozpočtové...'!$C$108:$K$134</definedName>
    <definedName name="_xlnm.Print_Titles" localSheetId="2">'VRN - Vedlejší rozpočtové...'!$122:$122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20"/>
  <c r="F120"/>
  <c r="J119"/>
  <c r="F119"/>
  <c r="F117"/>
  <c r="E115"/>
  <c r="J94"/>
  <c r="F94"/>
  <c r="J93"/>
  <c r="F93"/>
  <c r="F91"/>
  <c r="E89"/>
  <c r="J14"/>
  <c r="J117"/>
  <c r="E7"/>
  <c r="E111"/>
  <c i="2" r="J39"/>
  <c r="J38"/>
  <c i="1" r="AY96"/>
  <c i="2" r="J37"/>
  <c i="1" r="AX96"/>
  <c i="2" r="BI567"/>
  <c r="BH567"/>
  <c r="BG567"/>
  <c r="BF567"/>
  <c r="T567"/>
  <c r="T566"/>
  <c r="R567"/>
  <c r="R566"/>
  <c r="P567"/>
  <c r="P566"/>
  <c r="BI560"/>
  <c r="BH560"/>
  <c r="BG560"/>
  <c r="BF560"/>
  <c r="T560"/>
  <c r="R560"/>
  <c r="P560"/>
  <c r="BI558"/>
  <c r="BH558"/>
  <c r="BG558"/>
  <c r="BF558"/>
  <c r="T558"/>
  <c r="R558"/>
  <c r="P558"/>
  <c r="BI552"/>
  <c r="BH552"/>
  <c r="BG552"/>
  <c r="BF552"/>
  <c r="T552"/>
  <c r="R552"/>
  <c r="P552"/>
  <c r="BI543"/>
  <c r="BH543"/>
  <c r="BG543"/>
  <c r="BF543"/>
  <c r="T543"/>
  <c r="R543"/>
  <c r="P543"/>
  <c r="BI536"/>
  <c r="BH536"/>
  <c r="BG536"/>
  <c r="BF536"/>
  <c r="T536"/>
  <c r="R536"/>
  <c r="P536"/>
  <c r="BI530"/>
  <c r="BH530"/>
  <c r="BG530"/>
  <c r="BF530"/>
  <c r="T530"/>
  <c r="R530"/>
  <c r="P530"/>
  <c r="BI524"/>
  <c r="BH524"/>
  <c r="BG524"/>
  <c r="BF524"/>
  <c r="T524"/>
  <c r="R524"/>
  <c r="P524"/>
  <c r="BI521"/>
  <c r="BH521"/>
  <c r="BG521"/>
  <c r="BF521"/>
  <c r="T521"/>
  <c r="R521"/>
  <c r="P521"/>
  <c r="BI513"/>
  <c r="BH513"/>
  <c r="BG513"/>
  <c r="BF513"/>
  <c r="T513"/>
  <c r="R513"/>
  <c r="P513"/>
  <c r="BI507"/>
  <c r="BH507"/>
  <c r="BG507"/>
  <c r="BF507"/>
  <c r="T507"/>
  <c r="R507"/>
  <c r="P507"/>
  <c r="BI504"/>
  <c r="BH504"/>
  <c r="BG504"/>
  <c r="BF504"/>
  <c r="T504"/>
  <c r="T491"/>
  <c r="R504"/>
  <c r="R491"/>
  <c r="P504"/>
  <c r="P491"/>
  <c r="BI494"/>
  <c r="BH494"/>
  <c r="BG494"/>
  <c r="BF494"/>
  <c r="T494"/>
  <c r="R494"/>
  <c r="P494"/>
  <c r="BI492"/>
  <c r="BH492"/>
  <c r="BG492"/>
  <c r="BF492"/>
  <c r="T492"/>
  <c r="R492"/>
  <c r="P492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69"/>
  <c r="BH469"/>
  <c r="BG469"/>
  <c r="BF469"/>
  <c r="T469"/>
  <c r="R469"/>
  <c r="P469"/>
  <c r="BI461"/>
  <c r="BH461"/>
  <c r="BG461"/>
  <c r="BF461"/>
  <c r="T461"/>
  <c r="R461"/>
  <c r="P461"/>
  <c r="BI452"/>
  <c r="BH452"/>
  <c r="BG452"/>
  <c r="BF452"/>
  <c r="T452"/>
  <c r="R452"/>
  <c r="P452"/>
  <c r="BI443"/>
  <c r="BH443"/>
  <c r="BG443"/>
  <c r="BF443"/>
  <c r="T443"/>
  <c r="R443"/>
  <c r="P443"/>
  <c r="BI436"/>
  <c r="BH436"/>
  <c r="BG436"/>
  <c r="BF436"/>
  <c r="T436"/>
  <c r="R436"/>
  <c r="P436"/>
  <c r="BI430"/>
  <c r="BH430"/>
  <c r="BG430"/>
  <c r="BF430"/>
  <c r="T430"/>
  <c r="R430"/>
  <c r="P430"/>
  <c r="BI421"/>
  <c r="BH421"/>
  <c r="BG421"/>
  <c r="BF421"/>
  <c r="T421"/>
  <c r="R421"/>
  <c r="P421"/>
  <c r="BI412"/>
  <c r="BH412"/>
  <c r="BG412"/>
  <c r="BF412"/>
  <c r="T412"/>
  <c r="R412"/>
  <c r="P412"/>
  <c r="BI400"/>
  <c r="BH400"/>
  <c r="BG400"/>
  <c r="BF400"/>
  <c r="T400"/>
  <c r="R400"/>
  <c r="P400"/>
  <c r="BI393"/>
  <c r="BH393"/>
  <c r="BG393"/>
  <c r="BF393"/>
  <c r="T393"/>
  <c r="R393"/>
  <c r="P393"/>
  <c r="BI386"/>
  <c r="BH386"/>
  <c r="BG386"/>
  <c r="BF386"/>
  <c r="T386"/>
  <c r="R386"/>
  <c r="P386"/>
  <c r="BI380"/>
  <c r="BH380"/>
  <c r="BG380"/>
  <c r="BF380"/>
  <c r="T380"/>
  <c r="R380"/>
  <c r="P380"/>
  <c r="BI373"/>
  <c r="BH373"/>
  <c r="BG373"/>
  <c r="BF373"/>
  <c r="T373"/>
  <c r="R373"/>
  <c r="P373"/>
  <c r="BI366"/>
  <c r="BH366"/>
  <c r="BG366"/>
  <c r="BF366"/>
  <c r="T366"/>
  <c r="R366"/>
  <c r="P366"/>
  <c r="BI360"/>
  <c r="BH360"/>
  <c r="BG360"/>
  <c r="BF360"/>
  <c r="T360"/>
  <c r="R360"/>
  <c r="P360"/>
  <c r="BI353"/>
  <c r="BH353"/>
  <c r="BG353"/>
  <c r="BF353"/>
  <c r="T353"/>
  <c r="R353"/>
  <c r="P353"/>
  <c r="BI347"/>
  <c r="BH347"/>
  <c r="BG347"/>
  <c r="BF347"/>
  <c r="T347"/>
  <c r="R347"/>
  <c r="P347"/>
  <c r="BI341"/>
  <c r="BH341"/>
  <c r="BG341"/>
  <c r="BF341"/>
  <c r="T341"/>
  <c r="R341"/>
  <c r="P341"/>
  <c r="BI335"/>
  <c r="BH335"/>
  <c r="BG335"/>
  <c r="BF335"/>
  <c r="T335"/>
  <c r="R335"/>
  <c r="P335"/>
  <c r="BI329"/>
  <c r="BH329"/>
  <c r="BG329"/>
  <c r="BF329"/>
  <c r="T329"/>
  <c r="R329"/>
  <c r="P329"/>
  <c r="BI322"/>
  <c r="BH322"/>
  <c r="BG322"/>
  <c r="BF322"/>
  <c r="T322"/>
  <c r="R322"/>
  <c r="P322"/>
  <c r="BI316"/>
  <c r="BH316"/>
  <c r="BG316"/>
  <c r="BF316"/>
  <c r="T316"/>
  <c r="R316"/>
  <c r="P316"/>
  <c r="BI307"/>
  <c r="BH307"/>
  <c r="BG307"/>
  <c r="BF307"/>
  <c r="T307"/>
  <c r="R307"/>
  <c r="P307"/>
  <c r="BI300"/>
  <c r="BH300"/>
  <c r="BG300"/>
  <c r="BF300"/>
  <c r="T300"/>
  <c r="R300"/>
  <c r="P300"/>
  <c r="BI292"/>
  <c r="BH292"/>
  <c r="BG292"/>
  <c r="BF292"/>
  <c r="T292"/>
  <c r="R292"/>
  <c r="P292"/>
  <c r="BI283"/>
  <c r="BH283"/>
  <c r="BG283"/>
  <c r="BF283"/>
  <c r="T283"/>
  <c r="R283"/>
  <c r="P283"/>
  <c r="BI274"/>
  <c r="BH274"/>
  <c r="BG274"/>
  <c r="BF274"/>
  <c r="T274"/>
  <c r="R274"/>
  <c r="P274"/>
  <c r="BI264"/>
  <c r="BH264"/>
  <c r="BG264"/>
  <c r="BF264"/>
  <c r="T264"/>
  <c r="R264"/>
  <c r="P264"/>
  <c r="BI254"/>
  <c r="BH254"/>
  <c r="BG254"/>
  <c r="BF254"/>
  <c r="T254"/>
  <c r="R254"/>
  <c r="P254"/>
  <c r="BI247"/>
  <c r="BH247"/>
  <c r="BG247"/>
  <c r="BF247"/>
  <c r="T247"/>
  <c r="R247"/>
  <c r="P247"/>
  <c r="BI239"/>
  <c r="BH239"/>
  <c r="BG239"/>
  <c r="BF239"/>
  <c r="T239"/>
  <c r="R239"/>
  <c r="P239"/>
  <c r="BI231"/>
  <c r="BH231"/>
  <c r="BG231"/>
  <c r="BF231"/>
  <c r="T231"/>
  <c r="R231"/>
  <c r="P231"/>
  <c r="BI223"/>
  <c r="BH223"/>
  <c r="BG223"/>
  <c r="BF223"/>
  <c r="T223"/>
  <c r="T222"/>
  <c r="R223"/>
  <c r="R222"/>
  <c r="P223"/>
  <c r="P222"/>
  <c r="BI215"/>
  <c r="BH215"/>
  <c r="BG215"/>
  <c r="BF215"/>
  <c r="T215"/>
  <c r="R215"/>
  <c r="P215"/>
  <c r="BI209"/>
  <c r="BH209"/>
  <c r="BG209"/>
  <c r="BF209"/>
  <c r="T209"/>
  <c r="R209"/>
  <c r="P209"/>
  <c r="BI202"/>
  <c r="BH202"/>
  <c r="BG202"/>
  <c r="BF202"/>
  <c r="T202"/>
  <c r="R202"/>
  <c r="P202"/>
  <c r="BI195"/>
  <c r="BH195"/>
  <c r="BG195"/>
  <c r="BF195"/>
  <c r="T195"/>
  <c r="R195"/>
  <c r="P195"/>
  <c r="BI187"/>
  <c r="BH187"/>
  <c r="BG187"/>
  <c r="BF187"/>
  <c r="T187"/>
  <c r="R187"/>
  <c r="P187"/>
  <c r="BI180"/>
  <c r="BH180"/>
  <c r="BG180"/>
  <c r="BF180"/>
  <c r="T180"/>
  <c r="R180"/>
  <c r="P180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J132"/>
  <c r="F132"/>
  <c r="J131"/>
  <c r="F131"/>
  <c r="F129"/>
  <c r="E127"/>
  <c r="J94"/>
  <c r="F94"/>
  <c r="J93"/>
  <c r="F93"/>
  <c r="F91"/>
  <c r="E89"/>
  <c r="J14"/>
  <c r="J129"/>
  <c r="E7"/>
  <c r="E85"/>
  <c i="1" r="L90"/>
  <c r="AM90"/>
  <c r="AM89"/>
  <c r="L89"/>
  <c r="AM87"/>
  <c r="L87"/>
  <c r="L85"/>
  <c r="L84"/>
  <c i="2" r="J530"/>
  <c r="BK492"/>
  <c r="J366"/>
  <c r="J543"/>
  <c r="J507"/>
  <c r="J393"/>
  <c r="BK152"/>
  <c r="BK274"/>
  <c r="BK202"/>
  <c r="BK476"/>
  <c r="BK138"/>
  <c r="BK335"/>
  <c r="J452"/>
  <c r="J231"/>
  <c r="J292"/>
  <c r="J159"/>
  <c i="3" r="BK126"/>
  <c i="2" r="BK507"/>
  <c r="BK400"/>
  <c r="J138"/>
  <c r="J521"/>
  <c r="J483"/>
  <c r="BK322"/>
  <c r="J421"/>
  <c r="BK316"/>
  <c r="J558"/>
  <c r="BK341"/>
  <c r="BK159"/>
  <c r="J430"/>
  <c r="BK195"/>
  <c r="J386"/>
  <c r="J335"/>
  <c r="J195"/>
  <c i="3" r="J131"/>
  <c i="2" r="BK524"/>
  <c r="BK488"/>
  <c r="J373"/>
  <c r="J567"/>
  <c r="J513"/>
  <c r="BK373"/>
  <c r="J461"/>
  <c r="BK300"/>
  <c r="J166"/>
  <c r="BK483"/>
  <c r="BK247"/>
  <c r="BK478"/>
  <c r="BK366"/>
  <c r="BK461"/>
  <c r="BK215"/>
  <c r="BK209"/>
  <c i="3" r="BK131"/>
  <c i="2" r="BK521"/>
  <c r="J478"/>
  <c r="J316"/>
  <c r="BK536"/>
  <c r="J504"/>
  <c r="BK443"/>
  <c r="J247"/>
  <c r="J353"/>
  <c r="BK264"/>
  <c r="J152"/>
  <c r="BK412"/>
  <c r="BK166"/>
  <c r="BK421"/>
  <c r="J283"/>
  <c r="BK360"/>
  <c r="J322"/>
  <c r="J187"/>
  <c i="3" r="BK129"/>
  <c i="2" r="BK558"/>
  <c r="BK504"/>
  <c r="J329"/>
  <c r="J524"/>
  <c r="J488"/>
  <c r="J360"/>
  <c r="J469"/>
  <c r="J341"/>
  <c r="J486"/>
  <c r="J254"/>
  <c r="J536"/>
  <c r="BK386"/>
  <c r="J264"/>
  <c r="J400"/>
  <c r="BK180"/>
  <c r="BK231"/>
  <c i="3" r="J133"/>
  <c i="2" r="BK567"/>
  <c r="BK494"/>
  <c r="BK380"/>
  <c r="BK560"/>
  <c r="J492"/>
  <c r="J215"/>
  <c r="BK393"/>
  <c r="J274"/>
  <c r="J145"/>
  <c r="J443"/>
  <c r="BK543"/>
  <c r="BK436"/>
  <c r="BK292"/>
  <c r="BK430"/>
  <c r="J202"/>
  <c r="J223"/>
  <c i="3" r="BK133"/>
  <c r="J129"/>
  <c i="2" r="BK513"/>
  <c r="J412"/>
  <c r="J239"/>
  <c r="BK530"/>
  <c r="BK486"/>
  <c r="BK329"/>
  <c r="J476"/>
  <c r="J180"/>
  <c r="BK223"/>
  <c r="J480"/>
  <c r="BK187"/>
  <c r="BK452"/>
  <c r="BK353"/>
  <c r="J209"/>
  <c r="BK347"/>
  <c r="J307"/>
  <c r="J173"/>
  <c i="3" r="J126"/>
  <c i="2" r="J560"/>
  <c r="BK480"/>
  <c r="J347"/>
  <c r="J552"/>
  <c r="J494"/>
  <c r="J436"/>
  <c r="BK173"/>
  <c r="BK307"/>
  <c r="BK239"/>
  <c r="BK552"/>
  <c r="J380"/>
  <c r="BK469"/>
  <c r="J300"/>
  <c r="BK145"/>
  <c r="BK283"/>
  <c r="BK254"/>
  <c i="1" r="AS95"/>
  <c i="2" l="1" r="P137"/>
  <c r="T352"/>
  <c r="P485"/>
  <c r="T506"/>
  <c r="R551"/>
  <c r="R550"/>
  <c r="R137"/>
  <c r="P352"/>
  <c r="R485"/>
  <c r="P506"/>
  <c r="T551"/>
  <c r="T550"/>
  <c r="BK194"/>
  <c r="J194"/>
  <c r="J101"/>
  <c r="R352"/>
  <c r="T485"/>
  <c r="R506"/>
  <c r="P551"/>
  <c r="P550"/>
  <c r="T137"/>
  <c r="BK352"/>
  <c r="J352"/>
  <c r="J104"/>
  <c r="BK485"/>
  <c r="J485"/>
  <c r="J106"/>
  <c r="BK506"/>
  <c r="J506"/>
  <c r="J109"/>
  <c r="BK551"/>
  <c r="BK550"/>
  <c r="J550"/>
  <c r="J111"/>
  <c r="R194"/>
  <c r="P230"/>
  <c r="BK475"/>
  <c r="J475"/>
  <c r="J105"/>
  <c r="BK523"/>
  <c r="J523"/>
  <c r="J110"/>
  <c r="T194"/>
  <c r="BK230"/>
  <c r="J230"/>
  <c r="J103"/>
  <c r="P475"/>
  <c r="R523"/>
  <c i="3" r="P128"/>
  <c r="P124"/>
  <c r="P123"/>
  <c i="1" r="AU97"/>
  <c i="2" r="BK137"/>
  <c r="T230"/>
  <c r="R475"/>
  <c r="P523"/>
  <c i="3" r="R128"/>
  <c r="R124"/>
  <c r="R123"/>
  <c i="2" r="P194"/>
  <c r="R230"/>
  <c r="T475"/>
  <c r="T523"/>
  <c i="3" r="BK128"/>
  <c r="J128"/>
  <c r="J101"/>
  <c r="T128"/>
  <c r="T124"/>
  <c r="T123"/>
  <c i="2" r="BK222"/>
  <c r="J222"/>
  <c r="J102"/>
  <c r="BK491"/>
  <c r="J491"/>
  <c r="J108"/>
  <c r="BK566"/>
  <c r="J566"/>
  <c r="J113"/>
  <c i="3" r="BK125"/>
  <c r="BK124"/>
  <c r="J124"/>
  <c r="J99"/>
  <c i="2" r="J137"/>
  <c r="J100"/>
  <c r="J551"/>
  <c r="J112"/>
  <c i="3" r="J91"/>
  <c r="E85"/>
  <c r="BE133"/>
  <c r="BE126"/>
  <c r="BE129"/>
  <c r="BE131"/>
  <c i="2" r="BE145"/>
  <c r="BE274"/>
  <c r="BE247"/>
  <c r="BE264"/>
  <c r="BE316"/>
  <c r="BE341"/>
  <c r="BE353"/>
  <c r="BE421"/>
  <c r="BE159"/>
  <c r="BE173"/>
  <c r="BE215"/>
  <c r="BE360"/>
  <c r="BE380"/>
  <c r="BE476"/>
  <c r="E123"/>
  <c r="BE300"/>
  <c r="BE322"/>
  <c r="BE373"/>
  <c r="BE400"/>
  <c r="BE436"/>
  <c r="BE478"/>
  <c r="BE483"/>
  <c r="J91"/>
  <c r="BE209"/>
  <c r="BE138"/>
  <c r="BE152"/>
  <c r="BE166"/>
  <c r="BE187"/>
  <c r="BE195"/>
  <c r="BE223"/>
  <c r="BE231"/>
  <c r="BE239"/>
  <c r="BE329"/>
  <c r="BE335"/>
  <c r="BE347"/>
  <c r="BE412"/>
  <c r="BE443"/>
  <c r="BE452"/>
  <c r="BE469"/>
  <c r="BE202"/>
  <c r="BE254"/>
  <c r="BE307"/>
  <c r="BE366"/>
  <c r="BE386"/>
  <c r="BE430"/>
  <c r="BE461"/>
  <c r="BE494"/>
  <c r="BE504"/>
  <c r="BE507"/>
  <c r="BE513"/>
  <c r="BE530"/>
  <c r="BE543"/>
  <c r="BE567"/>
  <c r="BE180"/>
  <c r="BE283"/>
  <c r="BE292"/>
  <c r="BE393"/>
  <c r="BE480"/>
  <c r="BE486"/>
  <c r="BE488"/>
  <c r="BE492"/>
  <c r="BE521"/>
  <c r="BE524"/>
  <c r="BE536"/>
  <c r="BE552"/>
  <c r="BE558"/>
  <c r="BE560"/>
  <c r="F36"/>
  <c i="1" r="BA96"/>
  <c r="AS94"/>
  <c i="3" r="F39"/>
  <c i="1" r="BD97"/>
  <c i="2" r="F38"/>
  <c i="1" r="BC96"/>
  <c i="2" r="F39"/>
  <c i="1" r="BD96"/>
  <c i="3" r="J36"/>
  <c i="1" r="AW97"/>
  <c i="3" r="F38"/>
  <c i="1" r="BC97"/>
  <c i="2" r="F37"/>
  <c i="1" r="BB96"/>
  <c i="2" r="J36"/>
  <c i="1" r="AW96"/>
  <c i="3" r="F37"/>
  <c i="1" r="BB97"/>
  <c i="3" r="F36"/>
  <c i="1" r="BA97"/>
  <c i="2" l="1" r="T136"/>
  <c r="P490"/>
  <c r="R490"/>
  <c r="R136"/>
  <c r="R135"/>
  <c r="BK136"/>
  <c r="J136"/>
  <c r="J99"/>
  <c r="T490"/>
  <c r="P136"/>
  <c r="P135"/>
  <c i="1" r="AU96"/>
  <c i="2" r="BK490"/>
  <c r="J490"/>
  <c r="J107"/>
  <c i="3" r="BK123"/>
  <c r="J123"/>
  <c r="J125"/>
  <c r="J100"/>
  <c i="1" r="AU95"/>
  <c r="AU94"/>
  <c i="2" r="F35"/>
  <c i="1" r="AZ96"/>
  <c i="2" r="J35"/>
  <c i="1" r="AV96"/>
  <c r="AT96"/>
  <c i="3" r="J32"/>
  <c i="1" r="AG97"/>
  <c r="BD95"/>
  <c r="BD94"/>
  <c r="W33"/>
  <c r="BB95"/>
  <c r="BB94"/>
  <c r="W31"/>
  <c i="3" r="J35"/>
  <c i="1" r="AV97"/>
  <c r="AT97"/>
  <c r="AN97"/>
  <c r="BC95"/>
  <c r="AY95"/>
  <c i="3" r="F35"/>
  <c i="1" r="AZ97"/>
  <c r="BA95"/>
  <c r="AW95"/>
  <c i="2" l="1" r="T135"/>
  <c r="BK135"/>
  <c r="J135"/>
  <c r="J98"/>
  <c i="3" r="J98"/>
  <c r="J41"/>
  <c i="1" r="AZ95"/>
  <c r="AZ94"/>
  <c r="W29"/>
  <c r="BA94"/>
  <c r="W30"/>
  <c r="AX94"/>
  <c r="AX95"/>
  <c r="BC94"/>
  <c r="AY94"/>
  <c i="2" l="1" r="J32"/>
  <c i="1" r="AG96"/>
  <c r="AG95"/>
  <c r="AG94"/>
  <c r="AK26"/>
  <c r="AV94"/>
  <c r="AK29"/>
  <c r="W32"/>
  <c r="AW94"/>
  <c r="AK30"/>
  <c r="AV95"/>
  <c r="AT95"/>
  <c r="AN95"/>
  <c i="2" l="1" r="J41"/>
  <c i="1" r="AN9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<sst xmlns="http://schemas.openxmlformats.org/spreadsheetml/2006/main">
  <si>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</si>
  <si>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</si>
  <si>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</si>
  <si>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</si>
  <si>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{f1cf356d-4732-406d-bbf3-637a15b2d6fa}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</si>
  <si>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</si>
  <si>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</si>
  <si>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</si>
  <si>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</si>
  <si>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</si>
  <si>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</si>
  <si>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</si>
  <si>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</si>
  <si>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0582020/2</t>
  </si>
  <si>
    <t>Stavba:</t>
  </si>
  <si>
    <t xml:space="preserve">BÝVALÝ AUGUSTINIÁNSKÝ KLÁŠTER  VE ŠTERNBERKU, PROJEKT OBNOVY A ZÁCHRANY 2020 - ETAPA Č. 2</t>
  </si>
  <si>
    <t>KSO:</t>
  </si>
  <si>
    <t>CC-CZ:</t>
  </si>
  <si>
    <t>Místo:</t>
  </si>
  <si>
    <t>Šternberk</t>
  </si>
  <si>
    <t>Datum:</t>
  </si>
  <si>
    <t>3. 11. 2020</t>
  </si>
  <si>
    <t>Zadavatel:</t>
  </si>
  <si>
    <t>IČ:</t>
  </si>
  <si>
    <t>Město Šternberk</t>
  </si>
  <si>
    <t>DIČ:</t>
  </si>
  <si>
    <t>Zhotovitel:</t>
  </si>
  <si>
    <t>dle výběr</t>
  </si>
  <si>
    <t>Projektant:</t>
  </si>
  <si>
    <t>Atelier Polách &amp; Bravenec s.r.o.</t>
  </si>
  <si>
    <t>True</t>
  </si>
  <si>
    <t>Zpracovatel:</t>
  </si>
  <si>
    <t>Zdeněk Závodník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</si>
  <si>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</si>
  <si>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</si>
  <si>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</si>
  <si>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</si>
  <si>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</si>
  <si>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</si>
  <si>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</si>
  <si>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</si>
  <si>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</si>
  <si>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</si>
  <si>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</si>
  <si>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</si>
  <si>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</si>
  <si>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</si>
  <si>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</si>
  <si>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</si>
  <si>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</si>
  <si>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</si>
  <si>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</si>
  <si>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</si>
  <si>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</si>
  <si>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</si>
  <si>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</si>
  <si>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</si>
  <si>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</si>
  <si>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</si>
  <si>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</si>
  <si>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</si>
  <si>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</si>
  <si>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</si>
  <si>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</si>
  <si>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</si>
  <si>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</si>
  <si>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</si>
  <si>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</si>
  <si>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</si>
  <si>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</si>
  <si>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</si>
  <si>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</si>
  <si>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</si>
  <si>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</si>
  <si>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</si>
  <si>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</si>
  <si>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</si>
  <si>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</si>
  <si>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</si>
  <si>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OBNOVA V, JV a J FASÁDY - ETAPA Č. 2</t>
  </si>
  <si>
    <t>STA</t>
  </si>
  <si>
    <t>1</t>
  </si>
  <si>
    <t>{700c15af-88d0-4190-a255-9d5e661959f7}</t>
  </si>
  <si>
    <t>2</t>
  </si>
  <si>
    <t>/</t>
  </si>
  <si>
    <t>02</t>
  </si>
  <si>
    <t>Architektonicko stavební řešení - jižní fasáda, etapa č. 2</t>
  </si>
  <si>
    <t>Soupis</t>
  </si>
  <si>
    <t>{764f11c2-47c7-416f-b8bd-6d57b0dec720}</t>
  </si>
  <si>
    <t>VRN</t>
  </si>
  <si>
    <t>Vedlejší rozpočtové náklady</t>
  </si>
  <si>
    <t>{98703eba-0019-4239-ba72-e88d70dbcf96}</t>
  </si>
  <si>
    <t>KRYCÍ LIST SOUPISU PRACÍ</t>
  </si>
  <si>
    <t>Objekt:</t>
  </si>
  <si>
    <t>A - OBNOVA V, JV a J FASÁDY - ETAPA Č. 2</t>
  </si>
  <si>
    <t>Soupis:</t>
  </si>
  <si>
    <t>02 - Architektonicko stavební řešení - jižní fasáda, etapa č.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</si>
  <si>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</si>
  <si>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</si>
  <si>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</si>
  <si>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</si>
  <si>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</si>
  <si>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</si>
  <si>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</si>
  <si>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</si>
  <si>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</si>
  <si>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</si>
  <si>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</si>
  <si>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</si>
  <si>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</si>
  <si>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</si>
  <si>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</si>
  <si>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</si>
  <si>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</si>
  <si>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</si>
  <si>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</si>
  <si>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</si>
  <si>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</si>
  <si>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</si>
  <si>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</si>
  <si>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</si>
  <si>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</si>
  <si>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</si>
  <si>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</si>
  <si>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</si>
  <si>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</si>
  <si>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</si>
  <si>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</si>
  <si>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</si>
  <si>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</si>
  <si>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</si>
  <si>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</si>
  <si>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</si>
  <si>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</si>
  <si>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</si>
  <si>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132212211</t>
  </si>
  <si>
    <t>Hloubení rýh š do 2000 mm v soudržných horninách třídy těžitelnosti I, skupiny 3 ručně</t>
  </si>
  <si>
    <t>m3</t>
  </si>
  <si>
    <t>CS ÚRS 2020 01</t>
  </si>
  <si>
    <t>4</t>
  </si>
  <si>
    <t>-1192632753</t>
  </si>
  <si>
    <t>PP</t>
  </si>
  <si>
    <t>Hloubení rýh šířky přes 800 do 2 000 mm ručně zapažených i nezapažených, s urovnáním dna do předepsaného profilu a spádu v hornině třídy těžitelnosti I skupiny 3 soudržných</t>
  </si>
  <si>
    <t>VV</t>
  </si>
  <si>
    <t>Odkop kolem objektu</t>
  </si>
  <si>
    <t>fasáda jižní</t>
  </si>
  <si>
    <t>15*0,6*0,6</t>
  </si>
  <si>
    <t>Mezisoučet</t>
  </si>
  <si>
    <t>3</t>
  </si>
  <si>
    <t>Součet</t>
  </si>
  <si>
    <t>162211311</t>
  </si>
  <si>
    <t>Vodorovné přemístění výkopku z horniny třídy těžitelnosti I, skupiny 1 až 3 stavebním kolečkem do 10 m</t>
  </si>
  <si>
    <t>-1773779351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</si>
  <si>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</si>
  <si>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Likvidace výkopku</t>
  </si>
  <si>
    <t>výpočet dle množství</t>
  </si>
  <si>
    <t>5,4</t>
  </si>
  <si>
    <t>162211319</t>
  </si>
  <si>
    <t>Příplatek k vodorovnému přemístění výkopku z horniny třídy těžitelnosti I, skupiny 1 až 3 stavebním kolečkem ZKD 10 m</t>
  </si>
  <si>
    <t>130296977</t>
  </si>
  <si>
    <t>Vodorovné přemístění výkopku nebo sypaniny stavebním kolečkem s naložením a vyprázdněním kolečka na hromady nebo do dopravního prostředku na vzdálenost do 10 m Příplatek k ceně za každých dalších 10 m</t>
  </si>
  <si>
    <t>5,4*5</t>
  </si>
  <si>
    <t>162751117</t>
  </si>
  <si>
    <t>Vodorovné přemístění do 10000 m výkopku/sypaniny z horniny třídy těžitelnosti I, skupiny 1 až 3</t>
  </si>
  <si>
    <t>568776809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</si>
  <si>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</si>
  <si>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</t>
  </si>
  <si>
    <t>162751119</t>
  </si>
  <si>
    <t>Příplatek k vodorovnému přemístění výkopku/sypaniny z horniny třídy těžitelnosti I, skupiny 1 až 3 ZKD 1000 m přes 10000 m</t>
  </si>
  <si>
    <t>1176265422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</si>
  <si>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</si>
  <si>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5,4*20</t>
  </si>
  <si>
    <t>6</t>
  </si>
  <si>
    <t>167111101</t>
  </si>
  <si>
    <t>Nakládání výkopku z hornin třídy těžitelnosti I, skupiny 1 až 3 do 100 m3 ručně</t>
  </si>
  <si>
    <t>-116687946</t>
  </si>
  <si>
    <t>Nakládání, skládání a překládání neulehlého výkopku nebo sypaniny ručně nakládání, z hornin třídy těžitelnosti I, skupiny 1 až 3</t>
  </si>
  <si>
    <t>7</t>
  </si>
  <si>
    <t>171251201</t>
  </si>
  <si>
    <t>Uložení sypaniny na skládky nebo meziskládky</t>
  </si>
  <si>
    <t>1574570576</t>
  </si>
  <si>
    <t>Uložení sypaniny na skládky nebo meziskládky bez hutnění s upravením uložené sypaniny do předepsaného tvaru</t>
  </si>
  <si>
    <t>8</t>
  </si>
  <si>
    <t>171201231</t>
  </si>
  <si>
    <t>Poplatek za uložení zeminy a kamení na recyklační skládce (skládkovné) kód odpadu 17 05 04</t>
  </si>
  <si>
    <t>t</t>
  </si>
  <si>
    <t>176987655</t>
  </si>
  <si>
    <t>Poplatek za uložení stavebního odpadu na recyklační skládce (skládkovné) zeminy a kamení zatříděného do Katalogu odpadů pod kódem 17 05 04</t>
  </si>
  <si>
    <t>5,4*1,6</t>
  </si>
  <si>
    <t>Zakládání</t>
  </si>
  <si>
    <t>9</t>
  </si>
  <si>
    <t>211571111</t>
  </si>
  <si>
    <t>Výplň odvodňovacích žeber nebo trativodů štěrkopískem tříděným</t>
  </si>
  <si>
    <t>1660593125</t>
  </si>
  <si>
    <t xml:space="preserve">Výplň kamenivem do rýh odvodňovacích žeber nebo trativodů  bez zhutnění, s úpravou povrchu výplně štěrkopískem tříděným</t>
  </si>
  <si>
    <t>Zásyp drenáže</t>
  </si>
  <si>
    <t>10</t>
  </si>
  <si>
    <t>211971110</t>
  </si>
  <si>
    <t>Zřízení opláštění žeber nebo trativodů geotextilií v rýze nebo zářezu sklonu do 1:2</t>
  </si>
  <si>
    <t>m2</t>
  </si>
  <si>
    <t>1573464247</t>
  </si>
  <si>
    <t xml:space="preserve">Zřízení opláštění výplně z geotextilie odvodňovacích žeber nebo trativodů  v rýze nebo zářezu se stěnami šikmými o sklonu do 1:2</t>
  </si>
  <si>
    <t>Drenáž</t>
  </si>
  <si>
    <t>15*(0,6*4+0,3)</t>
  </si>
  <si>
    <t>11</t>
  </si>
  <si>
    <t>M</t>
  </si>
  <si>
    <t>69311169</t>
  </si>
  <si>
    <t>geotextilie PP s ÚV stabilizací 200g/m2</t>
  </si>
  <si>
    <t>128632643</t>
  </si>
  <si>
    <t>materiál</t>
  </si>
  <si>
    <t>40,5*1,2</t>
  </si>
  <si>
    <t>12</t>
  </si>
  <si>
    <t>212792211</t>
  </si>
  <si>
    <t>Drenážní flexibilní plastové potrubí DN 100</t>
  </si>
  <si>
    <t>m</t>
  </si>
  <si>
    <t>-1952488047</t>
  </si>
  <si>
    <t>Odvodnění mostní opěry z plastových trub drenážní potrubí flexibilní DN 100</t>
  </si>
  <si>
    <t>Svislé a kompletní konstrukce</t>
  </si>
  <si>
    <t>13</t>
  </si>
  <si>
    <t>317235811</t>
  </si>
  <si>
    <t>Doplnění zdiva hlavních a kordónových říms cihlami pálenými na maltu</t>
  </si>
  <si>
    <t>1730994145</t>
  </si>
  <si>
    <t xml:space="preserve">Doplnění zdiva hlavních a kordonových říms  s dodáním hmot, cihlami pálenými na maltu</t>
  </si>
  <si>
    <t xml:space="preserve">Doplnění zdiva hlavní římsy </t>
  </si>
  <si>
    <t>15*0,3</t>
  </si>
  <si>
    <t>Úpravy povrchů, podlahy a osazování výplní</t>
  </si>
  <si>
    <t>622135000</t>
  </si>
  <si>
    <t>Vyrovnání podkladu vnějších stěn maltou vápennou tl do 10 mm</t>
  </si>
  <si>
    <t>257963726</t>
  </si>
  <si>
    <t xml:space="preserve">Vyrovnání nerovností podkladu vnějších omítaných ploch  maltou, tloušťky do 10 mm vápennou stěn</t>
  </si>
  <si>
    <t>Vyrovnávací vrstva pro vytažení bosáží</t>
  </si>
  <si>
    <t>Oprava fasády - 100%</t>
  </si>
  <si>
    <t>15*5,5</t>
  </si>
  <si>
    <t>22</t>
  </si>
  <si>
    <t>622135090</t>
  </si>
  <si>
    <t>Příplatek k vyrovnání vnějších stěn maltou vápennou za každých dalších 5 mm tl</t>
  </si>
  <si>
    <t>2014855340</t>
  </si>
  <si>
    <t xml:space="preserve">Vyrovnání nerovností podkladu vnějších omítaných ploch  tmelem, tloušťky do 2 mm Příplatek k ceně za každých dalších 5 mm tloušťky podkladní vrstvy přes 10 mm maltou vápennou stěn</t>
  </si>
  <si>
    <t>Vyrovnávací vrstva pro vytažení bosáží - příplatet za tl. 20 mm</t>
  </si>
  <si>
    <t>15*5,5*4</t>
  </si>
  <si>
    <t>23</t>
  </si>
  <si>
    <t>622311131</t>
  </si>
  <si>
    <t>Potažení vnějších stěn vápenným štukem tloušťky do 3 mm</t>
  </si>
  <si>
    <t>999683193</t>
  </si>
  <si>
    <t>Potažení vnějších ploch štukem vápenným, tloušťky do 3 mm stěn</t>
  </si>
  <si>
    <t>Oprava ponechaných ploch fasády - 20% - 2x</t>
  </si>
  <si>
    <t>112,98*0,2</t>
  </si>
  <si>
    <t>24</t>
  </si>
  <si>
    <t>622325458</t>
  </si>
  <si>
    <t>Oprava vnější vápenné omítky s celoplošným přeštukováním členitosti 3 v rozsahu do 80%</t>
  </si>
  <si>
    <t>1094410078</t>
  </si>
  <si>
    <t>Oprava vápenné omítky s celoplošným přeštukováním vnějších ploch stupně členitosti 3, v rozsahu opravované plochy přes 65 do 80%</t>
  </si>
  <si>
    <t>Oprava fasády - 80% - románská omítka</t>
  </si>
  <si>
    <t>v ceně je provedení lemů a prvků kolem oken</t>
  </si>
  <si>
    <t>15*9,3</t>
  </si>
  <si>
    <t>1,15*2,3*-3</t>
  </si>
  <si>
    <t>2,1*2,95*-3</t>
  </si>
  <si>
    <t>25</t>
  </si>
  <si>
    <t>622325559</t>
  </si>
  <si>
    <t>Oprava vnější vápenné omítky s celoplošným přeštukováním členitosti 4 v rozsahu do 100%</t>
  </si>
  <si>
    <t>-739476085</t>
  </si>
  <si>
    <t>Oprava vápenné omítky s celoplošným přeštukováním vnějších ploch stupně členitosti 4, v rozsahu opravované plochy přes 80 do 100%</t>
  </si>
  <si>
    <t>Plocha bosáží - románská omítka</t>
  </si>
  <si>
    <t>v ceně je vynesení bosáží</t>
  </si>
  <si>
    <t>1,3*2,15*-3</t>
  </si>
  <si>
    <t>26</t>
  </si>
  <si>
    <t>629991011</t>
  </si>
  <si>
    <t>Zakrytí výplní otvorů a svislých ploch fólií přilepenou lepící páskou</t>
  </si>
  <si>
    <t>-1783620662</t>
  </si>
  <si>
    <t xml:space="preserve">Zakrytí vnějších ploch před znečištěním  včetně pozdějšího odkrytí výplní otvorů a svislých ploch fólií přilepenou lepící páskou</t>
  </si>
  <si>
    <t>Zakrytí oken</t>
  </si>
  <si>
    <t>1,15*2,3*3</t>
  </si>
  <si>
    <t>1,1*1,95*3</t>
  </si>
  <si>
    <t>2,1*2,95*3</t>
  </si>
  <si>
    <t>28</t>
  </si>
  <si>
    <t>R-600-001</t>
  </si>
  <si>
    <t xml:space="preserve">Oprava – repase stávající kamenné podokenní římsy z pískovce 1890x170x200 mm  - ozn. K1</t>
  </si>
  <si>
    <t>kus</t>
  </si>
  <si>
    <t>vlastní</t>
  </si>
  <si>
    <t>-501992701</t>
  </si>
  <si>
    <t>P</t>
  </si>
  <si>
    <t xml:space="preserve">Poznámka k položce:_x000d_
Oprava – repase stávající kamenné podokenní římsy_x000d_
z pískovce. _x000d_
Profilovaná římsa je osazena do obvodové cihelné stěny objektu a tvoří parapet okenního otvoru na fasádě._x000d_
</t>
  </si>
  <si>
    <t>prvek</t>
  </si>
  <si>
    <t>K1</t>
  </si>
  <si>
    <t>33</t>
  </si>
  <si>
    <t>R-600-006</t>
  </si>
  <si>
    <t>D+ M kamenný okapový chodník břidlicový 500/500/50 mm - ozn. K6</t>
  </si>
  <si>
    <t>629273356</t>
  </si>
  <si>
    <t xml:space="preserve">Poznámka k položce:_x000d_
Kamenný okapní chodník z břidlicových desek formátu 500/500/_x000d_
Textura, struktura a barva kamenného výrobku bude upřesněna na základě předložených vzorků.._x000d_
_x000d_
_x000d_
_x000d_
</t>
  </si>
  <si>
    <t>K6</t>
  </si>
  <si>
    <t>15*0,5</t>
  </si>
  <si>
    <t>34</t>
  </si>
  <si>
    <t>R-600-007</t>
  </si>
  <si>
    <t>D+M těsnící a zpevňující tmel podzemní části</t>
  </si>
  <si>
    <t>-509319611</t>
  </si>
  <si>
    <t xml:space="preserve">Poznámka k položce:_x000d_
_x000d_
_x000d_
_x000d_
</t>
  </si>
  <si>
    <t>D+M těsnící a zpevňující tmel</t>
  </si>
  <si>
    <t>15*0,7</t>
  </si>
  <si>
    <t>35</t>
  </si>
  <si>
    <t>R-600-008</t>
  </si>
  <si>
    <t>Nátěr ekologickým, protiplísňovým a antibakteriálním přípravkem s obsahem stříbra</t>
  </si>
  <si>
    <t>1726853578</t>
  </si>
  <si>
    <t>Nátěr ekologickým, protiplísňovým a antibakteriálním přípravkem s obsahem stříbra -3x</t>
  </si>
  <si>
    <t>1,3*2,15*-6</t>
  </si>
  <si>
    <t>65,73</t>
  </si>
  <si>
    <t>36</t>
  </si>
  <si>
    <t>R-600-009</t>
  </si>
  <si>
    <t xml:space="preserve">Nátěr zpevňovačem  - stávající omítka</t>
  </si>
  <si>
    <t>277194732</t>
  </si>
  <si>
    <t xml:space="preserve">Oprava ponechaných ploch fasády - 20% </t>
  </si>
  <si>
    <t>37</t>
  </si>
  <si>
    <t>R-600-010</t>
  </si>
  <si>
    <t>D+M manžeta ze sušící omítky tl. 30 mm</t>
  </si>
  <si>
    <t>-1713179014</t>
  </si>
  <si>
    <t>15*0,8</t>
  </si>
  <si>
    <t>38</t>
  </si>
  <si>
    <t>R-600-011</t>
  </si>
  <si>
    <t>Vynesení horní římsy</t>
  </si>
  <si>
    <t>496001744</t>
  </si>
  <si>
    <t>Vytažení horní římsy</t>
  </si>
  <si>
    <t>39</t>
  </si>
  <si>
    <t>R-600-012</t>
  </si>
  <si>
    <t>Vynesení středové římsy</t>
  </si>
  <si>
    <t>720392295</t>
  </si>
  <si>
    <t>Vytažení středové římsy</t>
  </si>
  <si>
    <t>40</t>
  </si>
  <si>
    <t>R-600-013</t>
  </si>
  <si>
    <t>Restaurování sloupových hlavic</t>
  </si>
  <si>
    <t>2087236395</t>
  </si>
  <si>
    <t>42</t>
  </si>
  <si>
    <t>R-600-015</t>
  </si>
  <si>
    <t>Restaurování nadokenních plastik jižní fasády</t>
  </si>
  <si>
    <t>-1316373540</t>
  </si>
  <si>
    <t>Ostatní konstrukce a práce, bourání</t>
  </si>
  <si>
    <t>43</t>
  </si>
  <si>
    <t>941321122</t>
  </si>
  <si>
    <t>Montáž lešení řadového modulového těžkého zatížení do 300 kg/m2 š do 1,5 m v do 25 m</t>
  </si>
  <si>
    <t>-1179544242</t>
  </si>
  <si>
    <t xml:space="preserve">Montáž lešení řadového modulového těžkého pracovního s podlahami  s provozním zatížením tř. 4 do 300 kg/m2 šířky tř. SW12 přes 1,2 do 1,5 m, výšky přes 10 do 25 m</t>
  </si>
  <si>
    <t>Montáž lešení</t>
  </si>
  <si>
    <t>15*14,8</t>
  </si>
  <si>
    <t>44</t>
  </si>
  <si>
    <t>941321221</t>
  </si>
  <si>
    <t>Příplatek k lešení řadovému modulovému těžkému š 1,5 m v do 25 m za první a ZKD den použití</t>
  </si>
  <si>
    <t>1756217218</t>
  </si>
  <si>
    <t xml:space="preserve">Montáž lešení řadového modulového těžkého pracovního s podlahami  s provozním zatížením tř. 4 do 300 kg/m2 Příplatek za první a každý další den použití lešení k ceně -1121 nebo -1122</t>
  </si>
  <si>
    <t xml:space="preserve">Pronájem lešení  60 dnů</t>
  </si>
  <si>
    <t>222*60</t>
  </si>
  <si>
    <t>45</t>
  </si>
  <si>
    <t>941321822</t>
  </si>
  <si>
    <t>Demontáž lešení řadového modulového těžkého zatížení do 300 kg/m2 š do 1,5 m v do 25 m</t>
  </si>
  <si>
    <t>628685197</t>
  </si>
  <si>
    <t xml:space="preserve">Demontáž lešení řadového modulového těžkého pracovního s podlahami  s provozním zatížením tř. 4 do 300 kg/m2 šířky tř. SW12 přes 1,2 do 1,5 m, výšky přes 10 do 25 m</t>
  </si>
  <si>
    <t>Demontáž lešení</t>
  </si>
  <si>
    <t>46</t>
  </si>
  <si>
    <t>944511111</t>
  </si>
  <si>
    <t>Montáž ochranné sítě z textilie z umělých vláken</t>
  </si>
  <si>
    <t>-1071710258</t>
  </si>
  <si>
    <t xml:space="preserve">Montáž ochranné sítě  zavěšené na konstrukci lešení z textilie z umělých vláken</t>
  </si>
  <si>
    <t>Montáž sítí</t>
  </si>
  <si>
    <t>47</t>
  </si>
  <si>
    <t>944511211</t>
  </si>
  <si>
    <t>Příplatek k ochranné síti za první a ZKD den použití</t>
  </si>
  <si>
    <t>1909327092</t>
  </si>
  <si>
    <t xml:space="preserve">Montáž ochranné sítě  Příplatek za první a každý další den použití sítě k ceně -1111</t>
  </si>
  <si>
    <t>Pronájem sítí 60 dnů</t>
  </si>
  <si>
    <t>48</t>
  </si>
  <si>
    <t>944511811</t>
  </si>
  <si>
    <t>Demontáž ochranné sítě z textilie z umělých vláken</t>
  </si>
  <si>
    <t>10420981</t>
  </si>
  <si>
    <t xml:space="preserve">Demontáž ochranné sítě  zavěšené na konstrukci lešení z textilie z umělých vláken</t>
  </si>
  <si>
    <t>Demontáž sítí</t>
  </si>
  <si>
    <t>49</t>
  </si>
  <si>
    <t>953965117</t>
  </si>
  <si>
    <t>Kotevní šroub pro chemické kotvy M 10 dl 190 mm</t>
  </si>
  <si>
    <t>1008933581</t>
  </si>
  <si>
    <t xml:space="preserve">Kotvy chemické s vyvrtáním otvoru  kotevní šrouby pro chemické kotvy, velikost M 10, délka 190 mm</t>
  </si>
  <si>
    <t>Kotevní body římsy</t>
  </si>
  <si>
    <t>15*2</t>
  </si>
  <si>
    <t>51</t>
  </si>
  <si>
    <t>967031733</t>
  </si>
  <si>
    <t>Přisekání plošné zdiva z cihel pálených na MV nebo MVC tl do 150 mm</t>
  </si>
  <si>
    <t>-1651690273</t>
  </si>
  <si>
    <t xml:space="preserve">Přisekání (špicování) plošné nebo rovných ostění zdiva z cihel pálených  plošné, na maltu vápennou nebo vápenocementovou, tl. na maltu vápennou nebo vápenocementovou, tl. do 150 mm</t>
  </si>
  <si>
    <t>Odstranění degradovaného zdiva, zazdívky</t>
  </si>
  <si>
    <t>6,5</t>
  </si>
  <si>
    <t xml:space="preserve">zdivo hlavní římsy </t>
  </si>
  <si>
    <t>Mezisouče</t>
  </si>
  <si>
    <t>56</t>
  </si>
  <si>
    <t>978019381</t>
  </si>
  <si>
    <t>Otlučení (osekání) vnější vápenné nebo vápenocementové omítky stupně členitosti 3 až 5 do 80%</t>
  </si>
  <si>
    <t>-1503524415</t>
  </si>
  <si>
    <t>Otlučení vápenných nebo vápenocementových omítek vnějších ploch s vyškrabáním spar a s očištěním zdiva stupně členitosti 3 až 5, v rozsahu přes 65 do 80 %</t>
  </si>
  <si>
    <t>Otlučení fasády - 80%</t>
  </si>
  <si>
    <t>57</t>
  </si>
  <si>
    <t>978019391</t>
  </si>
  <si>
    <t>Otlučení (osekání) vnější vápenné nebo vápenocementové omítky stupně členitosti 3 až 5 do 100%</t>
  </si>
  <si>
    <t>-741782145</t>
  </si>
  <si>
    <t>Otlučení vápenných nebo vápenocementových omítek vnějších ploch s vyškrabáním spar a s očištěním zdiva stupně členitosti 3 až 5, v rozsahu přes 80 do 100 %</t>
  </si>
  <si>
    <t>Otlučení fasády</t>
  </si>
  <si>
    <t xml:space="preserve"> 100%</t>
  </si>
  <si>
    <t>58</t>
  </si>
  <si>
    <t>978023411</t>
  </si>
  <si>
    <t>Vyškrabání spár zdiva cihelného mimo komínového</t>
  </si>
  <si>
    <t>1323797063</t>
  </si>
  <si>
    <t>Vyškrabání cementové malty ze spár zdiva cihelného mimo komínového</t>
  </si>
  <si>
    <t>Otlučení ploch fasády</t>
  </si>
  <si>
    <t>112,98+74,115</t>
  </si>
  <si>
    <t>59</t>
  </si>
  <si>
    <t>978059241</t>
  </si>
  <si>
    <t>Odsekání obkladů stěn z desek z kamene plochy přes 1 m2</t>
  </si>
  <si>
    <t>-1750725135</t>
  </si>
  <si>
    <t xml:space="preserve">Odsekání obkladů  stěn včetně otlučení podkladní omítky až na zdivo z kamene přes 1 m2</t>
  </si>
  <si>
    <t xml:space="preserve">Odstranění  pískovcového obkladu soklu</t>
  </si>
  <si>
    <t>60</t>
  </si>
  <si>
    <t>985131111</t>
  </si>
  <si>
    <t>Očištění ploch stěn, rubu kleneb a podlah tlakovou vodou</t>
  </si>
  <si>
    <t>-712294974</t>
  </si>
  <si>
    <t>Očištění ploch fasády</t>
  </si>
  <si>
    <t>pod terénem</t>
  </si>
  <si>
    <t>15*0,6</t>
  </si>
  <si>
    <t>61</t>
  </si>
  <si>
    <t>985131411</t>
  </si>
  <si>
    <t>Vysušení ploch stěn, rubu kleneb a podlah stlačeným vzduchem</t>
  </si>
  <si>
    <t>-783728193</t>
  </si>
  <si>
    <t>Očištění ploch stěn, rubu kleneb a podlah vysušení stlačeným vzduchem</t>
  </si>
  <si>
    <t>62</t>
  </si>
  <si>
    <t>985221101</t>
  </si>
  <si>
    <t>Doplnění zdiva cihlami do aktivované malty</t>
  </si>
  <si>
    <t>1901962748</t>
  </si>
  <si>
    <t>Doplnění zdiva ručně do aktivované malty cihlami</t>
  </si>
  <si>
    <t xml:space="preserve">Přizdění  a doplnění zdiva, zazdívky</t>
  </si>
  <si>
    <t>6,5*0,3</t>
  </si>
  <si>
    <t>63</t>
  </si>
  <si>
    <t>59610002</t>
  </si>
  <si>
    <t>cihla pálená plná přes P15 do P20 290x140x65mm</t>
  </si>
  <si>
    <t>1741537939</t>
  </si>
  <si>
    <t>1,95*285</t>
  </si>
  <si>
    <t>997</t>
  </si>
  <si>
    <t>Přesun sutě</t>
  </si>
  <si>
    <t>64</t>
  </si>
  <si>
    <t>997013214</t>
  </si>
  <si>
    <t>Vnitrostaveništní doprava suti a vybouraných hmot pro budovy v do 15 m ručně</t>
  </si>
  <si>
    <t>73415442</t>
  </si>
  <si>
    <t xml:space="preserve">Vnitrostaveništní doprava suti a vybouraných hmot  vodorovně do 50 m svisle ručně pro budovy a haly výšky přes 12 do 15 m</t>
  </si>
  <si>
    <t>65</t>
  </si>
  <si>
    <t>997013501</t>
  </si>
  <si>
    <t>Odvoz suti a vybouraných hmot na skládku nebo meziskládku do 1 km se složením</t>
  </si>
  <si>
    <t>189763743</t>
  </si>
  <si>
    <t xml:space="preserve">Odvoz suti a vybouraných hmot na skládku nebo meziskládku  se složením, na vzdálenost do 1 km</t>
  </si>
  <si>
    <t>66</t>
  </si>
  <si>
    <t>997013509</t>
  </si>
  <si>
    <t>Příplatek k odvozu suti a vybouraných hmot na skládku ZKD 1 km přes 1 km</t>
  </si>
  <si>
    <t>1423877124</t>
  </si>
  <si>
    <t xml:space="preserve">Odvoz suti a vybouraných hmot na skládku nebo meziskládku  se složením, na vzdálenost Příplatek k ceně za každý další i započatý 1 km přes 1 km</t>
  </si>
  <si>
    <t>21,464*20 'Přepočtené koeficientem množství</t>
  </si>
  <si>
    <t>67</t>
  </si>
  <si>
    <t>997013631</t>
  </si>
  <si>
    <t>Poplatek za uložení na skládce (skládkovné) stavebního odpadu směsného kód odpadu 17 09 04</t>
  </si>
  <si>
    <t>1444973964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</si>
  <si>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</si>
  <si>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</si>
  <si>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</si>
  <si>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68</t>
  </si>
  <si>
    <t>998018003</t>
  </si>
  <si>
    <t>Přesun hmot ruční pro budovy v do 24 m</t>
  </si>
  <si>
    <t>-1187369083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</si>
  <si>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</si>
  <si>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69</t>
  </si>
  <si>
    <t>R-998-001</t>
  </si>
  <si>
    <t xml:space="preserve">Staveništní vrátek </t>
  </si>
  <si>
    <t>-767983632</t>
  </si>
  <si>
    <t>PSV</t>
  </si>
  <si>
    <t>Práce a dodávky PSV</t>
  </si>
  <si>
    <t>764</t>
  </si>
  <si>
    <t>Konstrukce klempířské</t>
  </si>
  <si>
    <t>73</t>
  </si>
  <si>
    <t>764002861</t>
  </si>
  <si>
    <t>Demontáž oplechování říms a ozdobných prvků do suti</t>
  </si>
  <si>
    <t>16</t>
  </si>
  <si>
    <t>-1540762409</t>
  </si>
  <si>
    <t>Demontáž klempířských konstrukcí oplechování říms do suti</t>
  </si>
  <si>
    <t>75</t>
  </si>
  <si>
    <t>764238406</t>
  </si>
  <si>
    <t>Oplechování římsy rovné mechanicky kotvené z Cu plechu rš 500 mm</t>
  </si>
  <si>
    <t>-1772264933</t>
  </si>
  <si>
    <t>Oplechování říms a ozdobných prvků z měděného plechu rovných, bez rohů mechanicky kotvené rš 500 mm</t>
  </si>
  <si>
    <t>Oplechování římsy</t>
  </si>
  <si>
    <t>KL1</t>
  </si>
  <si>
    <t>14</t>
  </si>
  <si>
    <t>KL2</t>
  </si>
  <si>
    <t>2,5*3</t>
  </si>
  <si>
    <t>78</t>
  </si>
  <si>
    <t>998764103</t>
  </si>
  <si>
    <t>Přesun hmot tonážní pro konstrukce klempířské v objektech v do 24 m</t>
  </si>
  <si>
    <t>-1468139945</t>
  </si>
  <si>
    <t>Přesun hmot pro konstrukce klempířské stanovený z hmotnosti přesunovaného materiálu vodorovná dopravní vzdálenost do 50 m v objektech výšky přes 12 do 24 m</t>
  </si>
  <si>
    <t>767</t>
  </si>
  <si>
    <t>Konstrukce zámečnické</t>
  </si>
  <si>
    <t>89</t>
  </si>
  <si>
    <t>767996701</t>
  </si>
  <si>
    <t>Demontáž atypických zámečnických konstrukcí řezáním hmotnosti jednotlivých dílů do 50 kg</t>
  </si>
  <si>
    <t>kg</t>
  </si>
  <si>
    <t>-75111464</t>
  </si>
  <si>
    <t xml:space="preserve">Demontáž ostatních zámečnických konstrukcí  o hmotnosti jednotlivých dílů řezáním do 50 kg</t>
  </si>
  <si>
    <t xml:space="preserve">Odstranění kovových prvků fasády </t>
  </si>
  <si>
    <t>92</t>
  </si>
  <si>
    <t>R-767-003</t>
  </si>
  <si>
    <t>D+M skrytý obrubník okapového chodníku 1550/150/5 mm, PZ, kotvení zemními hřeby, ozn. Z3</t>
  </si>
  <si>
    <t>-1069755337</t>
  </si>
  <si>
    <t>Poznámka k položce:_x000d_
Skrytý obrubník okapového chodníku z L profilu 150/150/5 ocelového pozinkovaného. Kotvení do zemního tělesa zemními hřeby</t>
  </si>
  <si>
    <t>Z3</t>
  </si>
  <si>
    <t>93</t>
  </si>
  <si>
    <t>998767103</t>
  </si>
  <si>
    <t>Přesun hmot tonážní pro zámečnické konstrukce v objektech v do 24 m</t>
  </si>
  <si>
    <t>-1555691413</t>
  </si>
  <si>
    <t xml:space="preserve">Přesun hmot pro zámečnické konstrukce  stanovený z hmotnosti přesunovaného materiálu vodorovná dopravní vzdálenost do 50 m v objektech výšky přes 12 do 24 m</t>
  </si>
  <si>
    <t>783</t>
  </si>
  <si>
    <t>Dokončovací práce - nátěry</t>
  </si>
  <si>
    <t>95</t>
  </si>
  <si>
    <t>783823167</t>
  </si>
  <si>
    <t>Penetrační vápenný nátěr omítek stupně členitosti 3</t>
  </si>
  <si>
    <t>557555859</t>
  </si>
  <si>
    <t>Penetrační nátěr omítek hladkých omítek hladkých, zrnitých tenkovrstvých nebo štukových stupně členitosti 3 vápenný</t>
  </si>
  <si>
    <t>Nátěr fasády +20% za složitost tř. 3</t>
  </si>
  <si>
    <t>112,98*1,2</t>
  </si>
  <si>
    <t>96</t>
  </si>
  <si>
    <t>783823177</t>
  </si>
  <si>
    <t>Penetrační vápenný nátěr omítek stupně členitosti 4</t>
  </si>
  <si>
    <t>-664076687</t>
  </si>
  <si>
    <t>Penetrační nátěr omítek hladkých omítek hladkých, zrnitých tenkovrstvých nebo štukových stupně členitosti 4 vápenný</t>
  </si>
  <si>
    <t>Nátěr fasády +30% za složitost tř. 4</t>
  </si>
  <si>
    <t>74,115*1,3</t>
  </si>
  <si>
    <t>97</t>
  </si>
  <si>
    <t>783827147</t>
  </si>
  <si>
    <t>Krycí jednonásobný vápenný nátěr omítek stupně členitosti 3</t>
  </si>
  <si>
    <t>1416825432</t>
  </si>
  <si>
    <t>Krycí (ochranný ) nátěr omítek jednonásobný hladkých omítek hladkých, zrnitých tenkovrstvých nebo štukových stupně členitosti 3 vápenný</t>
  </si>
  <si>
    <t>dvojnásobný</t>
  </si>
  <si>
    <t>112,98*1,2*2</t>
  </si>
  <si>
    <t>98</t>
  </si>
  <si>
    <t>783827167</t>
  </si>
  <si>
    <t>Krycí jednonásobný vápenný nátěr omítek stupně členitosti 4</t>
  </si>
  <si>
    <t>-2097204448</t>
  </si>
  <si>
    <t>Krycí (ochranný ) nátěr omítek jednonásobný hladkých omítek hladkých, zrnitých tenkovrstvých nebo štukových stupně členitosti 4 vápenný</t>
  </si>
  <si>
    <t>74,115*1,3*2</t>
  </si>
  <si>
    <t>Práce a dodávky M</t>
  </si>
  <si>
    <t>21-M</t>
  </si>
  <si>
    <t>Elektromontáže</t>
  </si>
  <si>
    <t>100</t>
  </si>
  <si>
    <t>210220101</t>
  </si>
  <si>
    <t>Montáž hromosvodného vedení svodových vodičů s podpěrami průměru do 10 mm</t>
  </si>
  <si>
    <t>-1798002289</t>
  </si>
  <si>
    <t xml:space="preserve">Montáž hromosvodného vedení  svodových vodičů s podpěrami, průměru do 10 mm</t>
  </si>
  <si>
    <t>Zpětná montáž hromosvodu</t>
  </si>
  <si>
    <t>1*14</t>
  </si>
  <si>
    <t>101</t>
  </si>
  <si>
    <t>35441672</t>
  </si>
  <si>
    <t>podpěry vedení hromosvodu do zdiva - 150mm, Cu</t>
  </si>
  <si>
    <t>128</t>
  </si>
  <si>
    <t>1349396296</t>
  </si>
  <si>
    <t>102</t>
  </si>
  <si>
    <t>210220101-D</t>
  </si>
  <si>
    <t>Demontáž hromosvodného vedení svodových vodičů s podpěrami průměru do 10 mm</t>
  </si>
  <si>
    <t>1010633724</t>
  </si>
  <si>
    <t xml:space="preserve">Demontáž hromosvodného vedení  svodových vodičů s podpěrami, průměru do 10 mm</t>
  </si>
  <si>
    <t>Demontáž hromosvodu</t>
  </si>
  <si>
    <t>HZS</t>
  </si>
  <si>
    <t>Hodinové zúčtovací sazby</t>
  </si>
  <si>
    <t>103</t>
  </si>
  <si>
    <t>HZS1312</t>
  </si>
  <si>
    <t>Hodinová zúčtovací sazba omítkář - štukatér</t>
  </si>
  <si>
    <t>hod</t>
  </si>
  <si>
    <t>512</t>
  </si>
  <si>
    <t>1545080716</t>
  </si>
  <si>
    <t xml:space="preserve">Hodinové zúčtovací sazby profesí HSV  provádění konstrukcí omítkář - štukatér</t>
  </si>
  <si>
    <t>Přesný zákres a zaměření fasády před zahájením prací</t>
  </si>
  <si>
    <t>1*2*8</t>
  </si>
  <si>
    <t>Dohled štukatéra</t>
  </si>
  <si>
    <t>8*6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</si>
  <si>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</si>
  <si>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</si>
  <si>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</si>
  <si>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</si>
  <si>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</si>
  <si>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013254000</t>
  </si>
  <si>
    <t>Dokumentace skutečného provedení stavby</t>
  </si>
  <si>
    <t>1024</t>
  </si>
  <si>
    <t>1484419106</t>
  </si>
  <si>
    <t>VRN3</t>
  </si>
  <si>
    <t>Zařízení staveniště</t>
  </si>
  <si>
    <t>031002000</t>
  </si>
  <si>
    <t>339397916</t>
  </si>
  <si>
    <t>034002000</t>
  </si>
  <si>
    <t>Zabezpečení staveniště</t>
  </si>
  <si>
    <t>945630226</t>
  </si>
  <si>
    <t>039002000</t>
  </si>
  <si>
    <t>Zrušení zařízení staveniště</t>
  </si>
  <si>
    <t>-365892677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</si>
</sst>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S4" s="19" t="s">
        <v>11</v>
      </c>
    </row>
    <row r="5" s="1" customFormat="1" ht="12" customHeight="1">
      <c r="B5" s="22"/>
      <c r="D5" s="25" t="s">
        <v>12</v>
      </c>
      <c r="K5" s="26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S5" s="19" t="s">
        <v>6</v>
      </c>
    </row>
    <row r="6" s="1" customFormat="1" ht="36.96" customHeight="1">
      <c r="B6" s="22"/>
      <c r="D6" s="27" t="s">
        <v>14</v>
      </c>
      <c r="K6" s="28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S6" s="19" t="s">
        <v>6</v>
      </c>
    </row>
    <row r="7" s="1" customFormat="1" ht="12" customHeight="1">
      <c r="B7" s="22"/>
      <c r="D7" s="29" t="s">
        <v>16</v>
      </c>
      <c r="K7" s="26" t="s">
        <v>1</v>
      </c>
      <c r="AK7" s="29" t="s">
        <v>17</v>
      </c>
      <c r="AN7" s="26" t="s">
        <v>1</v>
      </c>
      <c r="AR7" s="22"/>
      <c r="BS7" s="19" t="s">
        <v>6</v>
      </c>
    </row>
    <row r="8" s="1" customFormat="1" ht="12" customHeight="1">
      <c r="B8" s="22"/>
      <c r="D8" s="29" t="s">
        <v>18</v>
      </c>
      <c r="K8" s="26" t="s">
        <v>19</v>
      </c>
      <c r="AK8" s="29" t="s">
        <v>20</v>
      </c>
      <c r="AN8" s="26" t="s">
        <v>21</v>
      </c>
      <c r="AR8" s="22"/>
      <c r="BS8" s="19" t="s">
        <v>6</v>
      </c>
    </row>
    <row r="9" s="1" customFormat="1" ht="14.4" customHeight="1">
      <c r="B9" s="22"/>
      <c r="AR9" s="22"/>
      <c r="BS9" s="19" t="s">
        <v>6</v>
      </c>
    </row>
    <row r="10" s="1" customFormat="1" ht="12" customHeight="1">
      <c r="B10" s="22"/>
      <c r="D10" s="29" t="s">
        <v>22</v>
      </c>
      <c r="AK10" s="29" t="s">
        <v>23</v>
      </c>
      <c r="AN10" s="26" t="s">
        <v>1</v>
      </c>
      <c r="AR10" s="22"/>
      <c r="BS10" s="19" t="s">
        <v>6</v>
      </c>
    </row>
    <row r="11" s="1" customFormat="1" ht="18.48" customHeight="1">
      <c r="B11" s="22"/>
      <c r="E11" s="26" t="s">
        <v>24</v>
      </c>
      <c r="AK11" s="29" t="s">
        <v>25</v>
      </c>
      <c r="AN11" s="26" t="s">
        <v>1</v>
      </c>
      <c r="AR11" s="22"/>
      <c r="BS11" s="19" t="s">
        <v>6</v>
      </c>
    </row>
    <row r="12" s="1" customFormat="1" ht="6.96" customHeight="1">
      <c r="B12" s="22"/>
      <c r="AR12" s="22"/>
      <c r="BS12" s="19" t="s">
        <v>6</v>
      </c>
    </row>
    <row r="13" s="1" customFormat="1" ht="12" customHeight="1">
      <c r="B13" s="22"/>
      <c r="D13" s="29" t="s">
        <v>26</v>
      </c>
      <c r="AK13" s="29" t="s">
        <v>23</v>
      </c>
      <c r="AN13" s="26" t="s">
        <v>1</v>
      </c>
      <c r="AR13" s="22"/>
      <c r="BS13" s="19" t="s">
        <v>6</v>
      </c>
    </row>
    <row r="14">
      <c r="B14" s="22"/>
      <c r="E14" s="26" t="s">
        <v>27</v>
      </c>
      <c r="AK14" s="29" t="s">
        <v>25</v>
      </c>
      <c r="AN14" s="26" t="s">
        <v>1</v>
      </c>
      <c r="AR14" s="22"/>
      <c r="BS14" s="19" t="s">
        <v>6</v>
      </c>
    </row>
    <row r="15" s="1" customFormat="1" ht="6.96" customHeight="1">
      <c r="B15" s="22"/>
      <c r="AR15" s="22"/>
      <c r="BS15" s="19" t="s">
        <v>3</v>
      </c>
    </row>
    <row r="16" s="1" customFormat="1" ht="12" customHeight="1">
      <c r="B16" s="22"/>
      <c r="D16" s="29" t="s">
        <v>28</v>
      </c>
      <c r="AK16" s="29" t="s">
        <v>23</v>
      </c>
      <c r="AN16" s="26" t="s">
        <v>1</v>
      </c>
      <c r="AR16" s="22"/>
      <c r="BS16" s="19" t="s">
        <v>3</v>
      </c>
    </row>
    <row r="17" s="1" customFormat="1" ht="18.48" customHeight="1">
      <c r="B17" s="22"/>
      <c r="E17" s="26" t="s">
        <v>29</v>
      </c>
      <c r="AK17" s="29" t="s">
        <v>25</v>
      </c>
      <c r="AN17" s="26" t="s">
        <v>1</v>
      </c>
      <c r="AR17" s="22"/>
      <c r="BS17" s="19" t="s">
        <v>30</v>
      </c>
    </row>
    <row r="18" s="1" customFormat="1" ht="6.96" customHeight="1">
      <c r="B18" s="22"/>
      <c r="AR18" s="22"/>
      <c r="BS18" s="19" t="s">
        <v>6</v>
      </c>
    </row>
    <row r="19" s="1" customFormat="1" ht="12" customHeight="1">
      <c r="B19" s="22"/>
      <c r="D19" s="29" t="s">
        <v>31</v>
      </c>
      <c r="AK19" s="29" t="s">
        <v>23</v>
      </c>
      <c r="AN19" s="26" t="s">
        <v>1</v>
      </c>
      <c r="AR19" s="22"/>
      <c r="BS19" s="19" t="s">
        <v>6</v>
      </c>
    </row>
    <row r="20" s="1" customFormat="1" ht="18.48" customHeight="1">
      <c r="B20" s="22"/>
      <c r="E20" s="26" t="s">
        <v>32</v>
      </c>
      <c r="AK20" s="29" t="s">
        <v>25</v>
      </c>
      <c r="AN20" s="26" t="s">
        <v>1</v>
      </c>
      <c r="AR20" s="22"/>
      <c r="BS20" s="19" t="s">
        <v>30</v>
      </c>
    </row>
    <row r="21" s="1" customFormat="1" ht="6.96" customHeight="1">
      <c r="B21" s="22"/>
      <c r="AR21" s="22"/>
    </row>
    <row r="22" s="1" customFormat="1" ht="12" customHeight="1">
      <c r="B22" s="22"/>
      <c r="D22" s="29" t="s">
        <v>33</v>
      </c>
      <c r="AR22" s="22"/>
    </row>
    <row r="23" s="1" customFormat="1" ht="16.5" customHeight="1">
      <c r="B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R23" s="22"/>
    </row>
    <row r="24" s="1" customFormat="1" ht="6.96" customHeight="1">
      <c r="B24" s="22"/>
      <c r="AR24" s="22"/>
    </row>
    <row r="25" s="1" customFormat="1" ht="6.96" customHeight="1">
      <c r="B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2"/>
    </row>
    <row r="26" s="2" customFormat="1" ht="25.92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1686298.3999999999</v>
      </c>
      <c r="AL26" s="35"/>
      <c r="AM26" s="35"/>
      <c r="AN26" s="35"/>
      <c r="AO26" s="35"/>
      <c r="AP26" s="32"/>
      <c r="AQ26" s="32"/>
      <c r="AR26" s="33"/>
      <c r="B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32"/>
    </row>
    <row r="28" s="2" customForma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7" t="s">
        <v>35</v>
      </c>
      <c r="M28" s="37"/>
      <c r="N28" s="37"/>
      <c r="O28" s="37"/>
      <c r="P28" s="37"/>
      <c r="Q28" s="32"/>
      <c r="R28" s="32"/>
      <c r="S28" s="32"/>
      <c r="T28" s="32"/>
      <c r="U28" s="32"/>
      <c r="V28" s="32"/>
      <c r="W28" s="37" t="s">
        <v>36</v>
      </c>
      <c r="X28" s="37"/>
      <c r="Y28" s="37"/>
      <c r="Z28" s="37"/>
      <c r="AA28" s="37"/>
      <c r="AB28" s="37"/>
      <c r="AC28" s="37"/>
      <c r="AD28" s="37"/>
      <c r="AE28" s="37"/>
      <c r="AF28" s="32"/>
      <c r="AG28" s="32"/>
      <c r="AH28" s="32"/>
      <c r="AI28" s="32"/>
      <c r="AJ28" s="32"/>
      <c r="AK28" s="37" t="s">
        <v>37</v>
      </c>
      <c r="AL28" s="37"/>
      <c r="AM28" s="37"/>
      <c r="AN28" s="37"/>
      <c r="AO28" s="37"/>
      <c r="AP28" s="32"/>
      <c r="AQ28" s="32"/>
      <c r="AR28" s="33"/>
      <c r="BE28" s="32"/>
    </row>
    <row r="29" s="3" customFormat="1" ht="14.4" customHeight="1">
      <c r="A29" s="3"/>
      <c r="B29" s="38"/>
      <c r="C29" s="3"/>
      <c r="D29" s="29" t="s">
        <v>38</v>
      </c>
      <c r="E29" s="3"/>
      <c r="F29" s="29" t="s">
        <v>39</v>
      </c>
      <c r="G29" s="3"/>
      <c r="H29" s="3"/>
      <c r="I29" s="3"/>
      <c r="J29" s="3"/>
      <c r="K29" s="3"/>
      <c r="L29" s="39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0">
        <f>ROUND(AZ94, 2)</f>
        <v>1686298.3999999999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0">
        <f>ROUND(AV94, 2)</f>
        <v>354122.65999999997</v>
      </c>
      <c r="AL29" s="3"/>
      <c r="AM29" s="3"/>
      <c r="AN29" s="3"/>
      <c r="AO29" s="3"/>
      <c r="AP29" s="3"/>
      <c r="AQ29" s="3"/>
      <c r="AR29" s="38"/>
      <c r="BE29" s="3"/>
    </row>
    <row r="30" s="3" customFormat="1" ht="14.4" customHeight="1">
      <c r="A30" s="3"/>
      <c r="B30" s="38"/>
      <c r="C30" s="3"/>
      <c r="D30" s="3"/>
      <c r="E30" s="3"/>
      <c r="F30" s="29" t="s">
        <v>40</v>
      </c>
      <c r="G30" s="3"/>
      <c r="H30" s="3"/>
      <c r="I30" s="3"/>
      <c r="J30" s="3"/>
      <c r="K30" s="3"/>
      <c r="L30" s="39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0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0">
        <f>ROUND(AW94, 2)</f>
        <v>0</v>
      </c>
      <c r="AL30" s="3"/>
      <c r="AM30" s="3"/>
      <c r="AN30" s="3"/>
      <c r="AO30" s="3"/>
      <c r="AP30" s="3"/>
      <c r="AQ30" s="3"/>
      <c r="AR30" s="38"/>
      <c r="BE30" s="3"/>
    </row>
    <row r="31" hidden="1" s="3" customFormat="1" ht="14.4" customHeight="1">
      <c r="A31" s="3"/>
      <c r="B31" s="38"/>
      <c r="C31" s="3"/>
      <c r="D31" s="3"/>
      <c r="E31" s="3"/>
      <c r="F31" s="29" t="s">
        <v>41</v>
      </c>
      <c r="G31" s="3"/>
      <c r="H31" s="3"/>
      <c r="I31" s="3"/>
      <c r="J31" s="3"/>
      <c r="K31" s="3"/>
      <c r="L31" s="39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0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0">
        <v>0</v>
      </c>
      <c r="AL31" s="3"/>
      <c r="AM31" s="3"/>
      <c r="AN31" s="3"/>
      <c r="AO31" s="3"/>
      <c r="AP31" s="3"/>
      <c r="AQ31" s="3"/>
      <c r="AR31" s="38"/>
      <c r="BE31" s="3"/>
    </row>
    <row r="32" hidden="1" s="3" customFormat="1" ht="14.4" customHeight="1">
      <c r="A32" s="3"/>
      <c r="B32" s="38"/>
      <c r="C32" s="3"/>
      <c r="D32" s="3"/>
      <c r="E32" s="3"/>
      <c r="F32" s="29" t="s">
        <v>42</v>
      </c>
      <c r="G32" s="3"/>
      <c r="H32" s="3"/>
      <c r="I32" s="3"/>
      <c r="J32" s="3"/>
      <c r="K32" s="3"/>
      <c r="L32" s="39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0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0">
        <v>0</v>
      </c>
      <c r="AL32" s="3"/>
      <c r="AM32" s="3"/>
      <c r="AN32" s="3"/>
      <c r="AO32" s="3"/>
      <c r="AP32" s="3"/>
      <c r="AQ32" s="3"/>
      <c r="AR32" s="38"/>
      <c r="BE32" s="3"/>
    </row>
    <row r="33" hidden="1" s="3" customFormat="1" ht="14.4" customHeight="1">
      <c r="A33" s="3"/>
      <c r="B33" s="38"/>
      <c r="C33" s="3"/>
      <c r="D33" s="3"/>
      <c r="E33" s="3"/>
      <c r="F33" s="29" t="s">
        <v>43</v>
      </c>
      <c r="G33" s="3"/>
      <c r="H33" s="3"/>
      <c r="I33" s="3"/>
      <c r="J33" s="3"/>
      <c r="K33" s="3"/>
      <c r="L33" s="39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0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0">
        <v>0</v>
      </c>
      <c r="AL33" s="3"/>
      <c r="AM33" s="3"/>
      <c r="AN33" s="3"/>
      <c r="AO33" s="3"/>
      <c r="AP33" s="3"/>
      <c r="AQ33" s="3"/>
      <c r="AR33" s="38"/>
      <c r="BE33" s="3"/>
    </row>
    <row r="34" s="2" customFormat="1" ht="6.96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="2" customFormat="1" ht="25.92" customHeight="1">
      <c r="A35" s="32"/>
      <c r="B35" s="33"/>
      <c r="C35" s="41"/>
      <c r="D35" s="42" t="s">
        <v>44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45</v>
      </c>
      <c r="U35" s="43"/>
      <c r="V35" s="43"/>
      <c r="W35" s="43"/>
      <c r="X35" s="45" t="s">
        <v>46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2040421.0599999998</v>
      </c>
      <c r="AL35" s="43"/>
      <c r="AM35" s="43"/>
      <c r="AN35" s="43"/>
      <c r="AO35" s="47"/>
      <c r="AP35" s="41"/>
      <c r="AQ35" s="41"/>
      <c r="AR35" s="33"/>
      <c r="BE35" s="32"/>
    </row>
    <row r="36" s="2" customFormat="1" ht="6.96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R49" s="48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2"/>
      <c r="B60" s="33"/>
      <c r="C60" s="32"/>
      <c r="D60" s="51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1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1" t="s">
        <v>49</v>
      </c>
      <c r="AI60" s="35"/>
      <c r="AJ60" s="35"/>
      <c r="AK60" s="35"/>
      <c r="AL60" s="35"/>
      <c r="AM60" s="51" t="s">
        <v>50</v>
      </c>
      <c r="AN60" s="35"/>
      <c r="AO60" s="35"/>
      <c r="AP60" s="32"/>
      <c r="AQ60" s="32"/>
      <c r="AR60" s="33"/>
      <c r="BE60" s="32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2"/>
      <c r="B64" s="33"/>
      <c r="C64" s="32"/>
      <c r="D64" s="49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9" t="s">
        <v>52</v>
      </c>
      <c r="AI64" s="52"/>
      <c r="AJ64" s="52"/>
      <c r="AK64" s="52"/>
      <c r="AL64" s="52"/>
      <c r="AM64" s="52"/>
      <c r="AN64" s="52"/>
      <c r="AO64" s="52"/>
      <c r="AP64" s="32"/>
      <c r="AQ64" s="32"/>
      <c r="AR64" s="33"/>
      <c r="BE64" s="32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2"/>
      <c r="B75" s="33"/>
      <c r="C75" s="32"/>
      <c r="D75" s="51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1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1" t="s">
        <v>49</v>
      </c>
      <c r="AI75" s="35"/>
      <c r="AJ75" s="35"/>
      <c r="AK75" s="35"/>
      <c r="AL75" s="35"/>
      <c r="AM75" s="51" t="s">
        <v>50</v>
      </c>
      <c r="AN75" s="35"/>
      <c r="AO75" s="35"/>
      <c r="AP75" s="32"/>
      <c r="AQ75" s="32"/>
      <c r="AR75" s="33"/>
      <c r="BE75" s="32"/>
    </row>
    <row r="76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="2" customFormat="1" ht="6.96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3"/>
      <c r="B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3"/>
      <c r="BE81" s="32"/>
    </row>
    <row r="82" s="2" customFormat="1" ht="24.96" customHeight="1">
      <c r="A82" s="32"/>
      <c r="B82" s="33"/>
      <c r="C82" s="23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="4" customFormat="1" ht="12" customHeight="1">
      <c r="A84" s="4"/>
      <c r="B84" s="57"/>
      <c r="C84" s="29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0582020/2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7"/>
      <c r="BE84" s="4"/>
    </row>
    <row r="85" s="5" customFormat="1" ht="36.96" customHeight="1">
      <c r="A85" s="5"/>
      <c r="B85" s="58"/>
      <c r="C85" s="59" t="s">
        <v>14</v>
      </c>
      <c r="D85" s="5"/>
      <c r="E85" s="5"/>
      <c r="F85" s="5"/>
      <c r="G85" s="5"/>
      <c r="H85" s="5"/>
      <c r="I85" s="5"/>
      <c r="J85" s="5"/>
      <c r="K85" s="5"/>
      <c r="L85" s="60" t="str">
        <f>K6</f>
        <v xml:space="preserve">BÝVALÝ AUGUSTINIÁNSKÝ KLÁŠTER  VE ŠTERNBERKU, PROJEKT OBNOVY A ZÁCHRANY 2020 - ETAPA Č. 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8"/>
      <c r="BE85" s="5"/>
    </row>
    <row r="86" s="2" customFormat="1" ht="6.96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="2" customFormat="1" ht="12" customHeight="1">
      <c r="A87" s="32"/>
      <c r="B87" s="33"/>
      <c r="C87" s="29" t="s">
        <v>18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Šternberk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9" t="s">
        <v>20</v>
      </c>
      <c r="AJ87" s="32"/>
      <c r="AK87" s="32"/>
      <c r="AL87" s="32"/>
      <c r="AM87" s="62" t="str">
        <f>IF(AN8= "","",AN8)</f>
        <v>3. 11. 2020</v>
      </c>
      <c r="AN87" s="62"/>
      <c r="AO87" s="32"/>
      <c r="AP87" s="32"/>
      <c r="AQ87" s="32"/>
      <c r="AR87" s="33"/>
      <c r="B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="2" customFormat="1" ht="25.65" customHeight="1">
      <c r="A89" s="32"/>
      <c r="B89" s="33"/>
      <c r="C89" s="29" t="s">
        <v>22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Šternberk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9" t="s">
        <v>28</v>
      </c>
      <c r="AJ89" s="32"/>
      <c r="AK89" s="32"/>
      <c r="AL89" s="32"/>
      <c r="AM89" s="63" t="str">
        <f>IF(E17="","",E17)</f>
        <v>Atelier Polách &amp; Bravenec s.r.o.</v>
      </c>
      <c r="AN89" s="4"/>
      <c r="AO89" s="4"/>
      <c r="AP89" s="4"/>
      <c r="AQ89" s="32"/>
      <c r="AR89" s="33"/>
      <c r="AS89" s="64" t="s">
        <v>54</v>
      </c>
      <c r="AT89" s="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2"/>
    </row>
    <row r="90" s="2" customFormat="1" ht="15.15" customHeight="1">
      <c r="A90" s="32"/>
      <c r="B90" s="33"/>
      <c r="C90" s="29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IF(E14="","",E14)</f>
        <v>dle výběr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9" t="s">
        <v>31</v>
      </c>
      <c r="AJ90" s="32"/>
      <c r="AK90" s="32"/>
      <c r="AL90" s="32"/>
      <c r="AM90" s="63" t="str">
        <f>IF(E20="","",E20)</f>
        <v>Zdeněk Závodník</v>
      </c>
      <c r="AN90" s="4"/>
      <c r="AO90" s="4"/>
      <c r="AP90" s="4"/>
      <c r="AQ90" s="32"/>
      <c r="AR90" s="33"/>
      <c r="AS90" s="68"/>
      <c r="AT90" s="6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2"/>
    </row>
    <row r="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68"/>
      <c r="AT91" s="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2"/>
    </row>
    <row r="92" s="2" customFormat="1" ht="29.28" customHeight="1">
      <c r="A92" s="32"/>
      <c r="B92" s="33"/>
      <c r="C92" s="72" t="s">
        <v>55</v>
      </c>
      <c r="D92" s="73"/>
      <c r="E92" s="73"/>
      <c r="F92" s="73"/>
      <c r="G92" s="73"/>
      <c r="H92" s="74"/>
      <c r="I92" s="75" t="s">
        <v>56</v>
      </c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6" t="s">
        <v>57</v>
      </c>
      <c r="AH92" s="73"/>
      <c r="AI92" s="73"/>
      <c r="AJ92" s="73"/>
      <c r="AK92" s="73"/>
      <c r="AL92" s="73"/>
      <c r="AM92" s="73"/>
      <c r="AN92" s="75" t="s">
        <v>58</v>
      </c>
      <c r="AO92" s="73"/>
      <c r="AP92" s="77"/>
      <c r="AQ92" s="78" t="s">
        <v>59</v>
      </c>
      <c r="AR92" s="33"/>
      <c r="AS92" s="79" t="s">
        <v>60</v>
      </c>
      <c r="AT92" s="80" t="s">
        <v>61</v>
      </c>
      <c r="AU92" s="80" t="s">
        <v>62</v>
      </c>
      <c r="AV92" s="80" t="s">
        <v>63</v>
      </c>
      <c r="AW92" s="80" t="s">
        <v>64</v>
      </c>
      <c r="AX92" s="80" t="s">
        <v>65</v>
      </c>
      <c r="AY92" s="80" t="s">
        <v>66</v>
      </c>
      <c r="AZ92" s="80" t="s">
        <v>67</v>
      </c>
      <c r="BA92" s="80" t="s">
        <v>68</v>
      </c>
      <c r="BB92" s="80" t="s">
        <v>69</v>
      </c>
      <c r="BC92" s="80" t="s">
        <v>70</v>
      </c>
      <c r="BD92" s="81" t="s">
        <v>71</v>
      </c>
      <c r="BE92" s="32"/>
    </row>
    <row r="93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82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4"/>
      <c r="BE93" s="32"/>
    </row>
    <row r="94" s="6" customFormat="1" ht="32.4" customHeight="1">
      <c r="A94" s="6"/>
      <c r="B94" s="85"/>
      <c r="C94" s="86" t="s">
        <v>72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8">
        <f>ROUND(AG95,2)</f>
        <v>1686298.3999999999</v>
      </c>
      <c r="AH94" s="88"/>
      <c r="AI94" s="88"/>
      <c r="AJ94" s="88"/>
      <c r="AK94" s="88"/>
      <c r="AL94" s="88"/>
      <c r="AM94" s="88"/>
      <c r="AN94" s="89">
        <f>SUM(AG94,AT94)</f>
        <v>2040421.0599999998</v>
      </c>
      <c r="AO94" s="89"/>
      <c r="AP94" s="89"/>
      <c r="AQ94" s="90" t="s">
        <v>1</v>
      </c>
      <c r="AR94" s="85"/>
      <c r="AS94" s="91">
        <f>ROUND(AS95,2)</f>
        <v>0</v>
      </c>
      <c r="AT94" s="92">
        <f>ROUND(SUM(AV94:AW94),2)</f>
        <v>354122.65999999997</v>
      </c>
      <c r="AU94" s="93">
        <f>ROUND(AU95,5)</f>
        <v>2457.0227300000001</v>
      </c>
      <c r="AV94" s="92">
        <f>ROUND(AZ94*L29,2)</f>
        <v>354122.65999999997</v>
      </c>
      <c r="AW94" s="92">
        <f>ROUND(BA94*L30,2)</f>
        <v>0</v>
      </c>
      <c r="AX94" s="92">
        <f>ROUND(BB94*L29,2)</f>
        <v>0</v>
      </c>
      <c r="AY94" s="92">
        <f>ROUND(BC94*L30,2)</f>
        <v>0</v>
      </c>
      <c r="AZ94" s="92">
        <f>ROUND(AZ95,2)</f>
        <v>1686298.3999999999</v>
      </c>
      <c r="BA94" s="92">
        <f>ROUND(BA95,2)</f>
        <v>0</v>
      </c>
      <c r="BB94" s="92">
        <f>ROUND(BB95,2)</f>
        <v>0</v>
      </c>
      <c r="BC94" s="92">
        <f>ROUND(BC95,2)</f>
        <v>0</v>
      </c>
      <c r="BD94" s="94">
        <f>ROUND(BD95,2)</f>
        <v>0</v>
      </c>
      <c r="BE94" s="6"/>
      <c r="BS94" s="95" t="s">
        <v>73</v>
      </c>
      <c r="BT94" s="95" t="s">
        <v>74</v>
      </c>
      <c r="BU94" s="96" t="s">
        <v>75</v>
      </c>
      <c r="BV94" s="95" t="s">
        <v>76</v>
      </c>
      <c r="BW94" s="95" t="s">
        <v>4</v>
      </c>
      <c r="BX94" s="95" t="s">
        <v>77</v>
      </c>
      <c r="CL94" s="95" t="s">
        <v>1</v>
      </c>
    </row>
    <row r="95" s="7" customFormat="1" ht="24.75" customHeight="1">
      <c r="A95" s="7"/>
      <c r="B95" s="97"/>
      <c r="C95" s="98"/>
      <c r="D95" s="99" t="s">
        <v>78</v>
      </c>
      <c r="E95" s="99"/>
      <c r="F95" s="99"/>
      <c r="G95" s="99"/>
      <c r="H95" s="99"/>
      <c r="I95" s="100"/>
      <c r="J95" s="99" t="s">
        <v>79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101">
        <f>ROUND(SUM(AG96:AG97),2)</f>
        <v>1686298.3999999999</v>
      </c>
      <c r="AH95" s="100"/>
      <c r="AI95" s="100"/>
      <c r="AJ95" s="100"/>
      <c r="AK95" s="100"/>
      <c r="AL95" s="100"/>
      <c r="AM95" s="100"/>
      <c r="AN95" s="102">
        <f>SUM(AG95,AT95)</f>
        <v>2040421.0599999998</v>
      </c>
      <c r="AO95" s="100"/>
      <c r="AP95" s="100"/>
      <c r="AQ95" s="103" t="s">
        <v>80</v>
      </c>
      <c r="AR95" s="97"/>
      <c r="AS95" s="104">
        <f>ROUND(SUM(AS96:AS97),2)</f>
        <v>0</v>
      </c>
      <c r="AT95" s="105">
        <f>ROUND(SUM(AV95:AW95),2)</f>
        <v>354122.65999999997</v>
      </c>
      <c r="AU95" s="106">
        <f>ROUND(SUM(AU96:AU97),5)</f>
        <v>2457.0227300000001</v>
      </c>
      <c r="AV95" s="105">
        <f>ROUND(AZ95*L29,2)</f>
        <v>354122.65999999997</v>
      </c>
      <c r="AW95" s="105">
        <f>ROUND(BA95*L30,2)</f>
        <v>0</v>
      </c>
      <c r="AX95" s="105">
        <f>ROUND(BB95*L29,2)</f>
        <v>0</v>
      </c>
      <c r="AY95" s="105">
        <f>ROUND(BC95*L30,2)</f>
        <v>0</v>
      </c>
      <c r="AZ95" s="105">
        <f>ROUND(SUM(AZ96:AZ97),2)</f>
        <v>1686298.3999999999</v>
      </c>
      <c r="BA95" s="105">
        <f>ROUND(SUM(BA96:BA97),2)</f>
        <v>0</v>
      </c>
      <c r="BB95" s="105">
        <f>ROUND(SUM(BB96:BB97),2)</f>
        <v>0</v>
      </c>
      <c r="BC95" s="105">
        <f>ROUND(SUM(BC96:BC97),2)</f>
        <v>0</v>
      </c>
      <c r="BD95" s="107">
        <f>ROUND(SUM(BD96:BD97),2)</f>
        <v>0</v>
      </c>
      <c r="BE95" s="7"/>
      <c r="BS95" s="108" t="s">
        <v>73</v>
      </c>
      <c r="BT95" s="108" t="s">
        <v>81</v>
      </c>
      <c r="BU95" s="108" t="s">
        <v>75</v>
      </c>
      <c r="BV95" s="108" t="s">
        <v>76</v>
      </c>
      <c r="BW95" s="108" t="s">
        <v>82</v>
      </c>
      <c r="BX95" s="108" t="s">
        <v>4</v>
      </c>
      <c r="CL95" s="108" t="s">
        <v>1</v>
      </c>
      <c r="CM95" s="108" t="s">
        <v>83</v>
      </c>
    </row>
    <row r="96" s="4" customFormat="1" ht="23.25" customHeight="1">
      <c r="A96" s="109" t="s">
        <v>84</v>
      </c>
      <c r="B96" s="57"/>
      <c r="C96" s="10"/>
      <c r="D96" s="10"/>
      <c r="E96" s="110" t="s">
        <v>85</v>
      </c>
      <c r="F96" s="110"/>
      <c r="G96" s="110"/>
      <c r="H96" s="110"/>
      <c r="I96" s="110"/>
      <c r="J96" s="10"/>
      <c r="K96" s="110" t="s">
        <v>86</v>
      </c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1">
        <f>'02 - Architektonicko stav...'!J32</f>
        <v>1596298.3999999999</v>
      </c>
      <c r="AH96" s="10"/>
      <c r="AI96" s="10"/>
      <c r="AJ96" s="10"/>
      <c r="AK96" s="10"/>
      <c r="AL96" s="10"/>
      <c r="AM96" s="10"/>
      <c r="AN96" s="111">
        <f>SUM(AG96,AT96)</f>
        <v>1931521.0599999998</v>
      </c>
      <c r="AO96" s="10"/>
      <c r="AP96" s="10"/>
      <c r="AQ96" s="112" t="s">
        <v>87</v>
      </c>
      <c r="AR96" s="57"/>
      <c r="AS96" s="113">
        <v>0</v>
      </c>
      <c r="AT96" s="114">
        <f>ROUND(SUM(AV96:AW96),2)</f>
        <v>335222.65999999997</v>
      </c>
      <c r="AU96" s="115">
        <f>'02 - Architektonicko stav...'!P135</f>
        <v>2457.0227309999996</v>
      </c>
      <c r="AV96" s="114">
        <f>'02 - Architektonicko stav...'!J35</f>
        <v>335222.65999999997</v>
      </c>
      <c r="AW96" s="114">
        <f>'02 - Architektonicko stav...'!J36</f>
        <v>0</v>
      </c>
      <c r="AX96" s="114">
        <f>'02 - Architektonicko stav...'!J37</f>
        <v>0</v>
      </c>
      <c r="AY96" s="114">
        <f>'02 - Architektonicko stav...'!J38</f>
        <v>0</v>
      </c>
      <c r="AZ96" s="114">
        <f>'02 - Architektonicko stav...'!F35</f>
        <v>1596298.3999999999</v>
      </c>
      <c r="BA96" s="114">
        <f>'02 - Architektonicko stav...'!F36</f>
        <v>0</v>
      </c>
      <c r="BB96" s="114">
        <f>'02 - Architektonicko stav...'!F37</f>
        <v>0</v>
      </c>
      <c r="BC96" s="114">
        <f>'02 - Architektonicko stav...'!F38</f>
        <v>0</v>
      </c>
      <c r="BD96" s="116">
        <f>'02 - Architektonicko stav...'!F39</f>
        <v>0</v>
      </c>
      <c r="BE96" s="4"/>
      <c r="BT96" s="26" t="s">
        <v>83</v>
      </c>
      <c r="BV96" s="26" t="s">
        <v>76</v>
      </c>
      <c r="BW96" s="26" t="s">
        <v>88</v>
      </c>
      <c r="BX96" s="26" t="s">
        <v>82</v>
      </c>
      <c r="CL96" s="26" t="s">
        <v>1</v>
      </c>
    </row>
    <row r="97" s="4" customFormat="1" ht="16.5" customHeight="1">
      <c r="A97" s="109" t="s">
        <v>84</v>
      </c>
      <c r="B97" s="57"/>
      <c r="C97" s="10"/>
      <c r="D97" s="10"/>
      <c r="E97" s="110" t="s">
        <v>89</v>
      </c>
      <c r="F97" s="110"/>
      <c r="G97" s="110"/>
      <c r="H97" s="110"/>
      <c r="I97" s="110"/>
      <c r="J97" s="10"/>
      <c r="K97" s="110" t="s">
        <v>90</v>
      </c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1">
        <f>'VRN - Vedlejší rozpočtové...'!J32</f>
        <v>90000</v>
      </c>
      <c r="AH97" s="10"/>
      <c r="AI97" s="10"/>
      <c r="AJ97" s="10"/>
      <c r="AK97" s="10"/>
      <c r="AL97" s="10"/>
      <c r="AM97" s="10"/>
      <c r="AN97" s="111">
        <f>SUM(AG97,AT97)</f>
        <v>108900</v>
      </c>
      <c r="AO97" s="10"/>
      <c r="AP97" s="10"/>
      <c r="AQ97" s="112" t="s">
        <v>87</v>
      </c>
      <c r="AR97" s="57"/>
      <c r="AS97" s="117">
        <v>0</v>
      </c>
      <c r="AT97" s="118">
        <f>ROUND(SUM(AV97:AW97),2)</f>
        <v>18900</v>
      </c>
      <c r="AU97" s="119">
        <f>'VRN - Vedlejší rozpočtové...'!P123</f>
        <v>0</v>
      </c>
      <c r="AV97" s="118">
        <f>'VRN - Vedlejší rozpočtové...'!J35</f>
        <v>18900</v>
      </c>
      <c r="AW97" s="118">
        <f>'VRN - Vedlejší rozpočtové...'!J36</f>
        <v>0</v>
      </c>
      <c r="AX97" s="118">
        <f>'VRN - Vedlejší rozpočtové...'!J37</f>
        <v>0</v>
      </c>
      <c r="AY97" s="118">
        <f>'VRN - Vedlejší rozpočtové...'!J38</f>
        <v>0</v>
      </c>
      <c r="AZ97" s="118">
        <f>'VRN - Vedlejší rozpočtové...'!F35</f>
        <v>90000</v>
      </c>
      <c r="BA97" s="118">
        <f>'VRN - Vedlejší rozpočtové...'!F36</f>
        <v>0</v>
      </c>
      <c r="BB97" s="118">
        <f>'VRN - Vedlejší rozpočtové...'!F37</f>
        <v>0</v>
      </c>
      <c r="BC97" s="118">
        <f>'VRN - Vedlejší rozpočtové...'!F38</f>
        <v>0</v>
      </c>
      <c r="BD97" s="120">
        <f>'VRN - Vedlejší rozpočtové...'!F39</f>
        <v>0</v>
      </c>
      <c r="BE97" s="4"/>
      <c r="BT97" s="26" t="s">
        <v>83</v>
      </c>
      <c r="BV97" s="26" t="s">
        <v>76</v>
      </c>
      <c r="BW97" s="26" t="s">
        <v>91</v>
      </c>
      <c r="BX97" s="26" t="s">
        <v>82</v>
      </c>
      <c r="CL97" s="26" t="s">
        <v>1</v>
      </c>
    </row>
    <row r="98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="2" customFormat="1" ht="6.96" customHeight="1">
      <c r="A99" s="32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2 - Architektonicko stav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92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26.25" customHeight="1">
      <c r="B7" s="22"/>
      <c r="E7" s="123" t="str">
        <f>'Rekapitulace stavby'!K6</f>
        <v xml:space="preserve">BÝVALÝ AUGUSTINIÁNSKÝ KLÁŠTER  VE ŠTERNBERKU, PROJEKT OBNOVY A ZÁCHRANY 2020 - ETAPA Č. 2</v>
      </c>
      <c r="F7" s="29"/>
      <c r="G7" s="29"/>
      <c r="H7" s="29"/>
      <c r="L7" s="22"/>
    </row>
    <row r="8" s="1" customFormat="1" ht="12" customHeight="1">
      <c r="B8" s="22"/>
      <c r="D8" s="29" t="s">
        <v>93</v>
      </c>
      <c r="L8" s="22"/>
    </row>
    <row r="9" s="2" customFormat="1" ht="16.5" customHeight="1">
      <c r="A9" s="32"/>
      <c r="B9" s="33"/>
      <c r="C9" s="32"/>
      <c r="D9" s="32"/>
      <c r="E9" s="123" t="s">
        <v>94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95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30" customHeight="1">
      <c r="A11" s="32"/>
      <c r="B11" s="33"/>
      <c r="C11" s="32"/>
      <c r="D11" s="32"/>
      <c r="E11" s="60" t="s">
        <v>96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19</v>
      </c>
      <c r="G14" s="32"/>
      <c r="H14" s="32"/>
      <c r="I14" s="29" t="s">
        <v>20</v>
      </c>
      <c r="J14" s="62" t="str">
        <f>'Rekapitulace stavby'!AN8</f>
        <v>3. 11. 2020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24</v>
      </c>
      <c r="F17" s="32"/>
      <c r="G17" s="32"/>
      <c r="H17" s="32"/>
      <c r="I17" s="29" t="s">
        <v>25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26</v>
      </c>
      <c r="E19" s="32"/>
      <c r="F19" s="32"/>
      <c r="G19" s="32"/>
      <c r="H19" s="32"/>
      <c r="I19" s="29" t="s">
        <v>23</v>
      </c>
      <c r="J19" s="26" t="s">
        <v>1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27</v>
      </c>
      <c r="F20" s="32"/>
      <c r="G20" s="32"/>
      <c r="H20" s="32"/>
      <c r="I20" s="29" t="s">
        <v>25</v>
      </c>
      <c r="J20" s="26" t="s">
        <v>1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28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29</v>
      </c>
      <c r="F23" s="32"/>
      <c r="G23" s="32"/>
      <c r="H23" s="32"/>
      <c r="I23" s="29" t="s">
        <v>25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31</v>
      </c>
      <c r="E25" s="32"/>
      <c r="F25" s="32"/>
      <c r="G25" s="32"/>
      <c r="H25" s="32"/>
      <c r="I25" s="29" t="s">
        <v>23</v>
      </c>
      <c r="J25" s="26" t="s">
        <v>1</v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">
        <v>32</v>
      </c>
      <c r="F26" s="32"/>
      <c r="G26" s="32"/>
      <c r="H26" s="32"/>
      <c r="I26" s="29" t="s">
        <v>25</v>
      </c>
      <c r="J26" s="26" t="s">
        <v>1</v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33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34</v>
      </c>
      <c r="E32" s="32"/>
      <c r="F32" s="32"/>
      <c r="G32" s="32"/>
      <c r="H32" s="32"/>
      <c r="I32" s="32"/>
      <c r="J32" s="89">
        <f>ROUND(J135, 2)</f>
        <v>1596298.3999999999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36</v>
      </c>
      <c r="G34" s="32"/>
      <c r="H34" s="32"/>
      <c r="I34" s="37" t="s">
        <v>35</v>
      </c>
      <c r="J34" s="37" t="s">
        <v>37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38</v>
      </c>
      <c r="E35" s="29" t="s">
        <v>39</v>
      </c>
      <c r="F35" s="129">
        <f>ROUND((SUM(BE135:BE574)),  2)</f>
        <v>1596298.3999999999</v>
      </c>
      <c r="G35" s="32"/>
      <c r="H35" s="32"/>
      <c r="I35" s="130">
        <v>0.20999999999999999</v>
      </c>
      <c r="J35" s="129">
        <f>ROUND(((SUM(BE135:BE574))*I35),  2)</f>
        <v>335222.65999999997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40</v>
      </c>
      <c r="F36" s="129">
        <f>ROUND((SUM(BF135:BF574)),  2)</f>
        <v>0</v>
      </c>
      <c r="G36" s="32"/>
      <c r="H36" s="32"/>
      <c r="I36" s="130">
        <v>0.14999999999999999</v>
      </c>
      <c r="J36" s="129">
        <f>ROUND(((SUM(BF135:BF574))*I36),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41</v>
      </c>
      <c r="F37" s="129">
        <f>ROUND((SUM(BG135:BG574)),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42</v>
      </c>
      <c r="F38" s="129">
        <f>ROUND((SUM(BH135:BH574)),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43</v>
      </c>
      <c r="F39" s="129">
        <f>ROUND((SUM(BI135:BI574)),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44</v>
      </c>
      <c r="E41" s="74"/>
      <c r="F41" s="74"/>
      <c r="G41" s="133" t="s">
        <v>45</v>
      </c>
      <c r="H41" s="134" t="s">
        <v>46</v>
      </c>
      <c r="I41" s="74"/>
      <c r="J41" s="135">
        <f>SUM(J32:J39)</f>
        <v>1931521.0599999998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47</v>
      </c>
      <c r="E50" s="50"/>
      <c r="F50" s="50"/>
      <c r="G50" s="49" t="s">
        <v>48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49</v>
      </c>
      <c r="E61" s="35"/>
      <c r="F61" s="137" t="s">
        <v>50</v>
      </c>
      <c r="G61" s="51" t="s">
        <v>49</v>
      </c>
      <c r="H61" s="35"/>
      <c r="I61" s="35"/>
      <c r="J61" s="138" t="s">
        <v>50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51</v>
      </c>
      <c r="E65" s="52"/>
      <c r="F65" s="52"/>
      <c r="G65" s="49" t="s">
        <v>52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49</v>
      </c>
      <c r="E76" s="35"/>
      <c r="F76" s="137" t="s">
        <v>50</v>
      </c>
      <c r="G76" s="51" t="s">
        <v>49</v>
      </c>
      <c r="H76" s="35"/>
      <c r="I76" s="35"/>
      <c r="J76" s="138" t="s">
        <v>50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97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2"/>
      <c r="D85" s="32"/>
      <c r="E85" s="123" t="str">
        <f>E7</f>
        <v xml:space="preserve">BÝVALÝ AUGUSTINIÁNSKÝ KLÁŠTER  VE ŠTERNBERKU, PROJEKT OBNOVY A ZÁCHRANY 2020 - ETAPA Č. 2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93</v>
      </c>
      <c r="L86" s="22"/>
    </row>
    <row r="87" s="2" customFormat="1" ht="16.5" customHeight="1">
      <c r="A87" s="32"/>
      <c r="B87" s="33"/>
      <c r="C87" s="32"/>
      <c r="D87" s="32"/>
      <c r="E87" s="123" t="s">
        <v>94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95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30" customHeight="1">
      <c r="A89" s="32"/>
      <c r="B89" s="33"/>
      <c r="C89" s="32"/>
      <c r="D89" s="32"/>
      <c r="E89" s="60" t="str">
        <f>E11</f>
        <v>02 - Architektonicko stavební řešení - jižní fasáda, etapa č. 2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>Šternberk</v>
      </c>
      <c r="G91" s="32"/>
      <c r="H91" s="32"/>
      <c r="I91" s="29" t="s">
        <v>20</v>
      </c>
      <c r="J91" s="62" t="str">
        <f>IF(J14="","",J14)</f>
        <v>3. 11. 2020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Město Šternberk</v>
      </c>
      <c r="G93" s="32"/>
      <c r="H93" s="32"/>
      <c r="I93" s="29" t="s">
        <v>28</v>
      </c>
      <c r="J93" s="30" t="str">
        <f>E23</f>
        <v>Atelier Polách &amp; Bravenec s.r.o.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26</v>
      </c>
      <c r="D94" s="32"/>
      <c r="E94" s="32"/>
      <c r="F94" s="26" t="str">
        <f>IF(E20="","",E20)</f>
        <v>dle výběr</v>
      </c>
      <c r="G94" s="32"/>
      <c r="H94" s="32"/>
      <c r="I94" s="29" t="s">
        <v>31</v>
      </c>
      <c r="J94" s="30" t="str">
        <f>E26</f>
        <v>Zdeněk Závodník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98</v>
      </c>
      <c r="D96" s="131"/>
      <c r="E96" s="131"/>
      <c r="F96" s="131"/>
      <c r="G96" s="131"/>
      <c r="H96" s="131"/>
      <c r="I96" s="131"/>
      <c r="J96" s="140" t="s">
        <v>99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100</v>
      </c>
      <c r="D98" s="32"/>
      <c r="E98" s="32"/>
      <c r="F98" s="32"/>
      <c r="G98" s="32"/>
      <c r="H98" s="32"/>
      <c r="I98" s="32"/>
      <c r="J98" s="89">
        <f>J135</f>
        <v>1596298.4000000001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101</v>
      </c>
    </row>
    <row r="99" s="9" customFormat="1" ht="24.96" customHeight="1">
      <c r="A99" s="9"/>
      <c r="B99" s="142"/>
      <c r="C99" s="9"/>
      <c r="D99" s="143" t="s">
        <v>102</v>
      </c>
      <c r="E99" s="144"/>
      <c r="F99" s="144"/>
      <c r="G99" s="144"/>
      <c r="H99" s="144"/>
      <c r="I99" s="144"/>
      <c r="J99" s="145">
        <f>J136</f>
        <v>1484019.8000000001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103</v>
      </c>
      <c r="E100" s="148"/>
      <c r="F100" s="148"/>
      <c r="G100" s="148"/>
      <c r="H100" s="148"/>
      <c r="I100" s="148"/>
      <c r="J100" s="149">
        <f>J137</f>
        <v>15719.940000000001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104</v>
      </c>
      <c r="E101" s="148"/>
      <c r="F101" s="148"/>
      <c r="G101" s="148"/>
      <c r="H101" s="148"/>
      <c r="I101" s="148"/>
      <c r="J101" s="149">
        <f>J194</f>
        <v>7947.4800000000005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105</v>
      </c>
      <c r="E102" s="148"/>
      <c r="F102" s="148"/>
      <c r="G102" s="148"/>
      <c r="H102" s="148"/>
      <c r="I102" s="148"/>
      <c r="J102" s="149">
        <f>J222</f>
        <v>92700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106</v>
      </c>
      <c r="E103" s="148"/>
      <c r="F103" s="148"/>
      <c r="G103" s="148"/>
      <c r="H103" s="148"/>
      <c r="I103" s="148"/>
      <c r="J103" s="149">
        <f>J230</f>
        <v>1013254.9200000002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6"/>
      <c r="C104" s="10"/>
      <c r="D104" s="147" t="s">
        <v>107</v>
      </c>
      <c r="E104" s="148"/>
      <c r="F104" s="148"/>
      <c r="G104" s="148"/>
      <c r="H104" s="148"/>
      <c r="I104" s="148"/>
      <c r="J104" s="149">
        <f>J352</f>
        <v>201616.38000000001</v>
      </c>
      <c r="K104" s="10"/>
      <c r="L104" s="14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6"/>
      <c r="C105" s="10"/>
      <c r="D105" s="147" t="s">
        <v>108</v>
      </c>
      <c r="E105" s="148"/>
      <c r="F105" s="148"/>
      <c r="G105" s="148"/>
      <c r="H105" s="148"/>
      <c r="I105" s="148"/>
      <c r="J105" s="149">
        <f>J475</f>
        <v>79803.160000000003</v>
      </c>
      <c r="K105" s="10"/>
      <c r="L105" s="14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6"/>
      <c r="C106" s="10"/>
      <c r="D106" s="147" t="s">
        <v>109</v>
      </c>
      <c r="E106" s="148"/>
      <c r="F106" s="148"/>
      <c r="G106" s="148"/>
      <c r="H106" s="148"/>
      <c r="I106" s="148"/>
      <c r="J106" s="149">
        <f>J485</f>
        <v>72977.919999999998</v>
      </c>
      <c r="K106" s="10"/>
      <c r="L106" s="14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2"/>
      <c r="C107" s="9"/>
      <c r="D107" s="143" t="s">
        <v>110</v>
      </c>
      <c r="E107" s="144"/>
      <c r="F107" s="144"/>
      <c r="G107" s="144"/>
      <c r="H107" s="144"/>
      <c r="I107" s="144"/>
      <c r="J107" s="145">
        <f>J490</f>
        <v>81619.600000000006</v>
      </c>
      <c r="K107" s="9"/>
      <c r="L107" s="14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6"/>
      <c r="C108" s="10"/>
      <c r="D108" s="147" t="s">
        <v>111</v>
      </c>
      <c r="E108" s="148"/>
      <c r="F108" s="148"/>
      <c r="G108" s="148"/>
      <c r="H108" s="148"/>
      <c r="I108" s="148"/>
      <c r="J108" s="149">
        <f>J491</f>
        <v>22657.439999999999</v>
      </c>
      <c r="K108" s="10"/>
      <c r="L108" s="14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6"/>
      <c r="C109" s="10"/>
      <c r="D109" s="147" t="s">
        <v>112</v>
      </c>
      <c r="E109" s="148"/>
      <c r="F109" s="148"/>
      <c r="G109" s="148"/>
      <c r="H109" s="148"/>
      <c r="I109" s="148"/>
      <c r="J109" s="149">
        <f>J506</f>
        <v>9464</v>
      </c>
      <c r="K109" s="10"/>
      <c r="L109" s="14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6"/>
      <c r="C110" s="10"/>
      <c r="D110" s="147" t="s">
        <v>113</v>
      </c>
      <c r="E110" s="148"/>
      <c r="F110" s="148"/>
      <c r="G110" s="148"/>
      <c r="H110" s="148"/>
      <c r="I110" s="148"/>
      <c r="J110" s="149">
        <f>J523</f>
        <v>49498.160000000003</v>
      </c>
      <c r="K110" s="10"/>
      <c r="L110" s="14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2"/>
      <c r="C111" s="9"/>
      <c r="D111" s="143" t="s">
        <v>114</v>
      </c>
      <c r="E111" s="144"/>
      <c r="F111" s="144"/>
      <c r="G111" s="144"/>
      <c r="H111" s="144"/>
      <c r="I111" s="144"/>
      <c r="J111" s="145">
        <f>J550</f>
        <v>5187</v>
      </c>
      <c r="K111" s="9"/>
      <c r="L111" s="142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46"/>
      <c r="C112" s="10"/>
      <c r="D112" s="147" t="s">
        <v>115</v>
      </c>
      <c r="E112" s="148"/>
      <c r="F112" s="148"/>
      <c r="G112" s="148"/>
      <c r="H112" s="148"/>
      <c r="I112" s="148"/>
      <c r="J112" s="149">
        <f>J551</f>
        <v>5187</v>
      </c>
      <c r="K112" s="10"/>
      <c r="L112" s="14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42"/>
      <c r="C113" s="9"/>
      <c r="D113" s="143" t="s">
        <v>116</v>
      </c>
      <c r="E113" s="144"/>
      <c r="F113" s="144"/>
      <c r="G113" s="144"/>
      <c r="H113" s="144"/>
      <c r="I113" s="144"/>
      <c r="J113" s="145">
        <f>J566</f>
        <v>25472</v>
      </c>
      <c r="K113" s="9"/>
      <c r="L113" s="142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="2" customFormat="1" ht="6.96" customHeight="1">
      <c r="A119" s="32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24.96" customHeight="1">
      <c r="A120" s="32"/>
      <c r="B120" s="33"/>
      <c r="C120" s="23" t="s">
        <v>117</v>
      </c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6.96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2" customHeight="1">
      <c r="A122" s="32"/>
      <c r="B122" s="33"/>
      <c r="C122" s="29" t="s">
        <v>14</v>
      </c>
      <c r="D122" s="32"/>
      <c r="E122" s="32"/>
      <c r="F122" s="32"/>
      <c r="G122" s="32"/>
      <c r="H122" s="32"/>
      <c r="I122" s="32"/>
      <c r="J122" s="32"/>
      <c r="K122" s="32"/>
      <c r="L122" s="48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26.25" customHeight="1">
      <c r="A123" s="32"/>
      <c r="B123" s="33"/>
      <c r="C123" s="32"/>
      <c r="D123" s="32"/>
      <c r="E123" s="123" t="str">
        <f>E7</f>
        <v xml:space="preserve">BÝVALÝ AUGUSTINIÁNSKÝ KLÁŠTER  VE ŠTERNBERKU, PROJEKT OBNOVY A ZÁCHRANY 2020 - ETAPA Č. 2</v>
      </c>
      <c r="F123" s="29"/>
      <c r="G123" s="29"/>
      <c r="H123" s="29"/>
      <c r="I123" s="32"/>
      <c r="J123" s="32"/>
      <c r="K123" s="32"/>
      <c r="L123" s="48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1" customFormat="1" ht="12" customHeight="1">
      <c r="B124" s="22"/>
      <c r="C124" s="29" t="s">
        <v>93</v>
      </c>
      <c r="L124" s="22"/>
    </row>
    <row r="125" s="2" customFormat="1" ht="16.5" customHeight="1">
      <c r="A125" s="32"/>
      <c r="B125" s="33"/>
      <c r="C125" s="32"/>
      <c r="D125" s="32"/>
      <c r="E125" s="123" t="s">
        <v>94</v>
      </c>
      <c r="F125" s="32"/>
      <c r="G125" s="32"/>
      <c r="H125" s="32"/>
      <c r="I125" s="32"/>
      <c r="J125" s="32"/>
      <c r="K125" s="32"/>
      <c r="L125" s="48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12" customHeight="1">
      <c r="A126" s="32"/>
      <c r="B126" s="33"/>
      <c r="C126" s="29" t="s">
        <v>95</v>
      </c>
      <c r="D126" s="32"/>
      <c r="E126" s="32"/>
      <c r="F126" s="32"/>
      <c r="G126" s="32"/>
      <c r="H126" s="32"/>
      <c r="I126" s="32"/>
      <c r="J126" s="32"/>
      <c r="K126" s="32"/>
      <c r="L126" s="48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30" customHeight="1">
      <c r="A127" s="32"/>
      <c r="B127" s="33"/>
      <c r="C127" s="32"/>
      <c r="D127" s="32"/>
      <c r="E127" s="60" t="str">
        <f>E11</f>
        <v>02 - Architektonicko stavební řešení - jižní fasáda, etapa č. 2</v>
      </c>
      <c r="F127" s="32"/>
      <c r="G127" s="32"/>
      <c r="H127" s="32"/>
      <c r="I127" s="32"/>
      <c r="J127" s="32"/>
      <c r="K127" s="32"/>
      <c r="L127" s="48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6.96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8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12" customHeight="1">
      <c r="A129" s="32"/>
      <c r="B129" s="33"/>
      <c r="C129" s="29" t="s">
        <v>18</v>
      </c>
      <c r="D129" s="32"/>
      <c r="E129" s="32"/>
      <c r="F129" s="26" t="str">
        <f>F14</f>
        <v>Šternberk</v>
      </c>
      <c r="G129" s="32"/>
      <c r="H129" s="32"/>
      <c r="I129" s="29" t="s">
        <v>20</v>
      </c>
      <c r="J129" s="62" t="str">
        <f>IF(J14="","",J14)</f>
        <v>3. 11. 2020</v>
      </c>
      <c r="K129" s="32"/>
      <c r="L129" s="48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2" customFormat="1" ht="6.96" customHeight="1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8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="2" customFormat="1" ht="25.65" customHeight="1">
      <c r="A131" s="32"/>
      <c r="B131" s="33"/>
      <c r="C131" s="29" t="s">
        <v>22</v>
      </c>
      <c r="D131" s="32"/>
      <c r="E131" s="32"/>
      <c r="F131" s="26" t="str">
        <f>E17</f>
        <v>Město Šternberk</v>
      </c>
      <c r="G131" s="32"/>
      <c r="H131" s="32"/>
      <c r="I131" s="29" t="s">
        <v>28</v>
      </c>
      <c r="J131" s="30" t="str">
        <f>E23</f>
        <v>Atelier Polách &amp; Bravenec s.r.o.</v>
      </c>
      <c r="K131" s="32"/>
      <c r="L131" s="48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="2" customFormat="1" ht="15.15" customHeight="1">
      <c r="A132" s="32"/>
      <c r="B132" s="33"/>
      <c r="C132" s="29" t="s">
        <v>26</v>
      </c>
      <c r="D132" s="32"/>
      <c r="E132" s="32"/>
      <c r="F132" s="26" t="str">
        <f>IF(E20="","",E20)</f>
        <v>dle výběr</v>
      </c>
      <c r="G132" s="32"/>
      <c r="H132" s="32"/>
      <c r="I132" s="29" t="s">
        <v>31</v>
      </c>
      <c r="J132" s="30" t="str">
        <f>E26</f>
        <v>Zdeněk Závodník</v>
      </c>
      <c r="K132" s="32"/>
      <c r="L132" s="48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="2" customFormat="1" ht="10.32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48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="11" customFormat="1" ht="29.28" customHeight="1">
      <c r="A134" s="150"/>
      <c r="B134" s="151"/>
      <c r="C134" s="152" t="s">
        <v>118</v>
      </c>
      <c r="D134" s="153" t="s">
        <v>59</v>
      </c>
      <c r="E134" s="153" t="s">
        <v>55</v>
      </c>
      <c r="F134" s="153" t="s">
        <v>56</v>
      </c>
      <c r="G134" s="153" t="s">
        <v>119</v>
      </c>
      <c r="H134" s="153" t="s">
        <v>120</v>
      </c>
      <c r="I134" s="153" t="s">
        <v>121</v>
      </c>
      <c r="J134" s="153" t="s">
        <v>99</v>
      </c>
      <c r="K134" s="154" t="s">
        <v>122</v>
      </c>
      <c r="L134" s="155"/>
      <c r="M134" s="79" t="s">
        <v>1</v>
      </c>
      <c r="N134" s="80" t="s">
        <v>38</v>
      </c>
      <c r="O134" s="80" t="s">
        <v>123</v>
      </c>
      <c r="P134" s="80" t="s">
        <v>124</v>
      </c>
      <c r="Q134" s="80" t="s">
        <v>125</v>
      </c>
      <c r="R134" s="80" t="s">
        <v>126</v>
      </c>
      <c r="S134" s="80" t="s">
        <v>127</v>
      </c>
      <c r="T134" s="81" t="s">
        <v>128</v>
      </c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/>
    </row>
    <row r="135" s="2" customFormat="1" ht="22.8" customHeight="1">
      <c r="A135" s="32"/>
      <c r="B135" s="33"/>
      <c r="C135" s="86" t="s">
        <v>129</v>
      </c>
      <c r="D135" s="32"/>
      <c r="E135" s="32"/>
      <c r="F135" s="32"/>
      <c r="G135" s="32"/>
      <c r="H135" s="32"/>
      <c r="I135" s="32"/>
      <c r="J135" s="156">
        <f>BK135</f>
        <v>1596298.4000000001</v>
      </c>
      <c r="K135" s="32"/>
      <c r="L135" s="33"/>
      <c r="M135" s="82"/>
      <c r="N135" s="66"/>
      <c r="O135" s="83"/>
      <c r="P135" s="157">
        <f>P136+P490+P550+P566</f>
        <v>2457.0227309999996</v>
      </c>
      <c r="Q135" s="83"/>
      <c r="R135" s="157">
        <f>R136+R490+R550+R566</f>
        <v>37.966887479999997</v>
      </c>
      <c r="S135" s="83"/>
      <c r="T135" s="158">
        <f>T136+T490+T550+T566</f>
        <v>21.464415000000002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9" t="s">
        <v>73</v>
      </c>
      <c r="AU135" s="19" t="s">
        <v>101</v>
      </c>
      <c r="BK135" s="159">
        <f>BK136+BK490+BK550+BK566</f>
        <v>1596298.4000000001</v>
      </c>
    </row>
    <row r="136" s="12" customFormat="1" ht="25.92" customHeight="1">
      <c r="A136" s="12"/>
      <c r="B136" s="160"/>
      <c r="C136" s="12"/>
      <c r="D136" s="161" t="s">
        <v>73</v>
      </c>
      <c r="E136" s="162" t="s">
        <v>130</v>
      </c>
      <c r="F136" s="162" t="s">
        <v>131</v>
      </c>
      <c r="G136" s="12"/>
      <c r="H136" s="12"/>
      <c r="I136" s="12"/>
      <c r="J136" s="163">
        <f>BK136</f>
        <v>1484019.8000000001</v>
      </c>
      <c r="K136" s="12"/>
      <c r="L136" s="160"/>
      <c r="M136" s="164"/>
      <c r="N136" s="165"/>
      <c r="O136" s="165"/>
      <c r="P136" s="166">
        <f>P137+P194+P222+P230+P352+P475+P485</f>
        <v>2295.0024639999997</v>
      </c>
      <c r="Q136" s="165"/>
      <c r="R136" s="166">
        <f>R137+R194+R222+R230+R352+R475+R485</f>
        <v>37.648382849999997</v>
      </c>
      <c r="S136" s="165"/>
      <c r="T136" s="167">
        <f>T137+T194+T222+T230+T352+T475+T485</f>
        <v>21.406470000000002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1" t="s">
        <v>81</v>
      </c>
      <c r="AT136" s="168" t="s">
        <v>73</v>
      </c>
      <c r="AU136" s="168" t="s">
        <v>74</v>
      </c>
      <c r="AY136" s="161" t="s">
        <v>132</v>
      </c>
      <c r="BK136" s="169">
        <f>BK137+BK194+BK222+BK230+BK352+BK475+BK485</f>
        <v>1484019.8000000001</v>
      </c>
    </row>
    <row r="137" s="12" customFormat="1" ht="22.8" customHeight="1">
      <c r="A137" s="12"/>
      <c r="B137" s="160"/>
      <c r="C137" s="12"/>
      <c r="D137" s="161" t="s">
        <v>73</v>
      </c>
      <c r="E137" s="170" t="s">
        <v>81</v>
      </c>
      <c r="F137" s="170" t="s">
        <v>133</v>
      </c>
      <c r="G137" s="12"/>
      <c r="H137" s="12"/>
      <c r="I137" s="12"/>
      <c r="J137" s="171">
        <f>BK137</f>
        <v>15719.940000000001</v>
      </c>
      <c r="K137" s="12"/>
      <c r="L137" s="160"/>
      <c r="M137" s="164"/>
      <c r="N137" s="165"/>
      <c r="O137" s="165"/>
      <c r="P137" s="166">
        <f>SUM(P138:P193)</f>
        <v>37.659599999999998</v>
      </c>
      <c r="Q137" s="165"/>
      <c r="R137" s="166">
        <f>SUM(R138:R193)</f>
        <v>0</v>
      </c>
      <c r="S137" s="165"/>
      <c r="T137" s="167">
        <f>SUM(T138:T193)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1" t="s">
        <v>81</v>
      </c>
      <c r="AT137" s="168" t="s">
        <v>73</v>
      </c>
      <c r="AU137" s="168" t="s">
        <v>81</v>
      </c>
      <c r="AY137" s="161" t="s">
        <v>132</v>
      </c>
      <c r="BK137" s="169">
        <f>SUM(BK138:BK193)</f>
        <v>15719.940000000001</v>
      </c>
    </row>
    <row r="138" s="2" customFormat="1" ht="24.15" customHeight="1">
      <c r="A138" s="32"/>
      <c r="B138" s="172"/>
      <c r="C138" s="173" t="s">
        <v>81</v>
      </c>
      <c r="D138" s="173" t="s">
        <v>134</v>
      </c>
      <c r="E138" s="174" t="s">
        <v>135</v>
      </c>
      <c r="F138" s="175" t="s">
        <v>136</v>
      </c>
      <c r="G138" s="176" t="s">
        <v>137</v>
      </c>
      <c r="H138" s="177">
        <v>5.4000000000000004</v>
      </c>
      <c r="I138" s="178">
        <v>1020</v>
      </c>
      <c r="J138" s="178">
        <f>ROUND(I138*H138,2)</f>
        <v>5508</v>
      </c>
      <c r="K138" s="175" t="s">
        <v>138</v>
      </c>
      <c r="L138" s="33"/>
      <c r="M138" s="179" t="s">
        <v>1</v>
      </c>
      <c r="N138" s="180" t="s">
        <v>39</v>
      </c>
      <c r="O138" s="181">
        <v>3.77</v>
      </c>
      <c r="P138" s="181">
        <f>O138*H138</f>
        <v>20.358000000000001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139</v>
      </c>
      <c r="AT138" s="183" t="s">
        <v>134</v>
      </c>
      <c r="AU138" s="183" t="s">
        <v>83</v>
      </c>
      <c r="AY138" s="19" t="s">
        <v>132</v>
      </c>
      <c r="BE138" s="184">
        <f>IF(N138="základní",J138,0)</f>
        <v>5508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81</v>
      </c>
      <c r="BK138" s="184">
        <f>ROUND(I138*H138,2)</f>
        <v>5508</v>
      </c>
      <c r="BL138" s="19" t="s">
        <v>139</v>
      </c>
      <c r="BM138" s="183" t="s">
        <v>140</v>
      </c>
    </row>
    <row r="139" s="2" customFormat="1">
      <c r="A139" s="32"/>
      <c r="B139" s="33"/>
      <c r="C139" s="32"/>
      <c r="D139" s="185" t="s">
        <v>141</v>
      </c>
      <c r="E139" s="32"/>
      <c r="F139" s="186" t="s">
        <v>142</v>
      </c>
      <c r="G139" s="32"/>
      <c r="H139" s="32"/>
      <c r="I139" s="32"/>
      <c r="J139" s="32"/>
      <c r="K139" s="32"/>
      <c r="L139" s="33"/>
      <c r="M139" s="187"/>
      <c r="N139" s="188"/>
      <c r="O139" s="70"/>
      <c r="P139" s="70"/>
      <c r="Q139" s="70"/>
      <c r="R139" s="70"/>
      <c r="S139" s="70"/>
      <c r="T139" s="71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9" t="s">
        <v>141</v>
      </c>
      <c r="AU139" s="19" t="s">
        <v>83</v>
      </c>
    </row>
    <row r="140" s="13" customFormat="1">
      <c r="A140" s="13"/>
      <c r="B140" s="189"/>
      <c r="C140" s="13"/>
      <c r="D140" s="185" t="s">
        <v>143</v>
      </c>
      <c r="E140" s="190" t="s">
        <v>1</v>
      </c>
      <c r="F140" s="191" t="s">
        <v>144</v>
      </c>
      <c r="G140" s="13"/>
      <c r="H140" s="190" t="s">
        <v>1</v>
      </c>
      <c r="I140" s="13"/>
      <c r="J140" s="13"/>
      <c r="K140" s="13"/>
      <c r="L140" s="189"/>
      <c r="M140" s="192"/>
      <c r="N140" s="193"/>
      <c r="O140" s="193"/>
      <c r="P140" s="193"/>
      <c r="Q140" s="193"/>
      <c r="R140" s="193"/>
      <c r="S140" s="193"/>
      <c r="T140" s="19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0" t="s">
        <v>143</v>
      </c>
      <c r="AU140" s="190" t="s">
        <v>83</v>
      </c>
      <c r="AV140" s="13" t="s">
        <v>81</v>
      </c>
      <c r="AW140" s="13" t="s">
        <v>30</v>
      </c>
      <c r="AX140" s="13" t="s">
        <v>74</v>
      </c>
      <c r="AY140" s="190" t="s">
        <v>132</v>
      </c>
    </row>
    <row r="141" s="13" customFormat="1">
      <c r="A141" s="13"/>
      <c r="B141" s="189"/>
      <c r="C141" s="13"/>
      <c r="D141" s="185" t="s">
        <v>143</v>
      </c>
      <c r="E141" s="190" t="s">
        <v>1</v>
      </c>
      <c r="F141" s="191" t="s">
        <v>145</v>
      </c>
      <c r="G141" s="13"/>
      <c r="H141" s="190" t="s">
        <v>1</v>
      </c>
      <c r="I141" s="13"/>
      <c r="J141" s="13"/>
      <c r="K141" s="13"/>
      <c r="L141" s="189"/>
      <c r="M141" s="192"/>
      <c r="N141" s="193"/>
      <c r="O141" s="193"/>
      <c r="P141" s="193"/>
      <c r="Q141" s="193"/>
      <c r="R141" s="193"/>
      <c r="S141" s="193"/>
      <c r="T141" s="19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0" t="s">
        <v>143</v>
      </c>
      <c r="AU141" s="190" t="s">
        <v>83</v>
      </c>
      <c r="AV141" s="13" t="s">
        <v>81</v>
      </c>
      <c r="AW141" s="13" t="s">
        <v>30</v>
      </c>
      <c r="AX141" s="13" t="s">
        <v>74</v>
      </c>
      <c r="AY141" s="190" t="s">
        <v>132</v>
      </c>
    </row>
    <row r="142" s="14" customFormat="1">
      <c r="A142" s="14"/>
      <c r="B142" s="195"/>
      <c r="C142" s="14"/>
      <c r="D142" s="185" t="s">
        <v>143</v>
      </c>
      <c r="E142" s="196" t="s">
        <v>1</v>
      </c>
      <c r="F142" s="197" t="s">
        <v>146</v>
      </c>
      <c r="G142" s="14"/>
      <c r="H142" s="198">
        <v>5.4000000000000004</v>
      </c>
      <c r="I142" s="14"/>
      <c r="J142" s="14"/>
      <c r="K142" s="14"/>
      <c r="L142" s="195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6" t="s">
        <v>143</v>
      </c>
      <c r="AU142" s="196" t="s">
        <v>83</v>
      </c>
      <c r="AV142" s="14" t="s">
        <v>83</v>
      </c>
      <c r="AW142" s="14" t="s">
        <v>30</v>
      </c>
      <c r="AX142" s="14" t="s">
        <v>74</v>
      </c>
      <c r="AY142" s="196" t="s">
        <v>132</v>
      </c>
    </row>
    <row r="143" s="15" customFormat="1">
      <c r="A143" s="15"/>
      <c r="B143" s="202"/>
      <c r="C143" s="15"/>
      <c r="D143" s="185" t="s">
        <v>143</v>
      </c>
      <c r="E143" s="203" t="s">
        <v>1</v>
      </c>
      <c r="F143" s="204" t="s">
        <v>147</v>
      </c>
      <c r="G143" s="15"/>
      <c r="H143" s="205">
        <v>5.4000000000000004</v>
      </c>
      <c r="I143" s="15"/>
      <c r="J143" s="15"/>
      <c r="K143" s="15"/>
      <c r="L143" s="202"/>
      <c r="M143" s="206"/>
      <c r="N143" s="207"/>
      <c r="O143" s="207"/>
      <c r="P143" s="207"/>
      <c r="Q143" s="207"/>
      <c r="R143" s="207"/>
      <c r="S143" s="207"/>
      <c r="T143" s="20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3" t="s">
        <v>143</v>
      </c>
      <c r="AU143" s="203" t="s">
        <v>83</v>
      </c>
      <c r="AV143" s="15" t="s">
        <v>148</v>
      </c>
      <c r="AW143" s="15" t="s">
        <v>30</v>
      </c>
      <c r="AX143" s="15" t="s">
        <v>74</v>
      </c>
      <c r="AY143" s="203" t="s">
        <v>132</v>
      </c>
    </row>
    <row r="144" s="16" customFormat="1">
      <c r="A144" s="16"/>
      <c r="B144" s="209"/>
      <c r="C144" s="16"/>
      <c r="D144" s="185" t="s">
        <v>143</v>
      </c>
      <c r="E144" s="210" t="s">
        <v>1</v>
      </c>
      <c r="F144" s="211" t="s">
        <v>149</v>
      </c>
      <c r="G144" s="16"/>
      <c r="H144" s="212">
        <v>5.4000000000000004</v>
      </c>
      <c r="I144" s="16"/>
      <c r="J144" s="16"/>
      <c r="K144" s="16"/>
      <c r="L144" s="209"/>
      <c r="M144" s="213"/>
      <c r="N144" s="214"/>
      <c r="O144" s="214"/>
      <c r="P144" s="214"/>
      <c r="Q144" s="214"/>
      <c r="R144" s="214"/>
      <c r="S144" s="214"/>
      <c r="T144" s="215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10" t="s">
        <v>143</v>
      </c>
      <c r="AU144" s="210" t="s">
        <v>83</v>
      </c>
      <c r="AV144" s="16" t="s">
        <v>139</v>
      </c>
      <c r="AW144" s="16" t="s">
        <v>30</v>
      </c>
      <c r="AX144" s="16" t="s">
        <v>81</v>
      </c>
      <c r="AY144" s="210" t="s">
        <v>132</v>
      </c>
    </row>
    <row r="145" s="2" customFormat="1" ht="37.8" customHeight="1">
      <c r="A145" s="32"/>
      <c r="B145" s="172"/>
      <c r="C145" s="173" t="s">
        <v>83</v>
      </c>
      <c r="D145" s="173" t="s">
        <v>134</v>
      </c>
      <c r="E145" s="174" t="s">
        <v>150</v>
      </c>
      <c r="F145" s="175" t="s">
        <v>151</v>
      </c>
      <c r="G145" s="176" t="s">
        <v>137</v>
      </c>
      <c r="H145" s="177">
        <v>5.4000000000000004</v>
      </c>
      <c r="I145" s="178">
        <v>79.099999999999994</v>
      </c>
      <c r="J145" s="178">
        <f>ROUND(I145*H145,2)</f>
        <v>427.13999999999999</v>
      </c>
      <c r="K145" s="175" t="s">
        <v>138</v>
      </c>
      <c r="L145" s="33"/>
      <c r="M145" s="179" t="s">
        <v>1</v>
      </c>
      <c r="N145" s="180" t="s">
        <v>39</v>
      </c>
      <c r="O145" s="181">
        <v>0.29099999999999998</v>
      </c>
      <c r="P145" s="181">
        <f>O145*H145</f>
        <v>1.5713999999999999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3" t="s">
        <v>139</v>
      </c>
      <c r="AT145" s="183" t="s">
        <v>134</v>
      </c>
      <c r="AU145" s="183" t="s">
        <v>83</v>
      </c>
      <c r="AY145" s="19" t="s">
        <v>132</v>
      </c>
      <c r="BE145" s="184">
        <f>IF(N145="základní",J145,0)</f>
        <v>427.13999999999999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81</v>
      </c>
      <c r="BK145" s="184">
        <f>ROUND(I145*H145,2)</f>
        <v>427.13999999999999</v>
      </c>
      <c r="BL145" s="19" t="s">
        <v>139</v>
      </c>
      <c r="BM145" s="183" t="s">
        <v>152</v>
      </c>
    </row>
    <row r="146" s="2" customFormat="1">
      <c r="A146" s="32"/>
      <c r="B146" s="33"/>
      <c r="C146" s="32"/>
      <c r="D146" s="185" t="s">
        <v>141</v>
      </c>
      <c r="E146" s="32"/>
      <c r="F146" s="186" t="s">
        <v>153</v>
      </c>
      <c r="G146" s="32"/>
      <c r="H146" s="32"/>
      <c r="I146" s="32"/>
      <c r="J146" s="32"/>
      <c r="K146" s="32"/>
      <c r="L146" s="33"/>
      <c r="M146" s="187"/>
      <c r="N146" s="188"/>
      <c r="O146" s="70"/>
      <c r="P146" s="70"/>
      <c r="Q146" s="70"/>
      <c r="R146" s="70"/>
      <c r="S146" s="70"/>
      <c r="T146" s="71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9" t="s">
        <v>141</v>
      </c>
      <c r="AU146" s="19" t="s">
        <v>83</v>
      </c>
    </row>
    <row r="147" s="13" customFormat="1">
      <c r="A147" s="13"/>
      <c r="B147" s="189"/>
      <c r="C147" s="13"/>
      <c r="D147" s="185" t="s">
        <v>143</v>
      </c>
      <c r="E147" s="190" t="s">
        <v>1</v>
      </c>
      <c r="F147" s="191" t="s">
        <v>154</v>
      </c>
      <c r="G147" s="13"/>
      <c r="H147" s="190" t="s">
        <v>1</v>
      </c>
      <c r="I147" s="13"/>
      <c r="J147" s="13"/>
      <c r="K147" s="13"/>
      <c r="L147" s="189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0" t="s">
        <v>143</v>
      </c>
      <c r="AU147" s="190" t="s">
        <v>83</v>
      </c>
      <c r="AV147" s="13" t="s">
        <v>81</v>
      </c>
      <c r="AW147" s="13" t="s">
        <v>30</v>
      </c>
      <c r="AX147" s="13" t="s">
        <v>74</v>
      </c>
      <c r="AY147" s="190" t="s">
        <v>132</v>
      </c>
    </row>
    <row r="148" s="13" customFormat="1">
      <c r="A148" s="13"/>
      <c r="B148" s="189"/>
      <c r="C148" s="13"/>
      <c r="D148" s="185" t="s">
        <v>143</v>
      </c>
      <c r="E148" s="190" t="s">
        <v>1</v>
      </c>
      <c r="F148" s="191" t="s">
        <v>155</v>
      </c>
      <c r="G148" s="13"/>
      <c r="H148" s="190" t="s">
        <v>1</v>
      </c>
      <c r="I148" s="13"/>
      <c r="J148" s="13"/>
      <c r="K148" s="13"/>
      <c r="L148" s="189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0" t="s">
        <v>143</v>
      </c>
      <c r="AU148" s="190" t="s">
        <v>83</v>
      </c>
      <c r="AV148" s="13" t="s">
        <v>81</v>
      </c>
      <c r="AW148" s="13" t="s">
        <v>30</v>
      </c>
      <c r="AX148" s="13" t="s">
        <v>74</v>
      </c>
      <c r="AY148" s="190" t="s">
        <v>132</v>
      </c>
    </row>
    <row r="149" s="14" customFormat="1">
      <c r="A149" s="14"/>
      <c r="B149" s="195"/>
      <c r="C149" s="14"/>
      <c r="D149" s="185" t="s">
        <v>143</v>
      </c>
      <c r="E149" s="196" t="s">
        <v>1</v>
      </c>
      <c r="F149" s="197" t="s">
        <v>156</v>
      </c>
      <c r="G149" s="14"/>
      <c r="H149" s="198">
        <v>5.4000000000000004</v>
      </c>
      <c r="I149" s="14"/>
      <c r="J149" s="14"/>
      <c r="K149" s="14"/>
      <c r="L149" s="195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6" t="s">
        <v>143</v>
      </c>
      <c r="AU149" s="196" t="s">
        <v>83</v>
      </c>
      <c r="AV149" s="14" t="s">
        <v>83</v>
      </c>
      <c r="AW149" s="14" t="s">
        <v>30</v>
      </c>
      <c r="AX149" s="14" t="s">
        <v>74</v>
      </c>
      <c r="AY149" s="196" t="s">
        <v>132</v>
      </c>
    </row>
    <row r="150" s="15" customFormat="1">
      <c r="A150" s="15"/>
      <c r="B150" s="202"/>
      <c r="C150" s="15"/>
      <c r="D150" s="185" t="s">
        <v>143</v>
      </c>
      <c r="E150" s="203" t="s">
        <v>1</v>
      </c>
      <c r="F150" s="204" t="s">
        <v>147</v>
      </c>
      <c r="G150" s="15"/>
      <c r="H150" s="205">
        <v>5.4000000000000004</v>
      </c>
      <c r="I150" s="15"/>
      <c r="J150" s="15"/>
      <c r="K150" s="15"/>
      <c r="L150" s="202"/>
      <c r="M150" s="206"/>
      <c r="N150" s="207"/>
      <c r="O150" s="207"/>
      <c r="P150" s="207"/>
      <c r="Q150" s="207"/>
      <c r="R150" s="207"/>
      <c r="S150" s="207"/>
      <c r="T150" s="20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3" t="s">
        <v>143</v>
      </c>
      <c r="AU150" s="203" t="s">
        <v>83</v>
      </c>
      <c r="AV150" s="15" t="s">
        <v>148</v>
      </c>
      <c r="AW150" s="15" t="s">
        <v>30</v>
      </c>
      <c r="AX150" s="15" t="s">
        <v>74</v>
      </c>
      <c r="AY150" s="203" t="s">
        <v>132</v>
      </c>
    </row>
    <row r="151" s="16" customFormat="1">
      <c r="A151" s="16"/>
      <c r="B151" s="209"/>
      <c r="C151" s="16"/>
      <c r="D151" s="185" t="s">
        <v>143</v>
      </c>
      <c r="E151" s="210" t="s">
        <v>1</v>
      </c>
      <c r="F151" s="211" t="s">
        <v>149</v>
      </c>
      <c r="G151" s="16"/>
      <c r="H151" s="212">
        <v>5.4000000000000004</v>
      </c>
      <c r="I151" s="16"/>
      <c r="J151" s="16"/>
      <c r="K151" s="16"/>
      <c r="L151" s="209"/>
      <c r="M151" s="213"/>
      <c r="N151" s="214"/>
      <c r="O151" s="214"/>
      <c r="P151" s="214"/>
      <c r="Q151" s="214"/>
      <c r="R151" s="214"/>
      <c r="S151" s="214"/>
      <c r="T151" s="215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10" t="s">
        <v>143</v>
      </c>
      <c r="AU151" s="210" t="s">
        <v>83</v>
      </c>
      <c r="AV151" s="16" t="s">
        <v>139</v>
      </c>
      <c r="AW151" s="16" t="s">
        <v>30</v>
      </c>
      <c r="AX151" s="16" t="s">
        <v>81</v>
      </c>
      <c r="AY151" s="210" t="s">
        <v>132</v>
      </c>
    </row>
    <row r="152" s="2" customFormat="1" ht="37.8" customHeight="1">
      <c r="A152" s="32"/>
      <c r="B152" s="172"/>
      <c r="C152" s="173" t="s">
        <v>148</v>
      </c>
      <c r="D152" s="173" t="s">
        <v>134</v>
      </c>
      <c r="E152" s="174" t="s">
        <v>157</v>
      </c>
      <c r="F152" s="175" t="s">
        <v>158</v>
      </c>
      <c r="G152" s="176" t="s">
        <v>137</v>
      </c>
      <c r="H152" s="177">
        <v>27</v>
      </c>
      <c r="I152" s="178">
        <v>85.900000000000006</v>
      </c>
      <c r="J152" s="178">
        <f>ROUND(I152*H152,2)</f>
        <v>2319.3000000000002</v>
      </c>
      <c r="K152" s="175" t="s">
        <v>138</v>
      </c>
      <c r="L152" s="33"/>
      <c r="M152" s="179" t="s">
        <v>1</v>
      </c>
      <c r="N152" s="180" t="s">
        <v>39</v>
      </c>
      <c r="O152" s="181">
        <v>0.316</v>
      </c>
      <c r="P152" s="181">
        <f>O152*H152</f>
        <v>8.532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3" t="s">
        <v>139</v>
      </c>
      <c r="AT152" s="183" t="s">
        <v>134</v>
      </c>
      <c r="AU152" s="183" t="s">
        <v>83</v>
      </c>
      <c r="AY152" s="19" t="s">
        <v>132</v>
      </c>
      <c r="BE152" s="184">
        <f>IF(N152="základní",J152,0)</f>
        <v>2319.3000000000002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81</v>
      </c>
      <c r="BK152" s="184">
        <f>ROUND(I152*H152,2)</f>
        <v>2319.3000000000002</v>
      </c>
      <c r="BL152" s="19" t="s">
        <v>139</v>
      </c>
      <c r="BM152" s="183" t="s">
        <v>159</v>
      </c>
    </row>
    <row r="153" s="2" customFormat="1">
      <c r="A153" s="32"/>
      <c r="B153" s="33"/>
      <c r="C153" s="32"/>
      <c r="D153" s="185" t="s">
        <v>141</v>
      </c>
      <c r="E153" s="32"/>
      <c r="F153" s="186" t="s">
        <v>160</v>
      </c>
      <c r="G153" s="32"/>
      <c r="H153" s="32"/>
      <c r="I153" s="32"/>
      <c r="J153" s="32"/>
      <c r="K153" s="32"/>
      <c r="L153" s="33"/>
      <c r="M153" s="187"/>
      <c r="N153" s="188"/>
      <c r="O153" s="70"/>
      <c r="P153" s="70"/>
      <c r="Q153" s="70"/>
      <c r="R153" s="70"/>
      <c r="S153" s="70"/>
      <c r="T153" s="71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9" t="s">
        <v>141</v>
      </c>
      <c r="AU153" s="19" t="s">
        <v>83</v>
      </c>
    </row>
    <row r="154" s="13" customFormat="1">
      <c r="A154" s="13"/>
      <c r="B154" s="189"/>
      <c r="C154" s="13"/>
      <c r="D154" s="185" t="s">
        <v>143</v>
      </c>
      <c r="E154" s="190" t="s">
        <v>1</v>
      </c>
      <c r="F154" s="191" t="s">
        <v>154</v>
      </c>
      <c r="G154" s="13"/>
      <c r="H154" s="190" t="s">
        <v>1</v>
      </c>
      <c r="I154" s="13"/>
      <c r="J154" s="13"/>
      <c r="K154" s="13"/>
      <c r="L154" s="189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143</v>
      </c>
      <c r="AU154" s="190" t="s">
        <v>83</v>
      </c>
      <c r="AV154" s="13" t="s">
        <v>81</v>
      </c>
      <c r="AW154" s="13" t="s">
        <v>30</v>
      </c>
      <c r="AX154" s="13" t="s">
        <v>74</v>
      </c>
      <c r="AY154" s="190" t="s">
        <v>132</v>
      </c>
    </row>
    <row r="155" s="13" customFormat="1">
      <c r="A155" s="13"/>
      <c r="B155" s="189"/>
      <c r="C155" s="13"/>
      <c r="D155" s="185" t="s">
        <v>143</v>
      </c>
      <c r="E155" s="190" t="s">
        <v>1</v>
      </c>
      <c r="F155" s="191" t="s">
        <v>155</v>
      </c>
      <c r="G155" s="13"/>
      <c r="H155" s="190" t="s">
        <v>1</v>
      </c>
      <c r="I155" s="13"/>
      <c r="J155" s="13"/>
      <c r="K155" s="13"/>
      <c r="L155" s="189"/>
      <c r="M155" s="192"/>
      <c r="N155" s="193"/>
      <c r="O155" s="193"/>
      <c r="P155" s="193"/>
      <c r="Q155" s="193"/>
      <c r="R155" s="193"/>
      <c r="S155" s="193"/>
      <c r="T155" s="19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0" t="s">
        <v>143</v>
      </c>
      <c r="AU155" s="190" t="s">
        <v>83</v>
      </c>
      <c r="AV155" s="13" t="s">
        <v>81</v>
      </c>
      <c r="AW155" s="13" t="s">
        <v>30</v>
      </c>
      <c r="AX155" s="13" t="s">
        <v>74</v>
      </c>
      <c r="AY155" s="190" t="s">
        <v>132</v>
      </c>
    </row>
    <row r="156" s="14" customFormat="1">
      <c r="A156" s="14"/>
      <c r="B156" s="195"/>
      <c r="C156" s="14"/>
      <c r="D156" s="185" t="s">
        <v>143</v>
      </c>
      <c r="E156" s="196" t="s">
        <v>1</v>
      </c>
      <c r="F156" s="197" t="s">
        <v>161</v>
      </c>
      <c r="G156" s="14"/>
      <c r="H156" s="198">
        <v>27</v>
      </c>
      <c r="I156" s="14"/>
      <c r="J156" s="14"/>
      <c r="K156" s="14"/>
      <c r="L156" s="195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6" t="s">
        <v>143</v>
      </c>
      <c r="AU156" s="196" t="s">
        <v>83</v>
      </c>
      <c r="AV156" s="14" t="s">
        <v>83</v>
      </c>
      <c r="AW156" s="14" t="s">
        <v>30</v>
      </c>
      <c r="AX156" s="14" t="s">
        <v>74</v>
      </c>
      <c r="AY156" s="196" t="s">
        <v>132</v>
      </c>
    </row>
    <row r="157" s="15" customFormat="1">
      <c r="A157" s="15"/>
      <c r="B157" s="202"/>
      <c r="C157" s="15"/>
      <c r="D157" s="185" t="s">
        <v>143</v>
      </c>
      <c r="E157" s="203" t="s">
        <v>1</v>
      </c>
      <c r="F157" s="204" t="s">
        <v>147</v>
      </c>
      <c r="G157" s="15"/>
      <c r="H157" s="205">
        <v>27</v>
      </c>
      <c r="I157" s="15"/>
      <c r="J157" s="15"/>
      <c r="K157" s="15"/>
      <c r="L157" s="202"/>
      <c r="M157" s="206"/>
      <c r="N157" s="207"/>
      <c r="O157" s="207"/>
      <c r="P157" s="207"/>
      <c r="Q157" s="207"/>
      <c r="R157" s="207"/>
      <c r="S157" s="207"/>
      <c r="T157" s="20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3" t="s">
        <v>143</v>
      </c>
      <c r="AU157" s="203" t="s">
        <v>83</v>
      </c>
      <c r="AV157" s="15" t="s">
        <v>148</v>
      </c>
      <c r="AW157" s="15" t="s">
        <v>30</v>
      </c>
      <c r="AX157" s="15" t="s">
        <v>74</v>
      </c>
      <c r="AY157" s="203" t="s">
        <v>132</v>
      </c>
    </row>
    <row r="158" s="16" customFormat="1">
      <c r="A158" s="16"/>
      <c r="B158" s="209"/>
      <c r="C158" s="16"/>
      <c r="D158" s="185" t="s">
        <v>143</v>
      </c>
      <c r="E158" s="210" t="s">
        <v>1</v>
      </c>
      <c r="F158" s="211" t="s">
        <v>149</v>
      </c>
      <c r="G158" s="16"/>
      <c r="H158" s="212">
        <v>27</v>
      </c>
      <c r="I158" s="16"/>
      <c r="J158" s="16"/>
      <c r="K158" s="16"/>
      <c r="L158" s="209"/>
      <c r="M158" s="213"/>
      <c r="N158" s="214"/>
      <c r="O158" s="214"/>
      <c r="P158" s="214"/>
      <c r="Q158" s="214"/>
      <c r="R158" s="214"/>
      <c r="S158" s="214"/>
      <c r="T158" s="215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10" t="s">
        <v>143</v>
      </c>
      <c r="AU158" s="210" t="s">
        <v>83</v>
      </c>
      <c r="AV158" s="16" t="s">
        <v>139</v>
      </c>
      <c r="AW158" s="16" t="s">
        <v>30</v>
      </c>
      <c r="AX158" s="16" t="s">
        <v>81</v>
      </c>
      <c r="AY158" s="210" t="s">
        <v>132</v>
      </c>
    </row>
    <row r="159" s="2" customFormat="1" ht="33" customHeight="1">
      <c r="A159" s="32"/>
      <c r="B159" s="172"/>
      <c r="C159" s="173" t="s">
        <v>139</v>
      </c>
      <c r="D159" s="173" t="s">
        <v>134</v>
      </c>
      <c r="E159" s="174" t="s">
        <v>162</v>
      </c>
      <c r="F159" s="175" t="s">
        <v>163</v>
      </c>
      <c r="G159" s="176" t="s">
        <v>137</v>
      </c>
      <c r="H159" s="177">
        <v>5.4000000000000004</v>
      </c>
      <c r="I159" s="178">
        <v>259</v>
      </c>
      <c r="J159" s="178">
        <f>ROUND(I159*H159,2)</f>
        <v>1398.5999999999999</v>
      </c>
      <c r="K159" s="175" t="s">
        <v>138</v>
      </c>
      <c r="L159" s="33"/>
      <c r="M159" s="179" t="s">
        <v>1</v>
      </c>
      <c r="N159" s="180" t="s">
        <v>39</v>
      </c>
      <c r="O159" s="181">
        <v>0.086999999999999994</v>
      </c>
      <c r="P159" s="181">
        <f>O159*H159</f>
        <v>0.4698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3" t="s">
        <v>139</v>
      </c>
      <c r="AT159" s="183" t="s">
        <v>134</v>
      </c>
      <c r="AU159" s="183" t="s">
        <v>83</v>
      </c>
      <c r="AY159" s="19" t="s">
        <v>132</v>
      </c>
      <c r="BE159" s="184">
        <f>IF(N159="základní",J159,0)</f>
        <v>1398.5999999999999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81</v>
      </c>
      <c r="BK159" s="184">
        <f>ROUND(I159*H159,2)</f>
        <v>1398.5999999999999</v>
      </c>
      <c r="BL159" s="19" t="s">
        <v>139</v>
      </c>
      <c r="BM159" s="183" t="s">
        <v>164</v>
      </c>
    </row>
    <row r="160" s="2" customFormat="1">
      <c r="A160" s="32"/>
      <c r="B160" s="33"/>
      <c r="C160" s="32"/>
      <c r="D160" s="185" t="s">
        <v>141</v>
      </c>
      <c r="E160" s="32"/>
      <c r="F160" s="186" t="s">
        <v>165</v>
      </c>
      <c r="G160" s="32"/>
      <c r="H160" s="32"/>
      <c r="I160" s="32"/>
      <c r="J160" s="32"/>
      <c r="K160" s="32"/>
      <c r="L160" s="33"/>
      <c r="M160" s="187"/>
      <c r="N160" s="188"/>
      <c r="O160" s="70"/>
      <c r="P160" s="70"/>
      <c r="Q160" s="70"/>
      <c r="R160" s="70"/>
      <c r="S160" s="70"/>
      <c r="T160" s="71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9" t="s">
        <v>141</v>
      </c>
      <c r="AU160" s="19" t="s">
        <v>83</v>
      </c>
    </row>
    <row r="161" s="13" customFormat="1">
      <c r="A161" s="13"/>
      <c r="B161" s="189"/>
      <c r="C161" s="13"/>
      <c r="D161" s="185" t="s">
        <v>143</v>
      </c>
      <c r="E161" s="190" t="s">
        <v>1</v>
      </c>
      <c r="F161" s="191" t="s">
        <v>154</v>
      </c>
      <c r="G161" s="13"/>
      <c r="H161" s="190" t="s">
        <v>1</v>
      </c>
      <c r="I161" s="13"/>
      <c r="J161" s="13"/>
      <c r="K161" s="13"/>
      <c r="L161" s="189"/>
      <c r="M161" s="192"/>
      <c r="N161" s="193"/>
      <c r="O161" s="193"/>
      <c r="P161" s="193"/>
      <c r="Q161" s="193"/>
      <c r="R161" s="193"/>
      <c r="S161" s="193"/>
      <c r="T161" s="19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0" t="s">
        <v>143</v>
      </c>
      <c r="AU161" s="190" t="s">
        <v>83</v>
      </c>
      <c r="AV161" s="13" t="s">
        <v>81</v>
      </c>
      <c r="AW161" s="13" t="s">
        <v>30</v>
      </c>
      <c r="AX161" s="13" t="s">
        <v>74</v>
      </c>
      <c r="AY161" s="190" t="s">
        <v>132</v>
      </c>
    </row>
    <row r="162" s="13" customFormat="1">
      <c r="A162" s="13"/>
      <c r="B162" s="189"/>
      <c r="C162" s="13"/>
      <c r="D162" s="185" t="s">
        <v>143</v>
      </c>
      <c r="E162" s="190" t="s">
        <v>1</v>
      </c>
      <c r="F162" s="191" t="s">
        <v>155</v>
      </c>
      <c r="G162" s="13"/>
      <c r="H162" s="190" t="s">
        <v>1</v>
      </c>
      <c r="I162" s="13"/>
      <c r="J162" s="13"/>
      <c r="K162" s="13"/>
      <c r="L162" s="189"/>
      <c r="M162" s="192"/>
      <c r="N162" s="193"/>
      <c r="O162" s="193"/>
      <c r="P162" s="193"/>
      <c r="Q162" s="193"/>
      <c r="R162" s="193"/>
      <c r="S162" s="193"/>
      <c r="T162" s="19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0" t="s">
        <v>143</v>
      </c>
      <c r="AU162" s="190" t="s">
        <v>83</v>
      </c>
      <c r="AV162" s="13" t="s">
        <v>81</v>
      </c>
      <c r="AW162" s="13" t="s">
        <v>30</v>
      </c>
      <c r="AX162" s="13" t="s">
        <v>74</v>
      </c>
      <c r="AY162" s="190" t="s">
        <v>132</v>
      </c>
    </row>
    <row r="163" s="14" customFormat="1">
      <c r="A163" s="14"/>
      <c r="B163" s="195"/>
      <c r="C163" s="14"/>
      <c r="D163" s="185" t="s">
        <v>143</v>
      </c>
      <c r="E163" s="196" t="s">
        <v>1</v>
      </c>
      <c r="F163" s="197" t="s">
        <v>156</v>
      </c>
      <c r="G163" s="14"/>
      <c r="H163" s="198">
        <v>5.4000000000000004</v>
      </c>
      <c r="I163" s="14"/>
      <c r="J163" s="14"/>
      <c r="K163" s="14"/>
      <c r="L163" s="195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6" t="s">
        <v>143</v>
      </c>
      <c r="AU163" s="196" t="s">
        <v>83</v>
      </c>
      <c r="AV163" s="14" t="s">
        <v>83</v>
      </c>
      <c r="AW163" s="14" t="s">
        <v>30</v>
      </c>
      <c r="AX163" s="14" t="s">
        <v>74</v>
      </c>
      <c r="AY163" s="196" t="s">
        <v>132</v>
      </c>
    </row>
    <row r="164" s="15" customFormat="1">
      <c r="A164" s="15"/>
      <c r="B164" s="202"/>
      <c r="C164" s="15"/>
      <c r="D164" s="185" t="s">
        <v>143</v>
      </c>
      <c r="E164" s="203" t="s">
        <v>1</v>
      </c>
      <c r="F164" s="204" t="s">
        <v>147</v>
      </c>
      <c r="G164" s="15"/>
      <c r="H164" s="205">
        <v>5.4000000000000004</v>
      </c>
      <c r="I164" s="15"/>
      <c r="J164" s="15"/>
      <c r="K164" s="15"/>
      <c r="L164" s="202"/>
      <c r="M164" s="206"/>
      <c r="N164" s="207"/>
      <c r="O164" s="207"/>
      <c r="P164" s="207"/>
      <c r="Q164" s="207"/>
      <c r="R164" s="207"/>
      <c r="S164" s="207"/>
      <c r="T164" s="20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3" t="s">
        <v>143</v>
      </c>
      <c r="AU164" s="203" t="s">
        <v>83</v>
      </c>
      <c r="AV164" s="15" t="s">
        <v>148</v>
      </c>
      <c r="AW164" s="15" t="s">
        <v>30</v>
      </c>
      <c r="AX164" s="15" t="s">
        <v>74</v>
      </c>
      <c r="AY164" s="203" t="s">
        <v>132</v>
      </c>
    </row>
    <row r="165" s="16" customFormat="1">
      <c r="A165" s="16"/>
      <c r="B165" s="209"/>
      <c r="C165" s="16"/>
      <c r="D165" s="185" t="s">
        <v>143</v>
      </c>
      <c r="E165" s="210" t="s">
        <v>1</v>
      </c>
      <c r="F165" s="211" t="s">
        <v>149</v>
      </c>
      <c r="G165" s="16"/>
      <c r="H165" s="212">
        <v>5.4000000000000004</v>
      </c>
      <c r="I165" s="16"/>
      <c r="J165" s="16"/>
      <c r="K165" s="16"/>
      <c r="L165" s="209"/>
      <c r="M165" s="213"/>
      <c r="N165" s="214"/>
      <c r="O165" s="214"/>
      <c r="P165" s="214"/>
      <c r="Q165" s="214"/>
      <c r="R165" s="214"/>
      <c r="S165" s="214"/>
      <c r="T165" s="215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10" t="s">
        <v>143</v>
      </c>
      <c r="AU165" s="210" t="s">
        <v>83</v>
      </c>
      <c r="AV165" s="16" t="s">
        <v>139</v>
      </c>
      <c r="AW165" s="16" t="s">
        <v>30</v>
      </c>
      <c r="AX165" s="16" t="s">
        <v>81</v>
      </c>
      <c r="AY165" s="210" t="s">
        <v>132</v>
      </c>
    </row>
    <row r="166" s="2" customFormat="1" ht="37.8" customHeight="1">
      <c r="A166" s="32"/>
      <c r="B166" s="172"/>
      <c r="C166" s="173" t="s">
        <v>166</v>
      </c>
      <c r="D166" s="173" t="s">
        <v>134</v>
      </c>
      <c r="E166" s="174" t="s">
        <v>167</v>
      </c>
      <c r="F166" s="175" t="s">
        <v>168</v>
      </c>
      <c r="G166" s="176" t="s">
        <v>137</v>
      </c>
      <c r="H166" s="177">
        <v>108</v>
      </c>
      <c r="I166" s="178">
        <v>19.800000000000001</v>
      </c>
      <c r="J166" s="178">
        <f>ROUND(I166*H166,2)</f>
        <v>2138.4000000000001</v>
      </c>
      <c r="K166" s="175" t="s">
        <v>138</v>
      </c>
      <c r="L166" s="33"/>
      <c r="M166" s="179" t="s">
        <v>1</v>
      </c>
      <c r="N166" s="180" t="s">
        <v>39</v>
      </c>
      <c r="O166" s="181">
        <v>0.0050000000000000001</v>
      </c>
      <c r="P166" s="181">
        <f>O166*H166</f>
        <v>0.54000000000000004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3" t="s">
        <v>139</v>
      </c>
      <c r="AT166" s="183" t="s">
        <v>134</v>
      </c>
      <c r="AU166" s="183" t="s">
        <v>83</v>
      </c>
      <c r="AY166" s="19" t="s">
        <v>132</v>
      </c>
      <c r="BE166" s="184">
        <f>IF(N166="základní",J166,0)</f>
        <v>2138.4000000000001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81</v>
      </c>
      <c r="BK166" s="184">
        <f>ROUND(I166*H166,2)</f>
        <v>2138.4000000000001</v>
      </c>
      <c r="BL166" s="19" t="s">
        <v>139</v>
      </c>
      <c r="BM166" s="183" t="s">
        <v>169</v>
      </c>
    </row>
    <row r="167" s="2" customFormat="1">
      <c r="A167" s="32"/>
      <c r="B167" s="33"/>
      <c r="C167" s="32"/>
      <c r="D167" s="185" t="s">
        <v>141</v>
      </c>
      <c r="E167" s="32"/>
      <c r="F167" s="186" t="s">
        <v>170</v>
      </c>
      <c r="G167" s="32"/>
      <c r="H167" s="32"/>
      <c r="I167" s="32"/>
      <c r="J167" s="32"/>
      <c r="K167" s="32"/>
      <c r="L167" s="33"/>
      <c r="M167" s="187"/>
      <c r="N167" s="188"/>
      <c r="O167" s="70"/>
      <c r="P167" s="70"/>
      <c r="Q167" s="70"/>
      <c r="R167" s="70"/>
      <c r="S167" s="70"/>
      <c r="T167" s="71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9" t="s">
        <v>141</v>
      </c>
      <c r="AU167" s="19" t="s">
        <v>83</v>
      </c>
    </row>
    <row r="168" s="13" customFormat="1">
      <c r="A168" s="13"/>
      <c r="B168" s="189"/>
      <c r="C168" s="13"/>
      <c r="D168" s="185" t="s">
        <v>143</v>
      </c>
      <c r="E168" s="190" t="s">
        <v>1</v>
      </c>
      <c r="F168" s="191" t="s">
        <v>154</v>
      </c>
      <c r="G168" s="13"/>
      <c r="H168" s="190" t="s">
        <v>1</v>
      </c>
      <c r="I168" s="13"/>
      <c r="J168" s="13"/>
      <c r="K168" s="13"/>
      <c r="L168" s="189"/>
      <c r="M168" s="192"/>
      <c r="N168" s="193"/>
      <c r="O168" s="193"/>
      <c r="P168" s="193"/>
      <c r="Q168" s="193"/>
      <c r="R168" s="193"/>
      <c r="S168" s="193"/>
      <c r="T168" s="19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0" t="s">
        <v>143</v>
      </c>
      <c r="AU168" s="190" t="s">
        <v>83</v>
      </c>
      <c r="AV168" s="13" t="s">
        <v>81</v>
      </c>
      <c r="AW168" s="13" t="s">
        <v>30</v>
      </c>
      <c r="AX168" s="13" t="s">
        <v>74</v>
      </c>
      <c r="AY168" s="190" t="s">
        <v>132</v>
      </c>
    </row>
    <row r="169" s="13" customFormat="1">
      <c r="A169" s="13"/>
      <c r="B169" s="189"/>
      <c r="C169" s="13"/>
      <c r="D169" s="185" t="s">
        <v>143</v>
      </c>
      <c r="E169" s="190" t="s">
        <v>1</v>
      </c>
      <c r="F169" s="191" t="s">
        <v>155</v>
      </c>
      <c r="G169" s="13"/>
      <c r="H169" s="190" t="s">
        <v>1</v>
      </c>
      <c r="I169" s="13"/>
      <c r="J169" s="13"/>
      <c r="K169" s="13"/>
      <c r="L169" s="189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0" t="s">
        <v>143</v>
      </c>
      <c r="AU169" s="190" t="s">
        <v>83</v>
      </c>
      <c r="AV169" s="13" t="s">
        <v>81</v>
      </c>
      <c r="AW169" s="13" t="s">
        <v>30</v>
      </c>
      <c r="AX169" s="13" t="s">
        <v>74</v>
      </c>
      <c r="AY169" s="190" t="s">
        <v>132</v>
      </c>
    </row>
    <row r="170" s="14" customFormat="1">
      <c r="A170" s="14"/>
      <c r="B170" s="195"/>
      <c r="C170" s="14"/>
      <c r="D170" s="185" t="s">
        <v>143</v>
      </c>
      <c r="E170" s="196" t="s">
        <v>1</v>
      </c>
      <c r="F170" s="197" t="s">
        <v>171</v>
      </c>
      <c r="G170" s="14"/>
      <c r="H170" s="198">
        <v>108</v>
      </c>
      <c r="I170" s="14"/>
      <c r="J170" s="14"/>
      <c r="K170" s="14"/>
      <c r="L170" s="195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6" t="s">
        <v>143</v>
      </c>
      <c r="AU170" s="196" t="s">
        <v>83</v>
      </c>
      <c r="AV170" s="14" t="s">
        <v>83</v>
      </c>
      <c r="AW170" s="14" t="s">
        <v>30</v>
      </c>
      <c r="AX170" s="14" t="s">
        <v>74</v>
      </c>
      <c r="AY170" s="196" t="s">
        <v>132</v>
      </c>
    </row>
    <row r="171" s="15" customFormat="1">
      <c r="A171" s="15"/>
      <c r="B171" s="202"/>
      <c r="C171" s="15"/>
      <c r="D171" s="185" t="s">
        <v>143</v>
      </c>
      <c r="E171" s="203" t="s">
        <v>1</v>
      </c>
      <c r="F171" s="204" t="s">
        <v>147</v>
      </c>
      <c r="G171" s="15"/>
      <c r="H171" s="205">
        <v>108</v>
      </c>
      <c r="I171" s="15"/>
      <c r="J171" s="15"/>
      <c r="K171" s="15"/>
      <c r="L171" s="202"/>
      <c r="M171" s="206"/>
      <c r="N171" s="207"/>
      <c r="O171" s="207"/>
      <c r="P171" s="207"/>
      <c r="Q171" s="207"/>
      <c r="R171" s="207"/>
      <c r="S171" s="207"/>
      <c r="T171" s="20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03" t="s">
        <v>143</v>
      </c>
      <c r="AU171" s="203" t="s">
        <v>83</v>
      </c>
      <c r="AV171" s="15" t="s">
        <v>148</v>
      </c>
      <c r="AW171" s="15" t="s">
        <v>30</v>
      </c>
      <c r="AX171" s="15" t="s">
        <v>74</v>
      </c>
      <c r="AY171" s="203" t="s">
        <v>132</v>
      </c>
    </row>
    <row r="172" s="16" customFormat="1">
      <c r="A172" s="16"/>
      <c r="B172" s="209"/>
      <c r="C172" s="16"/>
      <c r="D172" s="185" t="s">
        <v>143</v>
      </c>
      <c r="E172" s="210" t="s">
        <v>1</v>
      </c>
      <c r="F172" s="211" t="s">
        <v>149</v>
      </c>
      <c r="G172" s="16"/>
      <c r="H172" s="212">
        <v>108</v>
      </c>
      <c r="I172" s="16"/>
      <c r="J172" s="16"/>
      <c r="K172" s="16"/>
      <c r="L172" s="209"/>
      <c r="M172" s="213"/>
      <c r="N172" s="214"/>
      <c r="O172" s="214"/>
      <c r="P172" s="214"/>
      <c r="Q172" s="214"/>
      <c r="R172" s="214"/>
      <c r="S172" s="214"/>
      <c r="T172" s="215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10" t="s">
        <v>143</v>
      </c>
      <c r="AU172" s="210" t="s">
        <v>83</v>
      </c>
      <c r="AV172" s="16" t="s">
        <v>139</v>
      </c>
      <c r="AW172" s="16" t="s">
        <v>30</v>
      </c>
      <c r="AX172" s="16" t="s">
        <v>81</v>
      </c>
      <c r="AY172" s="210" t="s">
        <v>132</v>
      </c>
    </row>
    <row r="173" s="2" customFormat="1" ht="24.15" customHeight="1">
      <c r="A173" s="32"/>
      <c r="B173" s="172"/>
      <c r="C173" s="173" t="s">
        <v>172</v>
      </c>
      <c r="D173" s="173" t="s">
        <v>134</v>
      </c>
      <c r="E173" s="174" t="s">
        <v>173</v>
      </c>
      <c r="F173" s="175" t="s">
        <v>174</v>
      </c>
      <c r="G173" s="176" t="s">
        <v>137</v>
      </c>
      <c r="H173" s="177">
        <v>5.4000000000000004</v>
      </c>
      <c r="I173" s="178">
        <v>309</v>
      </c>
      <c r="J173" s="178">
        <f>ROUND(I173*H173,2)</f>
        <v>1668.5999999999999</v>
      </c>
      <c r="K173" s="175" t="s">
        <v>138</v>
      </c>
      <c r="L173" s="33"/>
      <c r="M173" s="179" t="s">
        <v>1</v>
      </c>
      <c r="N173" s="180" t="s">
        <v>39</v>
      </c>
      <c r="O173" s="181">
        <v>1.137</v>
      </c>
      <c r="P173" s="181">
        <f>O173*H173</f>
        <v>6.1398000000000001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3" t="s">
        <v>139</v>
      </c>
      <c r="AT173" s="183" t="s">
        <v>134</v>
      </c>
      <c r="AU173" s="183" t="s">
        <v>83</v>
      </c>
      <c r="AY173" s="19" t="s">
        <v>132</v>
      </c>
      <c r="BE173" s="184">
        <f>IF(N173="základní",J173,0)</f>
        <v>1668.5999999999999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81</v>
      </c>
      <c r="BK173" s="184">
        <f>ROUND(I173*H173,2)</f>
        <v>1668.5999999999999</v>
      </c>
      <c r="BL173" s="19" t="s">
        <v>139</v>
      </c>
      <c r="BM173" s="183" t="s">
        <v>175</v>
      </c>
    </row>
    <row r="174" s="2" customFormat="1">
      <c r="A174" s="32"/>
      <c r="B174" s="33"/>
      <c r="C174" s="32"/>
      <c r="D174" s="185" t="s">
        <v>141</v>
      </c>
      <c r="E174" s="32"/>
      <c r="F174" s="186" t="s">
        <v>176</v>
      </c>
      <c r="G174" s="32"/>
      <c r="H174" s="32"/>
      <c r="I174" s="32"/>
      <c r="J174" s="32"/>
      <c r="K174" s="32"/>
      <c r="L174" s="33"/>
      <c r="M174" s="187"/>
      <c r="N174" s="188"/>
      <c r="O174" s="70"/>
      <c r="P174" s="70"/>
      <c r="Q174" s="70"/>
      <c r="R174" s="70"/>
      <c r="S174" s="70"/>
      <c r="T174" s="71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9" t="s">
        <v>141</v>
      </c>
      <c r="AU174" s="19" t="s">
        <v>83</v>
      </c>
    </row>
    <row r="175" s="13" customFormat="1">
      <c r="A175" s="13"/>
      <c r="B175" s="189"/>
      <c r="C175" s="13"/>
      <c r="D175" s="185" t="s">
        <v>143</v>
      </c>
      <c r="E175" s="190" t="s">
        <v>1</v>
      </c>
      <c r="F175" s="191" t="s">
        <v>154</v>
      </c>
      <c r="G175" s="13"/>
      <c r="H175" s="190" t="s">
        <v>1</v>
      </c>
      <c r="I175" s="13"/>
      <c r="J175" s="13"/>
      <c r="K175" s="13"/>
      <c r="L175" s="189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0" t="s">
        <v>143</v>
      </c>
      <c r="AU175" s="190" t="s">
        <v>83</v>
      </c>
      <c r="AV175" s="13" t="s">
        <v>81</v>
      </c>
      <c r="AW175" s="13" t="s">
        <v>30</v>
      </c>
      <c r="AX175" s="13" t="s">
        <v>74</v>
      </c>
      <c r="AY175" s="190" t="s">
        <v>132</v>
      </c>
    </row>
    <row r="176" s="13" customFormat="1">
      <c r="A176" s="13"/>
      <c r="B176" s="189"/>
      <c r="C176" s="13"/>
      <c r="D176" s="185" t="s">
        <v>143</v>
      </c>
      <c r="E176" s="190" t="s">
        <v>1</v>
      </c>
      <c r="F176" s="191" t="s">
        <v>155</v>
      </c>
      <c r="G176" s="13"/>
      <c r="H176" s="190" t="s">
        <v>1</v>
      </c>
      <c r="I176" s="13"/>
      <c r="J176" s="13"/>
      <c r="K176" s="13"/>
      <c r="L176" s="189"/>
      <c r="M176" s="192"/>
      <c r="N176" s="193"/>
      <c r="O176" s="193"/>
      <c r="P176" s="193"/>
      <c r="Q176" s="193"/>
      <c r="R176" s="193"/>
      <c r="S176" s="193"/>
      <c r="T176" s="19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0" t="s">
        <v>143</v>
      </c>
      <c r="AU176" s="190" t="s">
        <v>83</v>
      </c>
      <c r="AV176" s="13" t="s">
        <v>81</v>
      </c>
      <c r="AW176" s="13" t="s">
        <v>30</v>
      </c>
      <c r="AX176" s="13" t="s">
        <v>74</v>
      </c>
      <c r="AY176" s="190" t="s">
        <v>132</v>
      </c>
    </row>
    <row r="177" s="14" customFormat="1">
      <c r="A177" s="14"/>
      <c r="B177" s="195"/>
      <c r="C177" s="14"/>
      <c r="D177" s="185" t="s">
        <v>143</v>
      </c>
      <c r="E177" s="196" t="s">
        <v>1</v>
      </c>
      <c r="F177" s="197" t="s">
        <v>156</v>
      </c>
      <c r="G177" s="14"/>
      <c r="H177" s="198">
        <v>5.4000000000000004</v>
      </c>
      <c r="I177" s="14"/>
      <c r="J177" s="14"/>
      <c r="K177" s="14"/>
      <c r="L177" s="195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6" t="s">
        <v>143</v>
      </c>
      <c r="AU177" s="196" t="s">
        <v>83</v>
      </c>
      <c r="AV177" s="14" t="s">
        <v>83</v>
      </c>
      <c r="AW177" s="14" t="s">
        <v>30</v>
      </c>
      <c r="AX177" s="14" t="s">
        <v>74</v>
      </c>
      <c r="AY177" s="196" t="s">
        <v>132</v>
      </c>
    </row>
    <row r="178" s="15" customFormat="1">
      <c r="A178" s="15"/>
      <c r="B178" s="202"/>
      <c r="C178" s="15"/>
      <c r="D178" s="185" t="s">
        <v>143</v>
      </c>
      <c r="E178" s="203" t="s">
        <v>1</v>
      </c>
      <c r="F178" s="204" t="s">
        <v>147</v>
      </c>
      <c r="G178" s="15"/>
      <c r="H178" s="205">
        <v>5.4000000000000004</v>
      </c>
      <c r="I178" s="15"/>
      <c r="J178" s="15"/>
      <c r="K178" s="15"/>
      <c r="L178" s="202"/>
      <c r="M178" s="206"/>
      <c r="N178" s="207"/>
      <c r="O178" s="207"/>
      <c r="P178" s="207"/>
      <c r="Q178" s="207"/>
      <c r="R178" s="207"/>
      <c r="S178" s="207"/>
      <c r="T178" s="20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03" t="s">
        <v>143</v>
      </c>
      <c r="AU178" s="203" t="s">
        <v>83</v>
      </c>
      <c r="AV178" s="15" t="s">
        <v>148</v>
      </c>
      <c r="AW178" s="15" t="s">
        <v>30</v>
      </c>
      <c r="AX178" s="15" t="s">
        <v>74</v>
      </c>
      <c r="AY178" s="203" t="s">
        <v>132</v>
      </c>
    </row>
    <row r="179" s="16" customFormat="1">
      <c r="A179" s="16"/>
      <c r="B179" s="209"/>
      <c r="C179" s="16"/>
      <c r="D179" s="185" t="s">
        <v>143</v>
      </c>
      <c r="E179" s="210" t="s">
        <v>1</v>
      </c>
      <c r="F179" s="211" t="s">
        <v>149</v>
      </c>
      <c r="G179" s="16"/>
      <c r="H179" s="212">
        <v>5.4000000000000004</v>
      </c>
      <c r="I179" s="16"/>
      <c r="J179" s="16"/>
      <c r="K179" s="16"/>
      <c r="L179" s="209"/>
      <c r="M179" s="213"/>
      <c r="N179" s="214"/>
      <c r="O179" s="214"/>
      <c r="P179" s="214"/>
      <c r="Q179" s="214"/>
      <c r="R179" s="214"/>
      <c r="S179" s="214"/>
      <c r="T179" s="215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10" t="s">
        <v>143</v>
      </c>
      <c r="AU179" s="210" t="s">
        <v>83</v>
      </c>
      <c r="AV179" s="16" t="s">
        <v>139</v>
      </c>
      <c r="AW179" s="16" t="s">
        <v>30</v>
      </c>
      <c r="AX179" s="16" t="s">
        <v>81</v>
      </c>
      <c r="AY179" s="210" t="s">
        <v>132</v>
      </c>
    </row>
    <row r="180" s="2" customFormat="1" ht="16.5" customHeight="1">
      <c r="A180" s="32"/>
      <c r="B180" s="172"/>
      <c r="C180" s="173" t="s">
        <v>177</v>
      </c>
      <c r="D180" s="173" t="s">
        <v>134</v>
      </c>
      <c r="E180" s="174" t="s">
        <v>178</v>
      </c>
      <c r="F180" s="175" t="s">
        <v>179</v>
      </c>
      <c r="G180" s="176" t="s">
        <v>137</v>
      </c>
      <c r="H180" s="177">
        <v>5.4000000000000004</v>
      </c>
      <c r="I180" s="178">
        <v>18.5</v>
      </c>
      <c r="J180" s="178">
        <f>ROUND(I180*H180,2)</f>
        <v>99.900000000000006</v>
      </c>
      <c r="K180" s="175" t="s">
        <v>138</v>
      </c>
      <c r="L180" s="33"/>
      <c r="M180" s="179" t="s">
        <v>1</v>
      </c>
      <c r="N180" s="180" t="s">
        <v>39</v>
      </c>
      <c r="O180" s="181">
        <v>0.0089999999999999993</v>
      </c>
      <c r="P180" s="181">
        <f>O180*H180</f>
        <v>0.048599999999999997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3" t="s">
        <v>139</v>
      </c>
      <c r="AT180" s="183" t="s">
        <v>134</v>
      </c>
      <c r="AU180" s="183" t="s">
        <v>83</v>
      </c>
      <c r="AY180" s="19" t="s">
        <v>132</v>
      </c>
      <c r="BE180" s="184">
        <f>IF(N180="základní",J180,0)</f>
        <v>99.900000000000006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81</v>
      </c>
      <c r="BK180" s="184">
        <f>ROUND(I180*H180,2)</f>
        <v>99.900000000000006</v>
      </c>
      <c r="BL180" s="19" t="s">
        <v>139</v>
      </c>
      <c r="BM180" s="183" t="s">
        <v>180</v>
      </c>
    </row>
    <row r="181" s="2" customFormat="1">
      <c r="A181" s="32"/>
      <c r="B181" s="33"/>
      <c r="C181" s="32"/>
      <c r="D181" s="185" t="s">
        <v>141</v>
      </c>
      <c r="E181" s="32"/>
      <c r="F181" s="186" t="s">
        <v>181</v>
      </c>
      <c r="G181" s="32"/>
      <c r="H181" s="32"/>
      <c r="I181" s="32"/>
      <c r="J181" s="32"/>
      <c r="K181" s="32"/>
      <c r="L181" s="33"/>
      <c r="M181" s="187"/>
      <c r="N181" s="188"/>
      <c r="O181" s="70"/>
      <c r="P181" s="70"/>
      <c r="Q181" s="70"/>
      <c r="R181" s="70"/>
      <c r="S181" s="70"/>
      <c r="T181" s="71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9" t="s">
        <v>141</v>
      </c>
      <c r="AU181" s="19" t="s">
        <v>83</v>
      </c>
    </row>
    <row r="182" s="13" customFormat="1">
      <c r="A182" s="13"/>
      <c r="B182" s="189"/>
      <c r="C182" s="13"/>
      <c r="D182" s="185" t="s">
        <v>143</v>
      </c>
      <c r="E182" s="190" t="s">
        <v>1</v>
      </c>
      <c r="F182" s="191" t="s">
        <v>154</v>
      </c>
      <c r="G182" s="13"/>
      <c r="H182" s="190" t="s">
        <v>1</v>
      </c>
      <c r="I182" s="13"/>
      <c r="J182" s="13"/>
      <c r="K182" s="13"/>
      <c r="L182" s="189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0" t="s">
        <v>143</v>
      </c>
      <c r="AU182" s="190" t="s">
        <v>83</v>
      </c>
      <c r="AV182" s="13" t="s">
        <v>81</v>
      </c>
      <c r="AW182" s="13" t="s">
        <v>30</v>
      </c>
      <c r="AX182" s="13" t="s">
        <v>74</v>
      </c>
      <c r="AY182" s="190" t="s">
        <v>132</v>
      </c>
    </row>
    <row r="183" s="13" customFormat="1">
      <c r="A183" s="13"/>
      <c r="B183" s="189"/>
      <c r="C183" s="13"/>
      <c r="D183" s="185" t="s">
        <v>143</v>
      </c>
      <c r="E183" s="190" t="s">
        <v>1</v>
      </c>
      <c r="F183" s="191" t="s">
        <v>155</v>
      </c>
      <c r="G183" s="13"/>
      <c r="H183" s="190" t="s">
        <v>1</v>
      </c>
      <c r="I183" s="13"/>
      <c r="J183" s="13"/>
      <c r="K183" s="13"/>
      <c r="L183" s="189"/>
      <c r="M183" s="192"/>
      <c r="N183" s="193"/>
      <c r="O183" s="193"/>
      <c r="P183" s="193"/>
      <c r="Q183" s="193"/>
      <c r="R183" s="193"/>
      <c r="S183" s="193"/>
      <c r="T183" s="19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0" t="s">
        <v>143</v>
      </c>
      <c r="AU183" s="190" t="s">
        <v>83</v>
      </c>
      <c r="AV183" s="13" t="s">
        <v>81</v>
      </c>
      <c r="AW183" s="13" t="s">
        <v>30</v>
      </c>
      <c r="AX183" s="13" t="s">
        <v>74</v>
      </c>
      <c r="AY183" s="190" t="s">
        <v>132</v>
      </c>
    </row>
    <row r="184" s="14" customFormat="1">
      <c r="A184" s="14"/>
      <c r="B184" s="195"/>
      <c r="C184" s="14"/>
      <c r="D184" s="185" t="s">
        <v>143</v>
      </c>
      <c r="E184" s="196" t="s">
        <v>1</v>
      </c>
      <c r="F184" s="197" t="s">
        <v>156</v>
      </c>
      <c r="G184" s="14"/>
      <c r="H184" s="198">
        <v>5.4000000000000004</v>
      </c>
      <c r="I184" s="14"/>
      <c r="J184" s="14"/>
      <c r="K184" s="14"/>
      <c r="L184" s="195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6" t="s">
        <v>143</v>
      </c>
      <c r="AU184" s="196" t="s">
        <v>83</v>
      </c>
      <c r="AV184" s="14" t="s">
        <v>83</v>
      </c>
      <c r="AW184" s="14" t="s">
        <v>30</v>
      </c>
      <c r="AX184" s="14" t="s">
        <v>74</v>
      </c>
      <c r="AY184" s="196" t="s">
        <v>132</v>
      </c>
    </row>
    <row r="185" s="15" customFormat="1">
      <c r="A185" s="15"/>
      <c r="B185" s="202"/>
      <c r="C185" s="15"/>
      <c r="D185" s="185" t="s">
        <v>143</v>
      </c>
      <c r="E185" s="203" t="s">
        <v>1</v>
      </c>
      <c r="F185" s="204" t="s">
        <v>147</v>
      </c>
      <c r="G185" s="15"/>
      <c r="H185" s="205">
        <v>5.4000000000000004</v>
      </c>
      <c r="I185" s="15"/>
      <c r="J185" s="15"/>
      <c r="K185" s="15"/>
      <c r="L185" s="202"/>
      <c r="M185" s="206"/>
      <c r="N185" s="207"/>
      <c r="O185" s="207"/>
      <c r="P185" s="207"/>
      <c r="Q185" s="207"/>
      <c r="R185" s="207"/>
      <c r="S185" s="207"/>
      <c r="T185" s="20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03" t="s">
        <v>143</v>
      </c>
      <c r="AU185" s="203" t="s">
        <v>83</v>
      </c>
      <c r="AV185" s="15" t="s">
        <v>148</v>
      </c>
      <c r="AW185" s="15" t="s">
        <v>30</v>
      </c>
      <c r="AX185" s="15" t="s">
        <v>74</v>
      </c>
      <c r="AY185" s="203" t="s">
        <v>132</v>
      </c>
    </row>
    <row r="186" s="16" customFormat="1">
      <c r="A186" s="16"/>
      <c r="B186" s="209"/>
      <c r="C186" s="16"/>
      <c r="D186" s="185" t="s">
        <v>143</v>
      </c>
      <c r="E186" s="210" t="s">
        <v>1</v>
      </c>
      <c r="F186" s="211" t="s">
        <v>149</v>
      </c>
      <c r="G186" s="16"/>
      <c r="H186" s="212">
        <v>5.4000000000000004</v>
      </c>
      <c r="I186" s="16"/>
      <c r="J186" s="16"/>
      <c r="K186" s="16"/>
      <c r="L186" s="209"/>
      <c r="M186" s="213"/>
      <c r="N186" s="214"/>
      <c r="O186" s="214"/>
      <c r="P186" s="214"/>
      <c r="Q186" s="214"/>
      <c r="R186" s="214"/>
      <c r="S186" s="214"/>
      <c r="T186" s="215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10" t="s">
        <v>143</v>
      </c>
      <c r="AU186" s="210" t="s">
        <v>83</v>
      </c>
      <c r="AV186" s="16" t="s">
        <v>139</v>
      </c>
      <c r="AW186" s="16" t="s">
        <v>30</v>
      </c>
      <c r="AX186" s="16" t="s">
        <v>81</v>
      </c>
      <c r="AY186" s="210" t="s">
        <v>132</v>
      </c>
    </row>
    <row r="187" s="2" customFormat="1" ht="33" customHeight="1">
      <c r="A187" s="32"/>
      <c r="B187" s="172"/>
      <c r="C187" s="173" t="s">
        <v>182</v>
      </c>
      <c r="D187" s="173" t="s">
        <v>134</v>
      </c>
      <c r="E187" s="174" t="s">
        <v>183</v>
      </c>
      <c r="F187" s="175" t="s">
        <v>184</v>
      </c>
      <c r="G187" s="176" t="s">
        <v>185</v>
      </c>
      <c r="H187" s="177">
        <v>8.6400000000000006</v>
      </c>
      <c r="I187" s="178">
        <v>250</v>
      </c>
      <c r="J187" s="178">
        <f>ROUND(I187*H187,2)</f>
        <v>2160</v>
      </c>
      <c r="K187" s="175" t="s">
        <v>138</v>
      </c>
      <c r="L187" s="33"/>
      <c r="M187" s="179" t="s">
        <v>1</v>
      </c>
      <c r="N187" s="180" t="s">
        <v>39</v>
      </c>
      <c r="O187" s="181">
        <v>0</v>
      </c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3" t="s">
        <v>139</v>
      </c>
      <c r="AT187" s="183" t="s">
        <v>134</v>
      </c>
      <c r="AU187" s="183" t="s">
        <v>83</v>
      </c>
      <c r="AY187" s="19" t="s">
        <v>132</v>
      </c>
      <c r="BE187" s="184">
        <f>IF(N187="základní",J187,0)</f>
        <v>2160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81</v>
      </c>
      <c r="BK187" s="184">
        <f>ROUND(I187*H187,2)</f>
        <v>2160</v>
      </c>
      <c r="BL187" s="19" t="s">
        <v>139</v>
      </c>
      <c r="BM187" s="183" t="s">
        <v>186</v>
      </c>
    </row>
    <row r="188" s="2" customFormat="1">
      <c r="A188" s="32"/>
      <c r="B188" s="33"/>
      <c r="C188" s="32"/>
      <c r="D188" s="185" t="s">
        <v>141</v>
      </c>
      <c r="E188" s="32"/>
      <c r="F188" s="186" t="s">
        <v>187</v>
      </c>
      <c r="G188" s="32"/>
      <c r="H188" s="32"/>
      <c r="I188" s="32"/>
      <c r="J188" s="32"/>
      <c r="K188" s="32"/>
      <c r="L188" s="33"/>
      <c r="M188" s="187"/>
      <c r="N188" s="188"/>
      <c r="O188" s="70"/>
      <c r="P188" s="70"/>
      <c r="Q188" s="70"/>
      <c r="R188" s="70"/>
      <c r="S188" s="70"/>
      <c r="T188" s="71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9" t="s">
        <v>141</v>
      </c>
      <c r="AU188" s="19" t="s">
        <v>83</v>
      </c>
    </row>
    <row r="189" s="13" customFormat="1">
      <c r="A189" s="13"/>
      <c r="B189" s="189"/>
      <c r="C189" s="13"/>
      <c r="D189" s="185" t="s">
        <v>143</v>
      </c>
      <c r="E189" s="190" t="s">
        <v>1</v>
      </c>
      <c r="F189" s="191" t="s">
        <v>154</v>
      </c>
      <c r="G189" s="13"/>
      <c r="H189" s="190" t="s">
        <v>1</v>
      </c>
      <c r="I189" s="13"/>
      <c r="J189" s="13"/>
      <c r="K189" s="13"/>
      <c r="L189" s="189"/>
      <c r="M189" s="192"/>
      <c r="N189" s="193"/>
      <c r="O189" s="193"/>
      <c r="P189" s="193"/>
      <c r="Q189" s="193"/>
      <c r="R189" s="193"/>
      <c r="S189" s="193"/>
      <c r="T189" s="19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0" t="s">
        <v>143</v>
      </c>
      <c r="AU189" s="190" t="s">
        <v>83</v>
      </c>
      <c r="AV189" s="13" t="s">
        <v>81</v>
      </c>
      <c r="AW189" s="13" t="s">
        <v>30</v>
      </c>
      <c r="AX189" s="13" t="s">
        <v>74</v>
      </c>
      <c r="AY189" s="190" t="s">
        <v>132</v>
      </c>
    </row>
    <row r="190" s="13" customFormat="1">
      <c r="A190" s="13"/>
      <c r="B190" s="189"/>
      <c r="C190" s="13"/>
      <c r="D190" s="185" t="s">
        <v>143</v>
      </c>
      <c r="E190" s="190" t="s">
        <v>1</v>
      </c>
      <c r="F190" s="191" t="s">
        <v>155</v>
      </c>
      <c r="G190" s="13"/>
      <c r="H190" s="190" t="s">
        <v>1</v>
      </c>
      <c r="I190" s="13"/>
      <c r="J190" s="13"/>
      <c r="K190" s="13"/>
      <c r="L190" s="189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0" t="s">
        <v>143</v>
      </c>
      <c r="AU190" s="190" t="s">
        <v>83</v>
      </c>
      <c r="AV190" s="13" t="s">
        <v>81</v>
      </c>
      <c r="AW190" s="13" t="s">
        <v>30</v>
      </c>
      <c r="AX190" s="13" t="s">
        <v>74</v>
      </c>
      <c r="AY190" s="190" t="s">
        <v>132</v>
      </c>
    </row>
    <row r="191" s="14" customFormat="1">
      <c r="A191" s="14"/>
      <c r="B191" s="195"/>
      <c r="C191" s="14"/>
      <c r="D191" s="185" t="s">
        <v>143</v>
      </c>
      <c r="E191" s="196" t="s">
        <v>1</v>
      </c>
      <c r="F191" s="197" t="s">
        <v>188</v>
      </c>
      <c r="G191" s="14"/>
      <c r="H191" s="198">
        <v>8.6400000000000006</v>
      </c>
      <c r="I191" s="14"/>
      <c r="J191" s="14"/>
      <c r="K191" s="14"/>
      <c r="L191" s="195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6" t="s">
        <v>143</v>
      </c>
      <c r="AU191" s="196" t="s">
        <v>83</v>
      </c>
      <c r="AV191" s="14" t="s">
        <v>83</v>
      </c>
      <c r="AW191" s="14" t="s">
        <v>30</v>
      </c>
      <c r="AX191" s="14" t="s">
        <v>74</v>
      </c>
      <c r="AY191" s="196" t="s">
        <v>132</v>
      </c>
    </row>
    <row r="192" s="15" customFormat="1">
      <c r="A192" s="15"/>
      <c r="B192" s="202"/>
      <c r="C192" s="15"/>
      <c r="D192" s="185" t="s">
        <v>143</v>
      </c>
      <c r="E192" s="203" t="s">
        <v>1</v>
      </c>
      <c r="F192" s="204" t="s">
        <v>147</v>
      </c>
      <c r="G192" s="15"/>
      <c r="H192" s="205">
        <v>8.6400000000000006</v>
      </c>
      <c r="I192" s="15"/>
      <c r="J192" s="15"/>
      <c r="K192" s="15"/>
      <c r="L192" s="202"/>
      <c r="M192" s="206"/>
      <c r="N192" s="207"/>
      <c r="O192" s="207"/>
      <c r="P192" s="207"/>
      <c r="Q192" s="207"/>
      <c r="R192" s="207"/>
      <c r="S192" s="207"/>
      <c r="T192" s="20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3" t="s">
        <v>143</v>
      </c>
      <c r="AU192" s="203" t="s">
        <v>83</v>
      </c>
      <c r="AV192" s="15" t="s">
        <v>148</v>
      </c>
      <c r="AW192" s="15" t="s">
        <v>30</v>
      </c>
      <c r="AX192" s="15" t="s">
        <v>74</v>
      </c>
      <c r="AY192" s="203" t="s">
        <v>132</v>
      </c>
    </row>
    <row r="193" s="16" customFormat="1">
      <c r="A193" s="16"/>
      <c r="B193" s="209"/>
      <c r="C193" s="16"/>
      <c r="D193" s="185" t="s">
        <v>143</v>
      </c>
      <c r="E193" s="210" t="s">
        <v>1</v>
      </c>
      <c r="F193" s="211" t="s">
        <v>149</v>
      </c>
      <c r="G193" s="16"/>
      <c r="H193" s="212">
        <v>8.6400000000000006</v>
      </c>
      <c r="I193" s="16"/>
      <c r="J193" s="16"/>
      <c r="K193" s="16"/>
      <c r="L193" s="209"/>
      <c r="M193" s="213"/>
      <c r="N193" s="214"/>
      <c r="O193" s="214"/>
      <c r="P193" s="214"/>
      <c r="Q193" s="214"/>
      <c r="R193" s="214"/>
      <c r="S193" s="214"/>
      <c r="T193" s="215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10" t="s">
        <v>143</v>
      </c>
      <c r="AU193" s="210" t="s">
        <v>83</v>
      </c>
      <c r="AV193" s="16" t="s">
        <v>139</v>
      </c>
      <c r="AW193" s="16" t="s">
        <v>30</v>
      </c>
      <c r="AX193" s="16" t="s">
        <v>81</v>
      </c>
      <c r="AY193" s="210" t="s">
        <v>132</v>
      </c>
    </row>
    <row r="194" s="12" customFormat="1" ht="22.8" customHeight="1">
      <c r="A194" s="12"/>
      <c r="B194" s="160"/>
      <c r="C194" s="12"/>
      <c r="D194" s="161" t="s">
        <v>73</v>
      </c>
      <c r="E194" s="170" t="s">
        <v>83</v>
      </c>
      <c r="F194" s="170" t="s">
        <v>189</v>
      </c>
      <c r="G194" s="12"/>
      <c r="H194" s="12"/>
      <c r="I194" s="12"/>
      <c r="J194" s="171">
        <f>BK194</f>
        <v>7947.4800000000005</v>
      </c>
      <c r="K194" s="12"/>
      <c r="L194" s="160"/>
      <c r="M194" s="164"/>
      <c r="N194" s="165"/>
      <c r="O194" s="165"/>
      <c r="P194" s="166">
        <f>SUM(P195:P221)</f>
        <v>9.3915000000000006</v>
      </c>
      <c r="Q194" s="165"/>
      <c r="R194" s="166">
        <f>SUM(R195:R221)</f>
        <v>10.394505000000001</v>
      </c>
      <c r="S194" s="165"/>
      <c r="T194" s="167">
        <f>SUM(T195:T221)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1" t="s">
        <v>81</v>
      </c>
      <c r="AT194" s="168" t="s">
        <v>73</v>
      </c>
      <c r="AU194" s="168" t="s">
        <v>81</v>
      </c>
      <c r="AY194" s="161" t="s">
        <v>132</v>
      </c>
      <c r="BK194" s="169">
        <f>SUM(BK195:BK221)</f>
        <v>7947.4800000000005</v>
      </c>
    </row>
    <row r="195" s="2" customFormat="1" ht="24.15" customHeight="1">
      <c r="A195" s="32"/>
      <c r="B195" s="172"/>
      <c r="C195" s="173" t="s">
        <v>190</v>
      </c>
      <c r="D195" s="173" t="s">
        <v>134</v>
      </c>
      <c r="E195" s="174" t="s">
        <v>191</v>
      </c>
      <c r="F195" s="175" t="s">
        <v>192</v>
      </c>
      <c r="G195" s="176" t="s">
        <v>137</v>
      </c>
      <c r="H195" s="177">
        <v>5.4000000000000004</v>
      </c>
      <c r="I195" s="178">
        <v>907</v>
      </c>
      <c r="J195" s="178">
        <f>ROUND(I195*H195,2)</f>
        <v>4897.8000000000002</v>
      </c>
      <c r="K195" s="175" t="s">
        <v>138</v>
      </c>
      <c r="L195" s="33"/>
      <c r="M195" s="179" t="s">
        <v>1</v>
      </c>
      <c r="N195" s="180" t="s">
        <v>39</v>
      </c>
      <c r="O195" s="181">
        <v>0.76000000000000001</v>
      </c>
      <c r="P195" s="181">
        <f>O195*H195</f>
        <v>4.1040000000000001</v>
      </c>
      <c r="Q195" s="181">
        <v>1.9205000000000001</v>
      </c>
      <c r="R195" s="181">
        <f>Q195*H195</f>
        <v>10.370700000000001</v>
      </c>
      <c r="S195" s="181">
        <v>0</v>
      </c>
      <c r="T195" s="182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3" t="s">
        <v>139</v>
      </c>
      <c r="AT195" s="183" t="s">
        <v>134</v>
      </c>
      <c r="AU195" s="183" t="s">
        <v>83</v>
      </c>
      <c r="AY195" s="19" t="s">
        <v>132</v>
      </c>
      <c r="BE195" s="184">
        <f>IF(N195="základní",J195,0)</f>
        <v>4897.8000000000002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9" t="s">
        <v>81</v>
      </c>
      <c r="BK195" s="184">
        <f>ROUND(I195*H195,2)</f>
        <v>4897.8000000000002</v>
      </c>
      <c r="BL195" s="19" t="s">
        <v>139</v>
      </c>
      <c r="BM195" s="183" t="s">
        <v>193</v>
      </c>
    </row>
    <row r="196" s="2" customFormat="1">
      <c r="A196" s="32"/>
      <c r="B196" s="33"/>
      <c r="C196" s="32"/>
      <c r="D196" s="185" t="s">
        <v>141</v>
      </c>
      <c r="E196" s="32"/>
      <c r="F196" s="186" t="s">
        <v>194</v>
      </c>
      <c r="G196" s="32"/>
      <c r="H196" s="32"/>
      <c r="I196" s="32"/>
      <c r="J196" s="32"/>
      <c r="K196" s="32"/>
      <c r="L196" s="33"/>
      <c r="M196" s="187"/>
      <c r="N196" s="188"/>
      <c r="O196" s="70"/>
      <c r="P196" s="70"/>
      <c r="Q196" s="70"/>
      <c r="R196" s="70"/>
      <c r="S196" s="70"/>
      <c r="T196" s="71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9" t="s">
        <v>141</v>
      </c>
      <c r="AU196" s="19" t="s">
        <v>83</v>
      </c>
    </row>
    <row r="197" s="13" customFormat="1">
      <c r="A197" s="13"/>
      <c r="B197" s="189"/>
      <c r="C197" s="13"/>
      <c r="D197" s="185" t="s">
        <v>143</v>
      </c>
      <c r="E197" s="190" t="s">
        <v>1</v>
      </c>
      <c r="F197" s="191" t="s">
        <v>195</v>
      </c>
      <c r="G197" s="13"/>
      <c r="H197" s="190" t="s">
        <v>1</v>
      </c>
      <c r="I197" s="13"/>
      <c r="J197" s="13"/>
      <c r="K197" s="13"/>
      <c r="L197" s="189"/>
      <c r="M197" s="192"/>
      <c r="N197" s="193"/>
      <c r="O197" s="193"/>
      <c r="P197" s="193"/>
      <c r="Q197" s="193"/>
      <c r="R197" s="193"/>
      <c r="S197" s="193"/>
      <c r="T197" s="19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0" t="s">
        <v>143</v>
      </c>
      <c r="AU197" s="190" t="s">
        <v>83</v>
      </c>
      <c r="AV197" s="13" t="s">
        <v>81</v>
      </c>
      <c r="AW197" s="13" t="s">
        <v>30</v>
      </c>
      <c r="AX197" s="13" t="s">
        <v>74</v>
      </c>
      <c r="AY197" s="190" t="s">
        <v>132</v>
      </c>
    </row>
    <row r="198" s="13" customFormat="1">
      <c r="A198" s="13"/>
      <c r="B198" s="189"/>
      <c r="C198" s="13"/>
      <c r="D198" s="185" t="s">
        <v>143</v>
      </c>
      <c r="E198" s="190" t="s">
        <v>1</v>
      </c>
      <c r="F198" s="191" t="s">
        <v>145</v>
      </c>
      <c r="G198" s="13"/>
      <c r="H198" s="190" t="s">
        <v>1</v>
      </c>
      <c r="I198" s="13"/>
      <c r="J198" s="13"/>
      <c r="K198" s="13"/>
      <c r="L198" s="189"/>
      <c r="M198" s="192"/>
      <c r="N198" s="193"/>
      <c r="O198" s="193"/>
      <c r="P198" s="193"/>
      <c r="Q198" s="193"/>
      <c r="R198" s="193"/>
      <c r="S198" s="193"/>
      <c r="T198" s="19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0" t="s">
        <v>143</v>
      </c>
      <c r="AU198" s="190" t="s">
        <v>83</v>
      </c>
      <c r="AV198" s="13" t="s">
        <v>81</v>
      </c>
      <c r="AW198" s="13" t="s">
        <v>30</v>
      </c>
      <c r="AX198" s="13" t="s">
        <v>74</v>
      </c>
      <c r="AY198" s="190" t="s">
        <v>132</v>
      </c>
    </row>
    <row r="199" s="14" customFormat="1">
      <c r="A199" s="14"/>
      <c r="B199" s="195"/>
      <c r="C199" s="14"/>
      <c r="D199" s="185" t="s">
        <v>143</v>
      </c>
      <c r="E199" s="196" t="s">
        <v>1</v>
      </c>
      <c r="F199" s="197" t="s">
        <v>146</v>
      </c>
      <c r="G199" s="14"/>
      <c r="H199" s="198">
        <v>5.4000000000000004</v>
      </c>
      <c r="I199" s="14"/>
      <c r="J199" s="14"/>
      <c r="K199" s="14"/>
      <c r="L199" s="195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6" t="s">
        <v>143</v>
      </c>
      <c r="AU199" s="196" t="s">
        <v>83</v>
      </c>
      <c r="AV199" s="14" t="s">
        <v>83</v>
      </c>
      <c r="AW199" s="14" t="s">
        <v>30</v>
      </c>
      <c r="AX199" s="14" t="s">
        <v>74</v>
      </c>
      <c r="AY199" s="196" t="s">
        <v>132</v>
      </c>
    </row>
    <row r="200" s="15" customFormat="1">
      <c r="A200" s="15"/>
      <c r="B200" s="202"/>
      <c r="C200" s="15"/>
      <c r="D200" s="185" t="s">
        <v>143</v>
      </c>
      <c r="E200" s="203" t="s">
        <v>1</v>
      </c>
      <c r="F200" s="204" t="s">
        <v>147</v>
      </c>
      <c r="G200" s="15"/>
      <c r="H200" s="205">
        <v>5.4000000000000004</v>
      </c>
      <c r="I200" s="15"/>
      <c r="J200" s="15"/>
      <c r="K200" s="15"/>
      <c r="L200" s="202"/>
      <c r="M200" s="206"/>
      <c r="N200" s="207"/>
      <c r="O200" s="207"/>
      <c r="P200" s="207"/>
      <c r="Q200" s="207"/>
      <c r="R200" s="207"/>
      <c r="S200" s="207"/>
      <c r="T200" s="20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03" t="s">
        <v>143</v>
      </c>
      <c r="AU200" s="203" t="s">
        <v>83</v>
      </c>
      <c r="AV200" s="15" t="s">
        <v>148</v>
      </c>
      <c r="AW200" s="15" t="s">
        <v>30</v>
      </c>
      <c r="AX200" s="15" t="s">
        <v>74</v>
      </c>
      <c r="AY200" s="203" t="s">
        <v>132</v>
      </c>
    </row>
    <row r="201" s="16" customFormat="1">
      <c r="A201" s="16"/>
      <c r="B201" s="209"/>
      <c r="C201" s="16"/>
      <c r="D201" s="185" t="s">
        <v>143</v>
      </c>
      <c r="E201" s="210" t="s">
        <v>1</v>
      </c>
      <c r="F201" s="211" t="s">
        <v>149</v>
      </c>
      <c r="G201" s="16"/>
      <c r="H201" s="212">
        <v>5.4000000000000004</v>
      </c>
      <c r="I201" s="16"/>
      <c r="J201" s="16"/>
      <c r="K201" s="16"/>
      <c r="L201" s="209"/>
      <c r="M201" s="213"/>
      <c r="N201" s="214"/>
      <c r="O201" s="214"/>
      <c r="P201" s="214"/>
      <c r="Q201" s="214"/>
      <c r="R201" s="214"/>
      <c r="S201" s="214"/>
      <c r="T201" s="215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10" t="s">
        <v>143</v>
      </c>
      <c r="AU201" s="210" t="s">
        <v>83</v>
      </c>
      <c r="AV201" s="16" t="s">
        <v>139</v>
      </c>
      <c r="AW201" s="16" t="s">
        <v>30</v>
      </c>
      <c r="AX201" s="16" t="s">
        <v>81</v>
      </c>
      <c r="AY201" s="210" t="s">
        <v>132</v>
      </c>
    </row>
    <row r="202" s="2" customFormat="1" ht="24.15" customHeight="1">
      <c r="A202" s="32"/>
      <c r="B202" s="172"/>
      <c r="C202" s="173" t="s">
        <v>196</v>
      </c>
      <c r="D202" s="173" t="s">
        <v>134</v>
      </c>
      <c r="E202" s="174" t="s">
        <v>197</v>
      </c>
      <c r="F202" s="175" t="s">
        <v>198</v>
      </c>
      <c r="G202" s="176" t="s">
        <v>199</v>
      </c>
      <c r="H202" s="177">
        <v>40.5</v>
      </c>
      <c r="I202" s="178">
        <v>26.800000000000001</v>
      </c>
      <c r="J202" s="178">
        <f>ROUND(I202*H202,2)</f>
        <v>1085.4000000000001</v>
      </c>
      <c r="K202" s="175" t="s">
        <v>138</v>
      </c>
      <c r="L202" s="33"/>
      <c r="M202" s="179" t="s">
        <v>1</v>
      </c>
      <c r="N202" s="180" t="s">
        <v>39</v>
      </c>
      <c r="O202" s="181">
        <v>0.074999999999999997</v>
      </c>
      <c r="P202" s="181">
        <f>O202*H202</f>
        <v>3.0375000000000001</v>
      </c>
      <c r="Q202" s="181">
        <v>0.00017000000000000001</v>
      </c>
      <c r="R202" s="181">
        <f>Q202*H202</f>
        <v>0.0068850000000000005</v>
      </c>
      <c r="S202" s="181">
        <v>0</v>
      </c>
      <c r="T202" s="182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3" t="s">
        <v>139</v>
      </c>
      <c r="AT202" s="183" t="s">
        <v>134</v>
      </c>
      <c r="AU202" s="183" t="s">
        <v>83</v>
      </c>
      <c r="AY202" s="19" t="s">
        <v>132</v>
      </c>
      <c r="BE202" s="184">
        <f>IF(N202="základní",J202,0)</f>
        <v>1085.4000000000001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9" t="s">
        <v>81</v>
      </c>
      <c r="BK202" s="184">
        <f>ROUND(I202*H202,2)</f>
        <v>1085.4000000000001</v>
      </c>
      <c r="BL202" s="19" t="s">
        <v>139</v>
      </c>
      <c r="BM202" s="183" t="s">
        <v>200</v>
      </c>
    </row>
    <row r="203" s="2" customFormat="1">
      <c r="A203" s="32"/>
      <c r="B203" s="33"/>
      <c r="C203" s="32"/>
      <c r="D203" s="185" t="s">
        <v>141</v>
      </c>
      <c r="E203" s="32"/>
      <c r="F203" s="186" t="s">
        <v>201</v>
      </c>
      <c r="G203" s="32"/>
      <c r="H203" s="32"/>
      <c r="I203" s="32"/>
      <c r="J203" s="32"/>
      <c r="K203" s="32"/>
      <c r="L203" s="33"/>
      <c r="M203" s="187"/>
      <c r="N203" s="188"/>
      <c r="O203" s="70"/>
      <c r="P203" s="70"/>
      <c r="Q203" s="70"/>
      <c r="R203" s="70"/>
      <c r="S203" s="70"/>
      <c r="T203" s="71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9" t="s">
        <v>141</v>
      </c>
      <c r="AU203" s="19" t="s">
        <v>83</v>
      </c>
    </row>
    <row r="204" s="13" customFormat="1">
      <c r="A204" s="13"/>
      <c r="B204" s="189"/>
      <c r="C204" s="13"/>
      <c r="D204" s="185" t="s">
        <v>143</v>
      </c>
      <c r="E204" s="190" t="s">
        <v>1</v>
      </c>
      <c r="F204" s="191" t="s">
        <v>202</v>
      </c>
      <c r="G204" s="13"/>
      <c r="H204" s="190" t="s">
        <v>1</v>
      </c>
      <c r="I204" s="13"/>
      <c r="J204" s="13"/>
      <c r="K204" s="13"/>
      <c r="L204" s="189"/>
      <c r="M204" s="192"/>
      <c r="N204" s="193"/>
      <c r="O204" s="193"/>
      <c r="P204" s="193"/>
      <c r="Q204" s="193"/>
      <c r="R204" s="193"/>
      <c r="S204" s="193"/>
      <c r="T204" s="19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0" t="s">
        <v>143</v>
      </c>
      <c r="AU204" s="190" t="s">
        <v>83</v>
      </c>
      <c r="AV204" s="13" t="s">
        <v>81</v>
      </c>
      <c r="AW204" s="13" t="s">
        <v>30</v>
      </c>
      <c r="AX204" s="13" t="s">
        <v>74</v>
      </c>
      <c r="AY204" s="190" t="s">
        <v>132</v>
      </c>
    </row>
    <row r="205" s="13" customFormat="1">
      <c r="A205" s="13"/>
      <c r="B205" s="189"/>
      <c r="C205" s="13"/>
      <c r="D205" s="185" t="s">
        <v>143</v>
      </c>
      <c r="E205" s="190" t="s">
        <v>1</v>
      </c>
      <c r="F205" s="191" t="s">
        <v>145</v>
      </c>
      <c r="G205" s="13"/>
      <c r="H205" s="190" t="s">
        <v>1</v>
      </c>
      <c r="I205" s="13"/>
      <c r="J205" s="13"/>
      <c r="K205" s="13"/>
      <c r="L205" s="189"/>
      <c r="M205" s="192"/>
      <c r="N205" s="193"/>
      <c r="O205" s="193"/>
      <c r="P205" s="193"/>
      <c r="Q205" s="193"/>
      <c r="R205" s="193"/>
      <c r="S205" s="193"/>
      <c r="T205" s="19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0" t="s">
        <v>143</v>
      </c>
      <c r="AU205" s="190" t="s">
        <v>83</v>
      </c>
      <c r="AV205" s="13" t="s">
        <v>81</v>
      </c>
      <c r="AW205" s="13" t="s">
        <v>30</v>
      </c>
      <c r="AX205" s="13" t="s">
        <v>74</v>
      </c>
      <c r="AY205" s="190" t="s">
        <v>132</v>
      </c>
    </row>
    <row r="206" s="14" customFormat="1">
      <c r="A206" s="14"/>
      <c r="B206" s="195"/>
      <c r="C206" s="14"/>
      <c r="D206" s="185" t="s">
        <v>143</v>
      </c>
      <c r="E206" s="196" t="s">
        <v>1</v>
      </c>
      <c r="F206" s="197" t="s">
        <v>203</v>
      </c>
      <c r="G206" s="14"/>
      <c r="H206" s="198">
        <v>40.5</v>
      </c>
      <c r="I206" s="14"/>
      <c r="J206" s="14"/>
      <c r="K206" s="14"/>
      <c r="L206" s="195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6" t="s">
        <v>143</v>
      </c>
      <c r="AU206" s="196" t="s">
        <v>83</v>
      </c>
      <c r="AV206" s="14" t="s">
        <v>83</v>
      </c>
      <c r="AW206" s="14" t="s">
        <v>30</v>
      </c>
      <c r="AX206" s="14" t="s">
        <v>74</v>
      </c>
      <c r="AY206" s="196" t="s">
        <v>132</v>
      </c>
    </row>
    <row r="207" s="15" customFormat="1">
      <c r="A207" s="15"/>
      <c r="B207" s="202"/>
      <c r="C207" s="15"/>
      <c r="D207" s="185" t="s">
        <v>143</v>
      </c>
      <c r="E207" s="203" t="s">
        <v>1</v>
      </c>
      <c r="F207" s="204" t="s">
        <v>147</v>
      </c>
      <c r="G207" s="15"/>
      <c r="H207" s="205">
        <v>40.5</v>
      </c>
      <c r="I207" s="15"/>
      <c r="J207" s="15"/>
      <c r="K207" s="15"/>
      <c r="L207" s="202"/>
      <c r="M207" s="206"/>
      <c r="N207" s="207"/>
      <c r="O207" s="207"/>
      <c r="P207" s="207"/>
      <c r="Q207" s="207"/>
      <c r="R207" s="207"/>
      <c r="S207" s="207"/>
      <c r="T207" s="20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03" t="s">
        <v>143</v>
      </c>
      <c r="AU207" s="203" t="s">
        <v>83</v>
      </c>
      <c r="AV207" s="15" t="s">
        <v>148</v>
      </c>
      <c r="AW207" s="15" t="s">
        <v>30</v>
      </c>
      <c r="AX207" s="15" t="s">
        <v>74</v>
      </c>
      <c r="AY207" s="203" t="s">
        <v>132</v>
      </c>
    </row>
    <row r="208" s="16" customFormat="1">
      <c r="A208" s="16"/>
      <c r="B208" s="209"/>
      <c r="C208" s="16"/>
      <c r="D208" s="185" t="s">
        <v>143</v>
      </c>
      <c r="E208" s="210" t="s">
        <v>1</v>
      </c>
      <c r="F208" s="211" t="s">
        <v>149</v>
      </c>
      <c r="G208" s="16"/>
      <c r="H208" s="212">
        <v>40.5</v>
      </c>
      <c r="I208" s="16"/>
      <c r="J208" s="16"/>
      <c r="K208" s="16"/>
      <c r="L208" s="209"/>
      <c r="M208" s="213"/>
      <c r="N208" s="214"/>
      <c r="O208" s="214"/>
      <c r="P208" s="214"/>
      <c r="Q208" s="214"/>
      <c r="R208" s="214"/>
      <c r="S208" s="214"/>
      <c r="T208" s="215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10" t="s">
        <v>143</v>
      </c>
      <c r="AU208" s="210" t="s">
        <v>83</v>
      </c>
      <c r="AV208" s="16" t="s">
        <v>139</v>
      </c>
      <c r="AW208" s="16" t="s">
        <v>30</v>
      </c>
      <c r="AX208" s="16" t="s">
        <v>81</v>
      </c>
      <c r="AY208" s="210" t="s">
        <v>132</v>
      </c>
    </row>
    <row r="209" s="2" customFormat="1" ht="16.5" customHeight="1">
      <c r="A209" s="32"/>
      <c r="B209" s="172"/>
      <c r="C209" s="216" t="s">
        <v>204</v>
      </c>
      <c r="D209" s="216" t="s">
        <v>205</v>
      </c>
      <c r="E209" s="217" t="s">
        <v>206</v>
      </c>
      <c r="F209" s="218" t="s">
        <v>207</v>
      </c>
      <c r="G209" s="219" t="s">
        <v>199</v>
      </c>
      <c r="H209" s="220">
        <v>48.600000000000001</v>
      </c>
      <c r="I209" s="221">
        <v>17.300000000000001</v>
      </c>
      <c r="J209" s="221">
        <f>ROUND(I209*H209,2)</f>
        <v>840.77999999999997</v>
      </c>
      <c r="K209" s="218" t="s">
        <v>138</v>
      </c>
      <c r="L209" s="222"/>
      <c r="M209" s="223" t="s">
        <v>1</v>
      </c>
      <c r="N209" s="224" t="s">
        <v>39</v>
      </c>
      <c r="O209" s="181">
        <v>0</v>
      </c>
      <c r="P209" s="181">
        <f>O209*H209</f>
        <v>0</v>
      </c>
      <c r="Q209" s="181">
        <v>0.00020000000000000001</v>
      </c>
      <c r="R209" s="181">
        <f>Q209*H209</f>
        <v>0.0097200000000000012</v>
      </c>
      <c r="S209" s="181">
        <v>0</v>
      </c>
      <c r="T209" s="182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3" t="s">
        <v>182</v>
      </c>
      <c r="AT209" s="183" t="s">
        <v>205</v>
      </c>
      <c r="AU209" s="183" t="s">
        <v>83</v>
      </c>
      <c r="AY209" s="19" t="s">
        <v>132</v>
      </c>
      <c r="BE209" s="184">
        <f>IF(N209="základní",J209,0)</f>
        <v>840.77999999999997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9" t="s">
        <v>81</v>
      </c>
      <c r="BK209" s="184">
        <f>ROUND(I209*H209,2)</f>
        <v>840.77999999999997</v>
      </c>
      <c r="BL209" s="19" t="s">
        <v>139</v>
      </c>
      <c r="BM209" s="183" t="s">
        <v>208</v>
      </c>
    </row>
    <row r="210" s="2" customFormat="1">
      <c r="A210" s="32"/>
      <c r="B210" s="33"/>
      <c r="C210" s="32"/>
      <c r="D210" s="185" t="s">
        <v>141</v>
      </c>
      <c r="E210" s="32"/>
      <c r="F210" s="186" t="s">
        <v>207</v>
      </c>
      <c r="G210" s="32"/>
      <c r="H210" s="32"/>
      <c r="I210" s="32"/>
      <c r="J210" s="32"/>
      <c r="K210" s="32"/>
      <c r="L210" s="33"/>
      <c r="M210" s="187"/>
      <c r="N210" s="188"/>
      <c r="O210" s="70"/>
      <c r="P210" s="70"/>
      <c r="Q210" s="70"/>
      <c r="R210" s="70"/>
      <c r="S210" s="70"/>
      <c r="T210" s="71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9" t="s">
        <v>141</v>
      </c>
      <c r="AU210" s="19" t="s">
        <v>83</v>
      </c>
    </row>
    <row r="211" s="13" customFormat="1">
      <c r="A211" s="13"/>
      <c r="B211" s="189"/>
      <c r="C211" s="13"/>
      <c r="D211" s="185" t="s">
        <v>143</v>
      </c>
      <c r="E211" s="190" t="s">
        <v>1</v>
      </c>
      <c r="F211" s="191" t="s">
        <v>209</v>
      </c>
      <c r="G211" s="13"/>
      <c r="H211" s="190" t="s">
        <v>1</v>
      </c>
      <c r="I211" s="13"/>
      <c r="J211" s="13"/>
      <c r="K211" s="13"/>
      <c r="L211" s="189"/>
      <c r="M211" s="192"/>
      <c r="N211" s="193"/>
      <c r="O211" s="193"/>
      <c r="P211" s="193"/>
      <c r="Q211" s="193"/>
      <c r="R211" s="193"/>
      <c r="S211" s="193"/>
      <c r="T211" s="19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0" t="s">
        <v>143</v>
      </c>
      <c r="AU211" s="190" t="s">
        <v>83</v>
      </c>
      <c r="AV211" s="13" t="s">
        <v>81</v>
      </c>
      <c r="AW211" s="13" t="s">
        <v>30</v>
      </c>
      <c r="AX211" s="13" t="s">
        <v>74</v>
      </c>
      <c r="AY211" s="190" t="s">
        <v>132</v>
      </c>
    </row>
    <row r="212" s="14" customFormat="1">
      <c r="A212" s="14"/>
      <c r="B212" s="195"/>
      <c r="C212" s="14"/>
      <c r="D212" s="185" t="s">
        <v>143</v>
      </c>
      <c r="E212" s="196" t="s">
        <v>1</v>
      </c>
      <c r="F212" s="197" t="s">
        <v>210</v>
      </c>
      <c r="G212" s="14"/>
      <c r="H212" s="198">
        <v>48.600000000000001</v>
      </c>
      <c r="I212" s="14"/>
      <c r="J212" s="14"/>
      <c r="K212" s="14"/>
      <c r="L212" s="195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6" t="s">
        <v>143</v>
      </c>
      <c r="AU212" s="196" t="s">
        <v>83</v>
      </c>
      <c r="AV212" s="14" t="s">
        <v>83</v>
      </c>
      <c r="AW212" s="14" t="s">
        <v>30</v>
      </c>
      <c r="AX212" s="14" t="s">
        <v>74</v>
      </c>
      <c r="AY212" s="196" t="s">
        <v>132</v>
      </c>
    </row>
    <row r="213" s="15" customFormat="1">
      <c r="A213" s="15"/>
      <c r="B213" s="202"/>
      <c r="C213" s="15"/>
      <c r="D213" s="185" t="s">
        <v>143</v>
      </c>
      <c r="E213" s="203" t="s">
        <v>1</v>
      </c>
      <c r="F213" s="204" t="s">
        <v>147</v>
      </c>
      <c r="G213" s="15"/>
      <c r="H213" s="205">
        <v>48.600000000000001</v>
      </c>
      <c r="I213" s="15"/>
      <c r="J213" s="15"/>
      <c r="K213" s="15"/>
      <c r="L213" s="202"/>
      <c r="M213" s="206"/>
      <c r="N213" s="207"/>
      <c r="O213" s="207"/>
      <c r="P213" s="207"/>
      <c r="Q213" s="207"/>
      <c r="R213" s="207"/>
      <c r="S213" s="207"/>
      <c r="T213" s="20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3" t="s">
        <v>143</v>
      </c>
      <c r="AU213" s="203" t="s">
        <v>83</v>
      </c>
      <c r="AV213" s="15" t="s">
        <v>148</v>
      </c>
      <c r="AW213" s="15" t="s">
        <v>30</v>
      </c>
      <c r="AX213" s="15" t="s">
        <v>74</v>
      </c>
      <c r="AY213" s="203" t="s">
        <v>132</v>
      </c>
    </row>
    <row r="214" s="16" customFormat="1">
      <c r="A214" s="16"/>
      <c r="B214" s="209"/>
      <c r="C214" s="16"/>
      <c r="D214" s="185" t="s">
        <v>143</v>
      </c>
      <c r="E214" s="210" t="s">
        <v>1</v>
      </c>
      <c r="F214" s="211" t="s">
        <v>149</v>
      </c>
      <c r="G214" s="16"/>
      <c r="H214" s="212">
        <v>48.600000000000001</v>
      </c>
      <c r="I214" s="16"/>
      <c r="J214" s="16"/>
      <c r="K214" s="16"/>
      <c r="L214" s="209"/>
      <c r="M214" s="213"/>
      <c r="N214" s="214"/>
      <c r="O214" s="214"/>
      <c r="P214" s="214"/>
      <c r="Q214" s="214"/>
      <c r="R214" s="214"/>
      <c r="S214" s="214"/>
      <c r="T214" s="215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10" t="s">
        <v>143</v>
      </c>
      <c r="AU214" s="210" t="s">
        <v>83</v>
      </c>
      <c r="AV214" s="16" t="s">
        <v>139</v>
      </c>
      <c r="AW214" s="16" t="s">
        <v>30</v>
      </c>
      <c r="AX214" s="16" t="s">
        <v>81</v>
      </c>
      <c r="AY214" s="210" t="s">
        <v>132</v>
      </c>
    </row>
    <row r="215" s="2" customFormat="1" ht="16.5" customHeight="1">
      <c r="A215" s="32"/>
      <c r="B215" s="172"/>
      <c r="C215" s="173" t="s">
        <v>211</v>
      </c>
      <c r="D215" s="173" t="s">
        <v>134</v>
      </c>
      <c r="E215" s="174" t="s">
        <v>212</v>
      </c>
      <c r="F215" s="175" t="s">
        <v>213</v>
      </c>
      <c r="G215" s="176" t="s">
        <v>214</v>
      </c>
      <c r="H215" s="177">
        <v>15</v>
      </c>
      <c r="I215" s="178">
        <v>74.900000000000006</v>
      </c>
      <c r="J215" s="178">
        <f>ROUND(I215*H215,2)</f>
        <v>1123.5</v>
      </c>
      <c r="K215" s="175" t="s">
        <v>138</v>
      </c>
      <c r="L215" s="33"/>
      <c r="M215" s="179" t="s">
        <v>1</v>
      </c>
      <c r="N215" s="180" t="s">
        <v>39</v>
      </c>
      <c r="O215" s="181">
        <v>0.14999999999999999</v>
      </c>
      <c r="P215" s="181">
        <f>O215*H215</f>
        <v>2.25</v>
      </c>
      <c r="Q215" s="181">
        <v>0.00048000000000000001</v>
      </c>
      <c r="R215" s="181">
        <f>Q215*H215</f>
        <v>0.0071999999999999998</v>
      </c>
      <c r="S215" s="181">
        <v>0</v>
      </c>
      <c r="T215" s="182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3" t="s">
        <v>139</v>
      </c>
      <c r="AT215" s="183" t="s">
        <v>134</v>
      </c>
      <c r="AU215" s="183" t="s">
        <v>83</v>
      </c>
      <c r="AY215" s="19" t="s">
        <v>132</v>
      </c>
      <c r="BE215" s="184">
        <f>IF(N215="základní",J215,0)</f>
        <v>1123.5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9" t="s">
        <v>81</v>
      </c>
      <c r="BK215" s="184">
        <f>ROUND(I215*H215,2)</f>
        <v>1123.5</v>
      </c>
      <c r="BL215" s="19" t="s">
        <v>139</v>
      </c>
      <c r="BM215" s="183" t="s">
        <v>215</v>
      </c>
    </row>
    <row r="216" s="2" customFormat="1">
      <c r="A216" s="32"/>
      <c r="B216" s="33"/>
      <c r="C216" s="32"/>
      <c r="D216" s="185" t="s">
        <v>141</v>
      </c>
      <c r="E216" s="32"/>
      <c r="F216" s="186" t="s">
        <v>216</v>
      </c>
      <c r="G216" s="32"/>
      <c r="H216" s="32"/>
      <c r="I216" s="32"/>
      <c r="J216" s="32"/>
      <c r="K216" s="32"/>
      <c r="L216" s="33"/>
      <c r="M216" s="187"/>
      <c r="N216" s="188"/>
      <c r="O216" s="70"/>
      <c r="P216" s="70"/>
      <c r="Q216" s="70"/>
      <c r="R216" s="70"/>
      <c r="S216" s="70"/>
      <c r="T216" s="71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9" t="s">
        <v>141</v>
      </c>
      <c r="AU216" s="19" t="s">
        <v>83</v>
      </c>
    </row>
    <row r="217" s="13" customFormat="1">
      <c r="A217" s="13"/>
      <c r="B217" s="189"/>
      <c r="C217" s="13"/>
      <c r="D217" s="185" t="s">
        <v>143</v>
      </c>
      <c r="E217" s="190" t="s">
        <v>1</v>
      </c>
      <c r="F217" s="191" t="s">
        <v>202</v>
      </c>
      <c r="G217" s="13"/>
      <c r="H217" s="190" t="s">
        <v>1</v>
      </c>
      <c r="I217" s="13"/>
      <c r="J217" s="13"/>
      <c r="K217" s="13"/>
      <c r="L217" s="189"/>
      <c r="M217" s="192"/>
      <c r="N217" s="193"/>
      <c r="O217" s="193"/>
      <c r="P217" s="193"/>
      <c r="Q217" s="193"/>
      <c r="R217" s="193"/>
      <c r="S217" s="193"/>
      <c r="T217" s="19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0" t="s">
        <v>143</v>
      </c>
      <c r="AU217" s="190" t="s">
        <v>83</v>
      </c>
      <c r="AV217" s="13" t="s">
        <v>81</v>
      </c>
      <c r="AW217" s="13" t="s">
        <v>30</v>
      </c>
      <c r="AX217" s="13" t="s">
        <v>74</v>
      </c>
      <c r="AY217" s="190" t="s">
        <v>132</v>
      </c>
    </row>
    <row r="218" s="13" customFormat="1">
      <c r="A218" s="13"/>
      <c r="B218" s="189"/>
      <c r="C218" s="13"/>
      <c r="D218" s="185" t="s">
        <v>143</v>
      </c>
      <c r="E218" s="190" t="s">
        <v>1</v>
      </c>
      <c r="F218" s="191" t="s">
        <v>145</v>
      </c>
      <c r="G218" s="13"/>
      <c r="H218" s="190" t="s">
        <v>1</v>
      </c>
      <c r="I218" s="13"/>
      <c r="J218" s="13"/>
      <c r="K218" s="13"/>
      <c r="L218" s="189"/>
      <c r="M218" s="192"/>
      <c r="N218" s="193"/>
      <c r="O218" s="193"/>
      <c r="P218" s="193"/>
      <c r="Q218" s="193"/>
      <c r="R218" s="193"/>
      <c r="S218" s="193"/>
      <c r="T218" s="19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0" t="s">
        <v>143</v>
      </c>
      <c r="AU218" s="190" t="s">
        <v>83</v>
      </c>
      <c r="AV218" s="13" t="s">
        <v>81</v>
      </c>
      <c r="AW218" s="13" t="s">
        <v>30</v>
      </c>
      <c r="AX218" s="13" t="s">
        <v>74</v>
      </c>
      <c r="AY218" s="190" t="s">
        <v>132</v>
      </c>
    </row>
    <row r="219" s="14" customFormat="1">
      <c r="A219" s="14"/>
      <c r="B219" s="195"/>
      <c r="C219" s="14"/>
      <c r="D219" s="185" t="s">
        <v>143</v>
      </c>
      <c r="E219" s="196" t="s">
        <v>1</v>
      </c>
      <c r="F219" s="197" t="s">
        <v>8</v>
      </c>
      <c r="G219" s="14"/>
      <c r="H219" s="198">
        <v>15</v>
      </c>
      <c r="I219" s="14"/>
      <c r="J219" s="14"/>
      <c r="K219" s="14"/>
      <c r="L219" s="195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6" t="s">
        <v>143</v>
      </c>
      <c r="AU219" s="196" t="s">
        <v>83</v>
      </c>
      <c r="AV219" s="14" t="s">
        <v>83</v>
      </c>
      <c r="AW219" s="14" t="s">
        <v>30</v>
      </c>
      <c r="AX219" s="14" t="s">
        <v>74</v>
      </c>
      <c r="AY219" s="196" t="s">
        <v>132</v>
      </c>
    </row>
    <row r="220" s="15" customFormat="1">
      <c r="A220" s="15"/>
      <c r="B220" s="202"/>
      <c r="C220" s="15"/>
      <c r="D220" s="185" t="s">
        <v>143</v>
      </c>
      <c r="E220" s="203" t="s">
        <v>1</v>
      </c>
      <c r="F220" s="204" t="s">
        <v>147</v>
      </c>
      <c r="G220" s="15"/>
      <c r="H220" s="205">
        <v>15</v>
      </c>
      <c r="I220" s="15"/>
      <c r="J220" s="15"/>
      <c r="K220" s="15"/>
      <c r="L220" s="202"/>
      <c r="M220" s="206"/>
      <c r="N220" s="207"/>
      <c r="O220" s="207"/>
      <c r="P220" s="207"/>
      <c r="Q220" s="207"/>
      <c r="R220" s="207"/>
      <c r="S220" s="207"/>
      <c r="T220" s="20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3" t="s">
        <v>143</v>
      </c>
      <c r="AU220" s="203" t="s">
        <v>83</v>
      </c>
      <c r="AV220" s="15" t="s">
        <v>148</v>
      </c>
      <c r="AW220" s="15" t="s">
        <v>30</v>
      </c>
      <c r="AX220" s="15" t="s">
        <v>74</v>
      </c>
      <c r="AY220" s="203" t="s">
        <v>132</v>
      </c>
    </row>
    <row r="221" s="16" customFormat="1">
      <c r="A221" s="16"/>
      <c r="B221" s="209"/>
      <c r="C221" s="16"/>
      <c r="D221" s="185" t="s">
        <v>143</v>
      </c>
      <c r="E221" s="210" t="s">
        <v>1</v>
      </c>
      <c r="F221" s="211" t="s">
        <v>149</v>
      </c>
      <c r="G221" s="16"/>
      <c r="H221" s="212">
        <v>15</v>
      </c>
      <c r="I221" s="16"/>
      <c r="J221" s="16"/>
      <c r="K221" s="16"/>
      <c r="L221" s="209"/>
      <c r="M221" s="213"/>
      <c r="N221" s="214"/>
      <c r="O221" s="214"/>
      <c r="P221" s="214"/>
      <c r="Q221" s="214"/>
      <c r="R221" s="214"/>
      <c r="S221" s="214"/>
      <c r="T221" s="215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10" t="s">
        <v>143</v>
      </c>
      <c r="AU221" s="210" t="s">
        <v>83</v>
      </c>
      <c r="AV221" s="16" t="s">
        <v>139</v>
      </c>
      <c r="AW221" s="16" t="s">
        <v>30</v>
      </c>
      <c r="AX221" s="16" t="s">
        <v>81</v>
      </c>
      <c r="AY221" s="210" t="s">
        <v>132</v>
      </c>
    </row>
    <row r="222" s="12" customFormat="1" ht="22.8" customHeight="1">
      <c r="A222" s="12"/>
      <c r="B222" s="160"/>
      <c r="C222" s="12"/>
      <c r="D222" s="161" t="s">
        <v>73</v>
      </c>
      <c r="E222" s="170" t="s">
        <v>148</v>
      </c>
      <c r="F222" s="170" t="s">
        <v>217</v>
      </c>
      <c r="G222" s="12"/>
      <c r="H222" s="12"/>
      <c r="I222" s="12"/>
      <c r="J222" s="171">
        <f>BK222</f>
        <v>92700</v>
      </c>
      <c r="K222" s="12"/>
      <c r="L222" s="160"/>
      <c r="M222" s="164"/>
      <c r="N222" s="165"/>
      <c r="O222" s="165"/>
      <c r="P222" s="166">
        <f>SUM(P223:P229)</f>
        <v>219.8475</v>
      </c>
      <c r="Q222" s="165"/>
      <c r="R222" s="166">
        <f>SUM(R223:R229)</f>
        <v>8.5882500000000004</v>
      </c>
      <c r="S222" s="165"/>
      <c r="T222" s="167">
        <f>SUM(T223:T229)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1" t="s">
        <v>81</v>
      </c>
      <c r="AT222" s="168" t="s">
        <v>73</v>
      </c>
      <c r="AU222" s="168" t="s">
        <v>81</v>
      </c>
      <c r="AY222" s="161" t="s">
        <v>132</v>
      </c>
      <c r="BK222" s="169">
        <f>SUM(BK223:BK229)</f>
        <v>92700</v>
      </c>
    </row>
    <row r="223" s="2" customFormat="1" ht="24.15" customHeight="1">
      <c r="A223" s="32"/>
      <c r="B223" s="172"/>
      <c r="C223" s="173" t="s">
        <v>218</v>
      </c>
      <c r="D223" s="173" t="s">
        <v>134</v>
      </c>
      <c r="E223" s="174" t="s">
        <v>219</v>
      </c>
      <c r="F223" s="175" t="s">
        <v>220</v>
      </c>
      <c r="G223" s="176" t="s">
        <v>137</v>
      </c>
      <c r="H223" s="177">
        <v>4.5</v>
      </c>
      <c r="I223" s="178">
        <v>20600</v>
      </c>
      <c r="J223" s="178">
        <f>ROUND(I223*H223,2)</f>
        <v>92700</v>
      </c>
      <c r="K223" s="175" t="s">
        <v>138</v>
      </c>
      <c r="L223" s="33"/>
      <c r="M223" s="179" t="s">
        <v>1</v>
      </c>
      <c r="N223" s="180" t="s">
        <v>39</v>
      </c>
      <c r="O223" s="181">
        <v>48.854999999999997</v>
      </c>
      <c r="P223" s="181">
        <f>O223*H223</f>
        <v>219.8475</v>
      </c>
      <c r="Q223" s="181">
        <v>1.9085000000000001</v>
      </c>
      <c r="R223" s="181">
        <f>Q223*H223</f>
        <v>8.5882500000000004</v>
      </c>
      <c r="S223" s="181">
        <v>0</v>
      </c>
      <c r="T223" s="182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3" t="s">
        <v>139</v>
      </c>
      <c r="AT223" s="183" t="s">
        <v>134</v>
      </c>
      <c r="AU223" s="183" t="s">
        <v>83</v>
      </c>
      <c r="AY223" s="19" t="s">
        <v>132</v>
      </c>
      <c r="BE223" s="184">
        <f>IF(N223="základní",J223,0)</f>
        <v>92700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9" t="s">
        <v>81</v>
      </c>
      <c r="BK223" s="184">
        <f>ROUND(I223*H223,2)</f>
        <v>92700</v>
      </c>
      <c r="BL223" s="19" t="s">
        <v>139</v>
      </c>
      <c r="BM223" s="183" t="s">
        <v>221</v>
      </c>
    </row>
    <row r="224" s="2" customFormat="1">
      <c r="A224" s="32"/>
      <c r="B224" s="33"/>
      <c r="C224" s="32"/>
      <c r="D224" s="185" t="s">
        <v>141</v>
      </c>
      <c r="E224" s="32"/>
      <c r="F224" s="186" t="s">
        <v>222</v>
      </c>
      <c r="G224" s="32"/>
      <c r="H224" s="32"/>
      <c r="I224" s="32"/>
      <c r="J224" s="32"/>
      <c r="K224" s="32"/>
      <c r="L224" s="33"/>
      <c r="M224" s="187"/>
      <c r="N224" s="188"/>
      <c r="O224" s="70"/>
      <c r="P224" s="70"/>
      <c r="Q224" s="70"/>
      <c r="R224" s="70"/>
      <c r="S224" s="70"/>
      <c r="T224" s="71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9" t="s">
        <v>141</v>
      </c>
      <c r="AU224" s="19" t="s">
        <v>83</v>
      </c>
    </row>
    <row r="225" s="13" customFormat="1">
      <c r="A225" s="13"/>
      <c r="B225" s="189"/>
      <c r="C225" s="13"/>
      <c r="D225" s="185" t="s">
        <v>143</v>
      </c>
      <c r="E225" s="190" t="s">
        <v>1</v>
      </c>
      <c r="F225" s="191" t="s">
        <v>223</v>
      </c>
      <c r="G225" s="13"/>
      <c r="H225" s="190" t="s">
        <v>1</v>
      </c>
      <c r="I225" s="13"/>
      <c r="J225" s="13"/>
      <c r="K225" s="13"/>
      <c r="L225" s="189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0" t="s">
        <v>143</v>
      </c>
      <c r="AU225" s="190" t="s">
        <v>83</v>
      </c>
      <c r="AV225" s="13" t="s">
        <v>81</v>
      </c>
      <c r="AW225" s="13" t="s">
        <v>30</v>
      </c>
      <c r="AX225" s="13" t="s">
        <v>74</v>
      </c>
      <c r="AY225" s="190" t="s">
        <v>132</v>
      </c>
    </row>
    <row r="226" s="13" customFormat="1">
      <c r="A226" s="13"/>
      <c r="B226" s="189"/>
      <c r="C226" s="13"/>
      <c r="D226" s="185" t="s">
        <v>143</v>
      </c>
      <c r="E226" s="190" t="s">
        <v>1</v>
      </c>
      <c r="F226" s="191" t="s">
        <v>145</v>
      </c>
      <c r="G226" s="13"/>
      <c r="H226" s="190" t="s">
        <v>1</v>
      </c>
      <c r="I226" s="13"/>
      <c r="J226" s="13"/>
      <c r="K226" s="13"/>
      <c r="L226" s="189"/>
      <c r="M226" s="192"/>
      <c r="N226" s="193"/>
      <c r="O226" s="193"/>
      <c r="P226" s="193"/>
      <c r="Q226" s="193"/>
      <c r="R226" s="193"/>
      <c r="S226" s="193"/>
      <c r="T226" s="19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0" t="s">
        <v>143</v>
      </c>
      <c r="AU226" s="190" t="s">
        <v>83</v>
      </c>
      <c r="AV226" s="13" t="s">
        <v>81</v>
      </c>
      <c r="AW226" s="13" t="s">
        <v>30</v>
      </c>
      <c r="AX226" s="13" t="s">
        <v>74</v>
      </c>
      <c r="AY226" s="190" t="s">
        <v>132</v>
      </c>
    </row>
    <row r="227" s="14" customFormat="1">
      <c r="A227" s="14"/>
      <c r="B227" s="195"/>
      <c r="C227" s="14"/>
      <c r="D227" s="185" t="s">
        <v>143</v>
      </c>
      <c r="E227" s="196" t="s">
        <v>1</v>
      </c>
      <c r="F227" s="197" t="s">
        <v>224</v>
      </c>
      <c r="G227" s="14"/>
      <c r="H227" s="198">
        <v>4.5</v>
      </c>
      <c r="I227" s="14"/>
      <c r="J227" s="14"/>
      <c r="K227" s="14"/>
      <c r="L227" s="195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6" t="s">
        <v>143</v>
      </c>
      <c r="AU227" s="196" t="s">
        <v>83</v>
      </c>
      <c r="AV227" s="14" t="s">
        <v>83</v>
      </c>
      <c r="AW227" s="14" t="s">
        <v>30</v>
      </c>
      <c r="AX227" s="14" t="s">
        <v>74</v>
      </c>
      <c r="AY227" s="196" t="s">
        <v>132</v>
      </c>
    </row>
    <row r="228" s="15" customFormat="1">
      <c r="A228" s="15"/>
      <c r="B228" s="202"/>
      <c r="C228" s="15"/>
      <c r="D228" s="185" t="s">
        <v>143</v>
      </c>
      <c r="E228" s="203" t="s">
        <v>1</v>
      </c>
      <c r="F228" s="204" t="s">
        <v>147</v>
      </c>
      <c r="G228" s="15"/>
      <c r="H228" s="205">
        <v>4.5</v>
      </c>
      <c r="I228" s="15"/>
      <c r="J228" s="15"/>
      <c r="K228" s="15"/>
      <c r="L228" s="202"/>
      <c r="M228" s="206"/>
      <c r="N228" s="207"/>
      <c r="O228" s="207"/>
      <c r="P228" s="207"/>
      <c r="Q228" s="207"/>
      <c r="R228" s="207"/>
      <c r="S228" s="207"/>
      <c r="T228" s="20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03" t="s">
        <v>143</v>
      </c>
      <c r="AU228" s="203" t="s">
        <v>83</v>
      </c>
      <c r="AV228" s="15" t="s">
        <v>148</v>
      </c>
      <c r="AW228" s="15" t="s">
        <v>30</v>
      </c>
      <c r="AX228" s="15" t="s">
        <v>74</v>
      </c>
      <c r="AY228" s="203" t="s">
        <v>132</v>
      </c>
    </row>
    <row r="229" s="16" customFormat="1">
      <c r="A229" s="16"/>
      <c r="B229" s="209"/>
      <c r="C229" s="16"/>
      <c r="D229" s="185" t="s">
        <v>143</v>
      </c>
      <c r="E229" s="210" t="s">
        <v>1</v>
      </c>
      <c r="F229" s="211" t="s">
        <v>149</v>
      </c>
      <c r="G229" s="16"/>
      <c r="H229" s="212">
        <v>4.5</v>
      </c>
      <c r="I229" s="16"/>
      <c r="J229" s="16"/>
      <c r="K229" s="16"/>
      <c r="L229" s="209"/>
      <c r="M229" s="213"/>
      <c r="N229" s="214"/>
      <c r="O229" s="214"/>
      <c r="P229" s="214"/>
      <c r="Q229" s="214"/>
      <c r="R229" s="214"/>
      <c r="S229" s="214"/>
      <c r="T229" s="215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10" t="s">
        <v>143</v>
      </c>
      <c r="AU229" s="210" t="s">
        <v>83</v>
      </c>
      <c r="AV229" s="16" t="s">
        <v>139</v>
      </c>
      <c r="AW229" s="16" t="s">
        <v>30</v>
      </c>
      <c r="AX229" s="16" t="s">
        <v>81</v>
      </c>
      <c r="AY229" s="210" t="s">
        <v>132</v>
      </c>
    </row>
    <row r="230" s="12" customFormat="1" ht="22.8" customHeight="1">
      <c r="A230" s="12"/>
      <c r="B230" s="160"/>
      <c r="C230" s="12"/>
      <c r="D230" s="161" t="s">
        <v>73</v>
      </c>
      <c r="E230" s="170" t="s">
        <v>172</v>
      </c>
      <c r="F230" s="170" t="s">
        <v>225</v>
      </c>
      <c r="G230" s="12"/>
      <c r="H230" s="12"/>
      <c r="I230" s="12"/>
      <c r="J230" s="171">
        <f>BK230</f>
        <v>1013254.9200000002</v>
      </c>
      <c r="K230" s="12"/>
      <c r="L230" s="160"/>
      <c r="M230" s="164"/>
      <c r="N230" s="165"/>
      <c r="O230" s="165"/>
      <c r="P230" s="166">
        <f>SUM(P231:P351)</f>
        <v>1317.1320390000001</v>
      </c>
      <c r="Q230" s="165"/>
      <c r="R230" s="166">
        <f>SUM(R231:R351)</f>
        <v>15.32798985</v>
      </c>
      <c r="S230" s="165"/>
      <c r="T230" s="167">
        <f>SUM(T231:T351)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61" t="s">
        <v>81</v>
      </c>
      <c r="AT230" s="168" t="s">
        <v>73</v>
      </c>
      <c r="AU230" s="168" t="s">
        <v>81</v>
      </c>
      <c r="AY230" s="161" t="s">
        <v>132</v>
      </c>
      <c r="BK230" s="169">
        <f>SUM(BK231:BK351)</f>
        <v>1013254.9200000002</v>
      </c>
    </row>
    <row r="231" s="2" customFormat="1" ht="24.15" customHeight="1">
      <c r="A231" s="32"/>
      <c r="B231" s="172"/>
      <c r="C231" s="173" t="s">
        <v>7</v>
      </c>
      <c r="D231" s="173" t="s">
        <v>134</v>
      </c>
      <c r="E231" s="174" t="s">
        <v>226</v>
      </c>
      <c r="F231" s="175" t="s">
        <v>227</v>
      </c>
      <c r="G231" s="176" t="s">
        <v>199</v>
      </c>
      <c r="H231" s="177">
        <v>82.5</v>
      </c>
      <c r="I231" s="178">
        <v>322</v>
      </c>
      <c r="J231" s="178">
        <f>ROUND(I231*H231,2)</f>
        <v>26565</v>
      </c>
      <c r="K231" s="175" t="s">
        <v>138</v>
      </c>
      <c r="L231" s="33"/>
      <c r="M231" s="179" t="s">
        <v>1</v>
      </c>
      <c r="N231" s="180" t="s">
        <v>39</v>
      </c>
      <c r="O231" s="181">
        <v>0.42399999999999999</v>
      </c>
      <c r="P231" s="181">
        <f>O231*H231</f>
        <v>34.979999999999997</v>
      </c>
      <c r="Q231" s="181">
        <v>0.0167</v>
      </c>
      <c r="R231" s="181">
        <f>Q231*H231</f>
        <v>1.37775</v>
      </c>
      <c r="S231" s="181">
        <v>0</v>
      </c>
      <c r="T231" s="182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3" t="s">
        <v>139</v>
      </c>
      <c r="AT231" s="183" t="s">
        <v>134</v>
      </c>
      <c r="AU231" s="183" t="s">
        <v>83</v>
      </c>
      <c r="AY231" s="19" t="s">
        <v>132</v>
      </c>
      <c r="BE231" s="184">
        <f>IF(N231="základní",J231,0)</f>
        <v>26565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9" t="s">
        <v>81</v>
      </c>
      <c r="BK231" s="184">
        <f>ROUND(I231*H231,2)</f>
        <v>26565</v>
      </c>
      <c r="BL231" s="19" t="s">
        <v>139</v>
      </c>
      <c r="BM231" s="183" t="s">
        <v>228</v>
      </c>
    </row>
    <row r="232" s="2" customFormat="1">
      <c r="A232" s="32"/>
      <c r="B232" s="33"/>
      <c r="C232" s="32"/>
      <c r="D232" s="185" t="s">
        <v>141</v>
      </c>
      <c r="E232" s="32"/>
      <c r="F232" s="186" t="s">
        <v>229</v>
      </c>
      <c r="G232" s="32"/>
      <c r="H232" s="32"/>
      <c r="I232" s="32"/>
      <c r="J232" s="32"/>
      <c r="K232" s="32"/>
      <c r="L232" s="33"/>
      <c r="M232" s="187"/>
      <c r="N232" s="188"/>
      <c r="O232" s="70"/>
      <c r="P232" s="70"/>
      <c r="Q232" s="70"/>
      <c r="R232" s="70"/>
      <c r="S232" s="70"/>
      <c r="T232" s="71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9" t="s">
        <v>141</v>
      </c>
      <c r="AU232" s="19" t="s">
        <v>83</v>
      </c>
    </row>
    <row r="233" s="13" customFormat="1">
      <c r="A233" s="13"/>
      <c r="B233" s="189"/>
      <c r="C233" s="13"/>
      <c r="D233" s="185" t="s">
        <v>143</v>
      </c>
      <c r="E233" s="190" t="s">
        <v>1</v>
      </c>
      <c r="F233" s="191" t="s">
        <v>230</v>
      </c>
      <c r="G233" s="13"/>
      <c r="H233" s="190" t="s">
        <v>1</v>
      </c>
      <c r="I233" s="13"/>
      <c r="J233" s="13"/>
      <c r="K233" s="13"/>
      <c r="L233" s="189"/>
      <c r="M233" s="192"/>
      <c r="N233" s="193"/>
      <c r="O233" s="193"/>
      <c r="P233" s="193"/>
      <c r="Q233" s="193"/>
      <c r="R233" s="193"/>
      <c r="S233" s="193"/>
      <c r="T233" s="19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0" t="s">
        <v>143</v>
      </c>
      <c r="AU233" s="190" t="s">
        <v>83</v>
      </c>
      <c r="AV233" s="13" t="s">
        <v>81</v>
      </c>
      <c r="AW233" s="13" t="s">
        <v>30</v>
      </c>
      <c r="AX233" s="13" t="s">
        <v>74</v>
      </c>
      <c r="AY233" s="190" t="s">
        <v>132</v>
      </c>
    </row>
    <row r="234" s="13" customFormat="1">
      <c r="A234" s="13"/>
      <c r="B234" s="189"/>
      <c r="C234" s="13"/>
      <c r="D234" s="185" t="s">
        <v>143</v>
      </c>
      <c r="E234" s="190" t="s">
        <v>1</v>
      </c>
      <c r="F234" s="191" t="s">
        <v>231</v>
      </c>
      <c r="G234" s="13"/>
      <c r="H234" s="190" t="s">
        <v>1</v>
      </c>
      <c r="I234" s="13"/>
      <c r="J234" s="13"/>
      <c r="K234" s="13"/>
      <c r="L234" s="189"/>
      <c r="M234" s="192"/>
      <c r="N234" s="193"/>
      <c r="O234" s="193"/>
      <c r="P234" s="193"/>
      <c r="Q234" s="193"/>
      <c r="R234" s="193"/>
      <c r="S234" s="193"/>
      <c r="T234" s="19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0" t="s">
        <v>143</v>
      </c>
      <c r="AU234" s="190" t="s">
        <v>83</v>
      </c>
      <c r="AV234" s="13" t="s">
        <v>81</v>
      </c>
      <c r="AW234" s="13" t="s">
        <v>30</v>
      </c>
      <c r="AX234" s="13" t="s">
        <v>74</v>
      </c>
      <c r="AY234" s="190" t="s">
        <v>132</v>
      </c>
    </row>
    <row r="235" s="13" customFormat="1">
      <c r="A235" s="13"/>
      <c r="B235" s="189"/>
      <c r="C235" s="13"/>
      <c r="D235" s="185" t="s">
        <v>143</v>
      </c>
      <c r="E235" s="190" t="s">
        <v>1</v>
      </c>
      <c r="F235" s="191" t="s">
        <v>145</v>
      </c>
      <c r="G235" s="13"/>
      <c r="H235" s="190" t="s">
        <v>1</v>
      </c>
      <c r="I235" s="13"/>
      <c r="J235" s="13"/>
      <c r="K235" s="13"/>
      <c r="L235" s="189"/>
      <c r="M235" s="192"/>
      <c r="N235" s="193"/>
      <c r="O235" s="193"/>
      <c r="P235" s="193"/>
      <c r="Q235" s="193"/>
      <c r="R235" s="193"/>
      <c r="S235" s="193"/>
      <c r="T235" s="19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0" t="s">
        <v>143</v>
      </c>
      <c r="AU235" s="190" t="s">
        <v>83</v>
      </c>
      <c r="AV235" s="13" t="s">
        <v>81</v>
      </c>
      <c r="AW235" s="13" t="s">
        <v>30</v>
      </c>
      <c r="AX235" s="13" t="s">
        <v>74</v>
      </c>
      <c r="AY235" s="190" t="s">
        <v>132</v>
      </c>
    </row>
    <row r="236" s="14" customFormat="1">
      <c r="A236" s="14"/>
      <c r="B236" s="195"/>
      <c r="C236" s="14"/>
      <c r="D236" s="185" t="s">
        <v>143</v>
      </c>
      <c r="E236" s="196" t="s">
        <v>1</v>
      </c>
      <c r="F236" s="197" t="s">
        <v>232</v>
      </c>
      <c r="G236" s="14"/>
      <c r="H236" s="198">
        <v>82.5</v>
      </c>
      <c r="I236" s="14"/>
      <c r="J236" s="14"/>
      <c r="K236" s="14"/>
      <c r="L236" s="195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6" t="s">
        <v>143</v>
      </c>
      <c r="AU236" s="196" t="s">
        <v>83</v>
      </c>
      <c r="AV236" s="14" t="s">
        <v>83</v>
      </c>
      <c r="AW236" s="14" t="s">
        <v>30</v>
      </c>
      <c r="AX236" s="14" t="s">
        <v>74</v>
      </c>
      <c r="AY236" s="196" t="s">
        <v>132</v>
      </c>
    </row>
    <row r="237" s="15" customFormat="1">
      <c r="A237" s="15"/>
      <c r="B237" s="202"/>
      <c r="C237" s="15"/>
      <c r="D237" s="185" t="s">
        <v>143</v>
      </c>
      <c r="E237" s="203" t="s">
        <v>1</v>
      </c>
      <c r="F237" s="204" t="s">
        <v>147</v>
      </c>
      <c r="G237" s="15"/>
      <c r="H237" s="205">
        <v>82.5</v>
      </c>
      <c r="I237" s="15"/>
      <c r="J237" s="15"/>
      <c r="K237" s="15"/>
      <c r="L237" s="202"/>
      <c r="M237" s="206"/>
      <c r="N237" s="207"/>
      <c r="O237" s="207"/>
      <c r="P237" s="207"/>
      <c r="Q237" s="207"/>
      <c r="R237" s="207"/>
      <c r="S237" s="207"/>
      <c r="T237" s="20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03" t="s">
        <v>143</v>
      </c>
      <c r="AU237" s="203" t="s">
        <v>83</v>
      </c>
      <c r="AV237" s="15" t="s">
        <v>148</v>
      </c>
      <c r="AW237" s="15" t="s">
        <v>30</v>
      </c>
      <c r="AX237" s="15" t="s">
        <v>74</v>
      </c>
      <c r="AY237" s="203" t="s">
        <v>132</v>
      </c>
    </row>
    <row r="238" s="16" customFormat="1">
      <c r="A238" s="16"/>
      <c r="B238" s="209"/>
      <c r="C238" s="16"/>
      <c r="D238" s="185" t="s">
        <v>143</v>
      </c>
      <c r="E238" s="210" t="s">
        <v>1</v>
      </c>
      <c r="F238" s="211" t="s">
        <v>149</v>
      </c>
      <c r="G238" s="16"/>
      <c r="H238" s="212">
        <v>82.5</v>
      </c>
      <c r="I238" s="16"/>
      <c r="J238" s="16"/>
      <c r="K238" s="16"/>
      <c r="L238" s="209"/>
      <c r="M238" s="213"/>
      <c r="N238" s="214"/>
      <c r="O238" s="214"/>
      <c r="P238" s="214"/>
      <c r="Q238" s="214"/>
      <c r="R238" s="214"/>
      <c r="S238" s="214"/>
      <c r="T238" s="215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10" t="s">
        <v>143</v>
      </c>
      <c r="AU238" s="210" t="s">
        <v>83</v>
      </c>
      <c r="AV238" s="16" t="s">
        <v>139</v>
      </c>
      <c r="AW238" s="16" t="s">
        <v>30</v>
      </c>
      <c r="AX238" s="16" t="s">
        <v>81</v>
      </c>
      <c r="AY238" s="210" t="s">
        <v>132</v>
      </c>
    </row>
    <row r="239" s="2" customFormat="1" ht="24.15" customHeight="1">
      <c r="A239" s="32"/>
      <c r="B239" s="172"/>
      <c r="C239" s="173" t="s">
        <v>233</v>
      </c>
      <c r="D239" s="173" t="s">
        <v>134</v>
      </c>
      <c r="E239" s="174" t="s">
        <v>234</v>
      </c>
      <c r="F239" s="175" t="s">
        <v>235</v>
      </c>
      <c r="G239" s="176" t="s">
        <v>199</v>
      </c>
      <c r="H239" s="177">
        <v>330</v>
      </c>
      <c r="I239" s="178">
        <v>118</v>
      </c>
      <c r="J239" s="178">
        <f>ROUND(I239*H239,2)</f>
        <v>38940</v>
      </c>
      <c r="K239" s="175" t="s">
        <v>138</v>
      </c>
      <c r="L239" s="33"/>
      <c r="M239" s="179" t="s">
        <v>1</v>
      </c>
      <c r="N239" s="180" t="s">
        <v>39</v>
      </c>
      <c r="O239" s="181">
        <v>0.089999999999999997</v>
      </c>
      <c r="P239" s="181">
        <f>O239*H239</f>
        <v>29.699999999999999</v>
      </c>
      <c r="Q239" s="181">
        <v>0.0083000000000000001</v>
      </c>
      <c r="R239" s="181">
        <f>Q239*H239</f>
        <v>2.7389999999999999</v>
      </c>
      <c r="S239" s="181">
        <v>0</v>
      </c>
      <c r="T239" s="182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83" t="s">
        <v>139</v>
      </c>
      <c r="AT239" s="183" t="s">
        <v>134</v>
      </c>
      <c r="AU239" s="183" t="s">
        <v>83</v>
      </c>
      <c r="AY239" s="19" t="s">
        <v>132</v>
      </c>
      <c r="BE239" s="184">
        <f>IF(N239="základní",J239,0)</f>
        <v>38940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81</v>
      </c>
      <c r="BK239" s="184">
        <f>ROUND(I239*H239,2)</f>
        <v>38940</v>
      </c>
      <c r="BL239" s="19" t="s">
        <v>139</v>
      </c>
      <c r="BM239" s="183" t="s">
        <v>236</v>
      </c>
    </row>
    <row r="240" s="2" customFormat="1">
      <c r="A240" s="32"/>
      <c r="B240" s="33"/>
      <c r="C240" s="32"/>
      <c r="D240" s="185" t="s">
        <v>141</v>
      </c>
      <c r="E240" s="32"/>
      <c r="F240" s="186" t="s">
        <v>237</v>
      </c>
      <c r="G240" s="32"/>
      <c r="H240" s="32"/>
      <c r="I240" s="32"/>
      <c r="J240" s="32"/>
      <c r="K240" s="32"/>
      <c r="L240" s="33"/>
      <c r="M240" s="187"/>
      <c r="N240" s="188"/>
      <c r="O240" s="70"/>
      <c r="P240" s="70"/>
      <c r="Q240" s="70"/>
      <c r="R240" s="70"/>
      <c r="S240" s="70"/>
      <c r="T240" s="71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9" t="s">
        <v>141</v>
      </c>
      <c r="AU240" s="19" t="s">
        <v>83</v>
      </c>
    </row>
    <row r="241" s="13" customFormat="1">
      <c r="A241" s="13"/>
      <c r="B241" s="189"/>
      <c r="C241" s="13"/>
      <c r="D241" s="185" t="s">
        <v>143</v>
      </c>
      <c r="E241" s="190" t="s">
        <v>1</v>
      </c>
      <c r="F241" s="191" t="s">
        <v>238</v>
      </c>
      <c r="G241" s="13"/>
      <c r="H241" s="190" t="s">
        <v>1</v>
      </c>
      <c r="I241" s="13"/>
      <c r="J241" s="13"/>
      <c r="K241" s="13"/>
      <c r="L241" s="189"/>
      <c r="M241" s="192"/>
      <c r="N241" s="193"/>
      <c r="O241" s="193"/>
      <c r="P241" s="193"/>
      <c r="Q241" s="193"/>
      <c r="R241" s="193"/>
      <c r="S241" s="193"/>
      <c r="T241" s="19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0" t="s">
        <v>143</v>
      </c>
      <c r="AU241" s="190" t="s">
        <v>83</v>
      </c>
      <c r="AV241" s="13" t="s">
        <v>81</v>
      </c>
      <c r="AW241" s="13" t="s">
        <v>30</v>
      </c>
      <c r="AX241" s="13" t="s">
        <v>74</v>
      </c>
      <c r="AY241" s="190" t="s">
        <v>132</v>
      </c>
    </row>
    <row r="242" s="13" customFormat="1">
      <c r="A242" s="13"/>
      <c r="B242" s="189"/>
      <c r="C242" s="13"/>
      <c r="D242" s="185" t="s">
        <v>143</v>
      </c>
      <c r="E242" s="190" t="s">
        <v>1</v>
      </c>
      <c r="F242" s="191" t="s">
        <v>231</v>
      </c>
      <c r="G242" s="13"/>
      <c r="H242" s="190" t="s">
        <v>1</v>
      </c>
      <c r="I242" s="13"/>
      <c r="J242" s="13"/>
      <c r="K242" s="13"/>
      <c r="L242" s="189"/>
      <c r="M242" s="192"/>
      <c r="N242" s="193"/>
      <c r="O242" s="193"/>
      <c r="P242" s="193"/>
      <c r="Q242" s="193"/>
      <c r="R242" s="193"/>
      <c r="S242" s="193"/>
      <c r="T242" s="19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0" t="s">
        <v>143</v>
      </c>
      <c r="AU242" s="190" t="s">
        <v>83</v>
      </c>
      <c r="AV242" s="13" t="s">
        <v>81</v>
      </c>
      <c r="AW242" s="13" t="s">
        <v>30</v>
      </c>
      <c r="AX242" s="13" t="s">
        <v>74</v>
      </c>
      <c r="AY242" s="190" t="s">
        <v>132</v>
      </c>
    </row>
    <row r="243" s="13" customFormat="1">
      <c r="A243" s="13"/>
      <c r="B243" s="189"/>
      <c r="C243" s="13"/>
      <c r="D243" s="185" t="s">
        <v>143</v>
      </c>
      <c r="E243" s="190" t="s">
        <v>1</v>
      </c>
      <c r="F243" s="191" t="s">
        <v>145</v>
      </c>
      <c r="G243" s="13"/>
      <c r="H243" s="190" t="s">
        <v>1</v>
      </c>
      <c r="I243" s="13"/>
      <c r="J243" s="13"/>
      <c r="K243" s="13"/>
      <c r="L243" s="189"/>
      <c r="M243" s="192"/>
      <c r="N243" s="193"/>
      <c r="O243" s="193"/>
      <c r="P243" s="193"/>
      <c r="Q243" s="193"/>
      <c r="R243" s="193"/>
      <c r="S243" s="193"/>
      <c r="T243" s="19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0" t="s">
        <v>143</v>
      </c>
      <c r="AU243" s="190" t="s">
        <v>83</v>
      </c>
      <c r="AV243" s="13" t="s">
        <v>81</v>
      </c>
      <c r="AW243" s="13" t="s">
        <v>30</v>
      </c>
      <c r="AX243" s="13" t="s">
        <v>74</v>
      </c>
      <c r="AY243" s="190" t="s">
        <v>132</v>
      </c>
    </row>
    <row r="244" s="14" customFormat="1">
      <c r="A244" s="14"/>
      <c r="B244" s="195"/>
      <c r="C244" s="14"/>
      <c r="D244" s="185" t="s">
        <v>143</v>
      </c>
      <c r="E244" s="196" t="s">
        <v>1</v>
      </c>
      <c r="F244" s="197" t="s">
        <v>239</v>
      </c>
      <c r="G244" s="14"/>
      <c r="H244" s="198">
        <v>330</v>
      </c>
      <c r="I244" s="14"/>
      <c r="J244" s="14"/>
      <c r="K244" s="14"/>
      <c r="L244" s="195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6" t="s">
        <v>143</v>
      </c>
      <c r="AU244" s="196" t="s">
        <v>83</v>
      </c>
      <c r="AV244" s="14" t="s">
        <v>83</v>
      </c>
      <c r="AW244" s="14" t="s">
        <v>30</v>
      </c>
      <c r="AX244" s="14" t="s">
        <v>74</v>
      </c>
      <c r="AY244" s="196" t="s">
        <v>132</v>
      </c>
    </row>
    <row r="245" s="15" customFormat="1">
      <c r="A245" s="15"/>
      <c r="B245" s="202"/>
      <c r="C245" s="15"/>
      <c r="D245" s="185" t="s">
        <v>143</v>
      </c>
      <c r="E245" s="203" t="s">
        <v>1</v>
      </c>
      <c r="F245" s="204" t="s">
        <v>147</v>
      </c>
      <c r="G245" s="15"/>
      <c r="H245" s="205">
        <v>330</v>
      </c>
      <c r="I245" s="15"/>
      <c r="J245" s="15"/>
      <c r="K245" s="15"/>
      <c r="L245" s="202"/>
      <c r="M245" s="206"/>
      <c r="N245" s="207"/>
      <c r="O245" s="207"/>
      <c r="P245" s="207"/>
      <c r="Q245" s="207"/>
      <c r="R245" s="207"/>
      <c r="S245" s="207"/>
      <c r="T245" s="20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03" t="s">
        <v>143</v>
      </c>
      <c r="AU245" s="203" t="s">
        <v>83</v>
      </c>
      <c r="AV245" s="15" t="s">
        <v>148</v>
      </c>
      <c r="AW245" s="15" t="s">
        <v>30</v>
      </c>
      <c r="AX245" s="15" t="s">
        <v>74</v>
      </c>
      <c r="AY245" s="203" t="s">
        <v>132</v>
      </c>
    </row>
    <row r="246" s="16" customFormat="1">
      <c r="A246" s="16"/>
      <c r="B246" s="209"/>
      <c r="C246" s="16"/>
      <c r="D246" s="185" t="s">
        <v>143</v>
      </c>
      <c r="E246" s="210" t="s">
        <v>1</v>
      </c>
      <c r="F246" s="211" t="s">
        <v>149</v>
      </c>
      <c r="G246" s="16"/>
      <c r="H246" s="212">
        <v>330</v>
      </c>
      <c r="I246" s="16"/>
      <c r="J246" s="16"/>
      <c r="K246" s="16"/>
      <c r="L246" s="209"/>
      <c r="M246" s="213"/>
      <c r="N246" s="214"/>
      <c r="O246" s="214"/>
      <c r="P246" s="214"/>
      <c r="Q246" s="214"/>
      <c r="R246" s="214"/>
      <c r="S246" s="214"/>
      <c r="T246" s="215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10" t="s">
        <v>143</v>
      </c>
      <c r="AU246" s="210" t="s">
        <v>83</v>
      </c>
      <c r="AV246" s="16" t="s">
        <v>139</v>
      </c>
      <c r="AW246" s="16" t="s">
        <v>30</v>
      </c>
      <c r="AX246" s="16" t="s">
        <v>81</v>
      </c>
      <c r="AY246" s="210" t="s">
        <v>132</v>
      </c>
    </row>
    <row r="247" s="2" customFormat="1" ht="24.15" customHeight="1">
      <c r="A247" s="32"/>
      <c r="B247" s="172"/>
      <c r="C247" s="173" t="s">
        <v>240</v>
      </c>
      <c r="D247" s="173" t="s">
        <v>134</v>
      </c>
      <c r="E247" s="174" t="s">
        <v>241</v>
      </c>
      <c r="F247" s="175" t="s">
        <v>242</v>
      </c>
      <c r="G247" s="176" t="s">
        <v>199</v>
      </c>
      <c r="H247" s="177">
        <v>45.192</v>
      </c>
      <c r="I247" s="178">
        <v>127</v>
      </c>
      <c r="J247" s="178">
        <f>ROUND(I247*H247,2)</f>
        <v>5739.3800000000001</v>
      </c>
      <c r="K247" s="175" t="s">
        <v>138</v>
      </c>
      <c r="L247" s="33"/>
      <c r="M247" s="179" t="s">
        <v>1</v>
      </c>
      <c r="N247" s="180" t="s">
        <v>39</v>
      </c>
      <c r="O247" s="181">
        <v>0.252</v>
      </c>
      <c r="P247" s="181">
        <f>O247*H247</f>
        <v>11.388384</v>
      </c>
      <c r="Q247" s="181">
        <v>0.0040000000000000001</v>
      </c>
      <c r="R247" s="181">
        <f>Q247*H247</f>
        <v>0.18076800000000001</v>
      </c>
      <c r="S247" s="181">
        <v>0</v>
      </c>
      <c r="T247" s="182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3" t="s">
        <v>139</v>
      </c>
      <c r="AT247" s="183" t="s">
        <v>134</v>
      </c>
      <c r="AU247" s="183" t="s">
        <v>83</v>
      </c>
      <c r="AY247" s="19" t="s">
        <v>132</v>
      </c>
      <c r="BE247" s="184">
        <f>IF(N247="základní",J247,0)</f>
        <v>5739.3800000000001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9" t="s">
        <v>81</v>
      </c>
      <c r="BK247" s="184">
        <f>ROUND(I247*H247,2)</f>
        <v>5739.3800000000001</v>
      </c>
      <c r="BL247" s="19" t="s">
        <v>139</v>
      </c>
      <c r="BM247" s="183" t="s">
        <v>243</v>
      </c>
    </row>
    <row r="248" s="2" customFormat="1">
      <c r="A248" s="32"/>
      <c r="B248" s="33"/>
      <c r="C248" s="32"/>
      <c r="D248" s="185" t="s">
        <v>141</v>
      </c>
      <c r="E248" s="32"/>
      <c r="F248" s="186" t="s">
        <v>244</v>
      </c>
      <c r="G248" s="32"/>
      <c r="H248" s="32"/>
      <c r="I248" s="32"/>
      <c r="J248" s="32"/>
      <c r="K248" s="32"/>
      <c r="L248" s="33"/>
      <c r="M248" s="187"/>
      <c r="N248" s="188"/>
      <c r="O248" s="70"/>
      <c r="P248" s="70"/>
      <c r="Q248" s="70"/>
      <c r="R248" s="70"/>
      <c r="S248" s="70"/>
      <c r="T248" s="71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9" t="s">
        <v>141</v>
      </c>
      <c r="AU248" s="19" t="s">
        <v>83</v>
      </c>
    </row>
    <row r="249" s="13" customFormat="1">
      <c r="A249" s="13"/>
      <c r="B249" s="189"/>
      <c r="C249" s="13"/>
      <c r="D249" s="185" t="s">
        <v>143</v>
      </c>
      <c r="E249" s="190" t="s">
        <v>1</v>
      </c>
      <c r="F249" s="191" t="s">
        <v>245</v>
      </c>
      <c r="G249" s="13"/>
      <c r="H249" s="190" t="s">
        <v>1</v>
      </c>
      <c r="I249" s="13"/>
      <c r="J249" s="13"/>
      <c r="K249" s="13"/>
      <c r="L249" s="189"/>
      <c r="M249" s="192"/>
      <c r="N249" s="193"/>
      <c r="O249" s="193"/>
      <c r="P249" s="193"/>
      <c r="Q249" s="193"/>
      <c r="R249" s="193"/>
      <c r="S249" s="193"/>
      <c r="T249" s="19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0" t="s">
        <v>143</v>
      </c>
      <c r="AU249" s="190" t="s">
        <v>83</v>
      </c>
      <c r="AV249" s="13" t="s">
        <v>81</v>
      </c>
      <c r="AW249" s="13" t="s">
        <v>30</v>
      </c>
      <c r="AX249" s="13" t="s">
        <v>74</v>
      </c>
      <c r="AY249" s="190" t="s">
        <v>132</v>
      </c>
    </row>
    <row r="250" s="14" customFormat="1">
      <c r="A250" s="14"/>
      <c r="B250" s="195"/>
      <c r="C250" s="14"/>
      <c r="D250" s="185" t="s">
        <v>143</v>
      </c>
      <c r="E250" s="196" t="s">
        <v>1</v>
      </c>
      <c r="F250" s="197" t="s">
        <v>246</v>
      </c>
      <c r="G250" s="14"/>
      <c r="H250" s="198">
        <v>22.596</v>
      </c>
      <c r="I250" s="14"/>
      <c r="J250" s="14"/>
      <c r="K250" s="14"/>
      <c r="L250" s="195"/>
      <c r="M250" s="199"/>
      <c r="N250" s="200"/>
      <c r="O250" s="200"/>
      <c r="P250" s="200"/>
      <c r="Q250" s="200"/>
      <c r="R250" s="200"/>
      <c r="S250" s="200"/>
      <c r="T250" s="20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6" t="s">
        <v>143</v>
      </c>
      <c r="AU250" s="196" t="s">
        <v>83</v>
      </c>
      <c r="AV250" s="14" t="s">
        <v>83</v>
      </c>
      <c r="AW250" s="14" t="s">
        <v>30</v>
      </c>
      <c r="AX250" s="14" t="s">
        <v>74</v>
      </c>
      <c r="AY250" s="196" t="s">
        <v>132</v>
      </c>
    </row>
    <row r="251" s="14" customFormat="1">
      <c r="A251" s="14"/>
      <c r="B251" s="195"/>
      <c r="C251" s="14"/>
      <c r="D251" s="185" t="s">
        <v>143</v>
      </c>
      <c r="E251" s="196" t="s">
        <v>1</v>
      </c>
      <c r="F251" s="197" t="s">
        <v>246</v>
      </c>
      <c r="G251" s="14"/>
      <c r="H251" s="198">
        <v>22.596</v>
      </c>
      <c r="I251" s="14"/>
      <c r="J251" s="14"/>
      <c r="K251" s="14"/>
      <c r="L251" s="195"/>
      <c r="M251" s="199"/>
      <c r="N251" s="200"/>
      <c r="O251" s="200"/>
      <c r="P251" s="200"/>
      <c r="Q251" s="200"/>
      <c r="R251" s="200"/>
      <c r="S251" s="200"/>
      <c r="T251" s="20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6" t="s">
        <v>143</v>
      </c>
      <c r="AU251" s="196" t="s">
        <v>83</v>
      </c>
      <c r="AV251" s="14" t="s">
        <v>83</v>
      </c>
      <c r="AW251" s="14" t="s">
        <v>30</v>
      </c>
      <c r="AX251" s="14" t="s">
        <v>74</v>
      </c>
      <c r="AY251" s="196" t="s">
        <v>132</v>
      </c>
    </row>
    <row r="252" s="15" customFormat="1">
      <c r="A252" s="15"/>
      <c r="B252" s="202"/>
      <c r="C252" s="15"/>
      <c r="D252" s="185" t="s">
        <v>143</v>
      </c>
      <c r="E252" s="203" t="s">
        <v>1</v>
      </c>
      <c r="F252" s="204" t="s">
        <v>147</v>
      </c>
      <c r="G252" s="15"/>
      <c r="H252" s="205">
        <v>45.192</v>
      </c>
      <c r="I252" s="15"/>
      <c r="J252" s="15"/>
      <c r="K252" s="15"/>
      <c r="L252" s="202"/>
      <c r="M252" s="206"/>
      <c r="N252" s="207"/>
      <c r="O252" s="207"/>
      <c r="P252" s="207"/>
      <c r="Q252" s="207"/>
      <c r="R252" s="207"/>
      <c r="S252" s="207"/>
      <c r="T252" s="208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03" t="s">
        <v>143</v>
      </c>
      <c r="AU252" s="203" t="s">
        <v>83</v>
      </c>
      <c r="AV252" s="15" t="s">
        <v>148</v>
      </c>
      <c r="AW252" s="15" t="s">
        <v>30</v>
      </c>
      <c r="AX252" s="15" t="s">
        <v>74</v>
      </c>
      <c r="AY252" s="203" t="s">
        <v>132</v>
      </c>
    </row>
    <row r="253" s="16" customFormat="1">
      <c r="A253" s="16"/>
      <c r="B253" s="209"/>
      <c r="C253" s="16"/>
      <c r="D253" s="185" t="s">
        <v>143</v>
      </c>
      <c r="E253" s="210" t="s">
        <v>1</v>
      </c>
      <c r="F253" s="211" t="s">
        <v>149</v>
      </c>
      <c r="G253" s="16"/>
      <c r="H253" s="212">
        <v>45.192</v>
      </c>
      <c r="I253" s="16"/>
      <c r="J253" s="16"/>
      <c r="K253" s="16"/>
      <c r="L253" s="209"/>
      <c r="M253" s="213"/>
      <c r="N253" s="214"/>
      <c r="O253" s="214"/>
      <c r="P253" s="214"/>
      <c r="Q253" s="214"/>
      <c r="R253" s="214"/>
      <c r="S253" s="214"/>
      <c r="T253" s="215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10" t="s">
        <v>143</v>
      </c>
      <c r="AU253" s="210" t="s">
        <v>83</v>
      </c>
      <c r="AV253" s="16" t="s">
        <v>139</v>
      </c>
      <c r="AW253" s="16" t="s">
        <v>30</v>
      </c>
      <c r="AX253" s="16" t="s">
        <v>81</v>
      </c>
      <c r="AY253" s="210" t="s">
        <v>132</v>
      </c>
    </row>
    <row r="254" s="2" customFormat="1" ht="24.15" customHeight="1">
      <c r="A254" s="32"/>
      <c r="B254" s="172"/>
      <c r="C254" s="173" t="s">
        <v>247</v>
      </c>
      <c r="D254" s="173" t="s">
        <v>134</v>
      </c>
      <c r="E254" s="174" t="s">
        <v>248</v>
      </c>
      <c r="F254" s="175" t="s">
        <v>249</v>
      </c>
      <c r="G254" s="176" t="s">
        <v>199</v>
      </c>
      <c r="H254" s="177">
        <v>112.98</v>
      </c>
      <c r="I254" s="178">
        <v>2350</v>
      </c>
      <c r="J254" s="178">
        <f>ROUND(I254*H254,2)</f>
        <v>265503</v>
      </c>
      <c r="K254" s="175" t="s">
        <v>138</v>
      </c>
      <c r="L254" s="33"/>
      <c r="M254" s="179" t="s">
        <v>1</v>
      </c>
      <c r="N254" s="180" t="s">
        <v>39</v>
      </c>
      <c r="O254" s="181">
        <v>4.1180000000000003</v>
      </c>
      <c r="P254" s="181">
        <f>O254*H254</f>
        <v>465.25164000000007</v>
      </c>
      <c r="Q254" s="181">
        <v>0.051220000000000002</v>
      </c>
      <c r="R254" s="181">
        <f>Q254*H254</f>
        <v>5.7868356000000007</v>
      </c>
      <c r="S254" s="181">
        <v>0</v>
      </c>
      <c r="T254" s="182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3" t="s">
        <v>139</v>
      </c>
      <c r="AT254" s="183" t="s">
        <v>134</v>
      </c>
      <c r="AU254" s="183" t="s">
        <v>83</v>
      </c>
      <c r="AY254" s="19" t="s">
        <v>132</v>
      </c>
      <c r="BE254" s="184">
        <f>IF(N254="základní",J254,0)</f>
        <v>265503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9" t="s">
        <v>81</v>
      </c>
      <c r="BK254" s="184">
        <f>ROUND(I254*H254,2)</f>
        <v>265503</v>
      </c>
      <c r="BL254" s="19" t="s">
        <v>139</v>
      </c>
      <c r="BM254" s="183" t="s">
        <v>250</v>
      </c>
    </row>
    <row r="255" s="2" customFormat="1">
      <c r="A255" s="32"/>
      <c r="B255" s="33"/>
      <c r="C255" s="32"/>
      <c r="D255" s="185" t="s">
        <v>141</v>
      </c>
      <c r="E255" s="32"/>
      <c r="F255" s="186" t="s">
        <v>251</v>
      </c>
      <c r="G255" s="32"/>
      <c r="H255" s="32"/>
      <c r="I255" s="32"/>
      <c r="J255" s="32"/>
      <c r="K255" s="32"/>
      <c r="L255" s="33"/>
      <c r="M255" s="187"/>
      <c r="N255" s="188"/>
      <c r="O255" s="70"/>
      <c r="P255" s="70"/>
      <c r="Q255" s="70"/>
      <c r="R255" s="70"/>
      <c r="S255" s="70"/>
      <c r="T255" s="71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9" t="s">
        <v>141</v>
      </c>
      <c r="AU255" s="19" t="s">
        <v>83</v>
      </c>
    </row>
    <row r="256" s="13" customFormat="1">
      <c r="A256" s="13"/>
      <c r="B256" s="189"/>
      <c r="C256" s="13"/>
      <c r="D256" s="185" t="s">
        <v>143</v>
      </c>
      <c r="E256" s="190" t="s">
        <v>1</v>
      </c>
      <c r="F256" s="191" t="s">
        <v>252</v>
      </c>
      <c r="G256" s="13"/>
      <c r="H256" s="190" t="s">
        <v>1</v>
      </c>
      <c r="I256" s="13"/>
      <c r="J256" s="13"/>
      <c r="K256" s="13"/>
      <c r="L256" s="189"/>
      <c r="M256" s="192"/>
      <c r="N256" s="193"/>
      <c r="O256" s="193"/>
      <c r="P256" s="193"/>
      <c r="Q256" s="193"/>
      <c r="R256" s="193"/>
      <c r="S256" s="193"/>
      <c r="T256" s="19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0" t="s">
        <v>143</v>
      </c>
      <c r="AU256" s="190" t="s">
        <v>83</v>
      </c>
      <c r="AV256" s="13" t="s">
        <v>81</v>
      </c>
      <c r="AW256" s="13" t="s">
        <v>30</v>
      </c>
      <c r="AX256" s="13" t="s">
        <v>74</v>
      </c>
      <c r="AY256" s="190" t="s">
        <v>132</v>
      </c>
    </row>
    <row r="257" s="13" customFormat="1">
      <c r="A257" s="13"/>
      <c r="B257" s="189"/>
      <c r="C257" s="13"/>
      <c r="D257" s="185" t="s">
        <v>143</v>
      </c>
      <c r="E257" s="190" t="s">
        <v>1</v>
      </c>
      <c r="F257" s="191" t="s">
        <v>253</v>
      </c>
      <c r="G257" s="13"/>
      <c r="H257" s="190" t="s">
        <v>1</v>
      </c>
      <c r="I257" s="13"/>
      <c r="J257" s="13"/>
      <c r="K257" s="13"/>
      <c r="L257" s="189"/>
      <c r="M257" s="192"/>
      <c r="N257" s="193"/>
      <c r="O257" s="193"/>
      <c r="P257" s="193"/>
      <c r="Q257" s="193"/>
      <c r="R257" s="193"/>
      <c r="S257" s="193"/>
      <c r="T257" s="19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0" t="s">
        <v>143</v>
      </c>
      <c r="AU257" s="190" t="s">
        <v>83</v>
      </c>
      <c r="AV257" s="13" t="s">
        <v>81</v>
      </c>
      <c r="AW257" s="13" t="s">
        <v>30</v>
      </c>
      <c r="AX257" s="13" t="s">
        <v>74</v>
      </c>
      <c r="AY257" s="190" t="s">
        <v>132</v>
      </c>
    </row>
    <row r="258" s="13" customFormat="1">
      <c r="A258" s="13"/>
      <c r="B258" s="189"/>
      <c r="C258" s="13"/>
      <c r="D258" s="185" t="s">
        <v>143</v>
      </c>
      <c r="E258" s="190" t="s">
        <v>1</v>
      </c>
      <c r="F258" s="191" t="s">
        <v>145</v>
      </c>
      <c r="G258" s="13"/>
      <c r="H258" s="190" t="s">
        <v>1</v>
      </c>
      <c r="I258" s="13"/>
      <c r="J258" s="13"/>
      <c r="K258" s="13"/>
      <c r="L258" s="189"/>
      <c r="M258" s="192"/>
      <c r="N258" s="193"/>
      <c r="O258" s="193"/>
      <c r="P258" s="193"/>
      <c r="Q258" s="193"/>
      <c r="R258" s="193"/>
      <c r="S258" s="193"/>
      <c r="T258" s="19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0" t="s">
        <v>143</v>
      </c>
      <c r="AU258" s="190" t="s">
        <v>83</v>
      </c>
      <c r="AV258" s="13" t="s">
        <v>81</v>
      </c>
      <c r="AW258" s="13" t="s">
        <v>30</v>
      </c>
      <c r="AX258" s="13" t="s">
        <v>74</v>
      </c>
      <c r="AY258" s="190" t="s">
        <v>132</v>
      </c>
    </row>
    <row r="259" s="14" customFormat="1">
      <c r="A259" s="14"/>
      <c r="B259" s="195"/>
      <c r="C259" s="14"/>
      <c r="D259" s="185" t="s">
        <v>143</v>
      </c>
      <c r="E259" s="196" t="s">
        <v>1</v>
      </c>
      <c r="F259" s="197" t="s">
        <v>254</v>
      </c>
      <c r="G259" s="14"/>
      <c r="H259" s="198">
        <v>139.5</v>
      </c>
      <c r="I259" s="14"/>
      <c r="J259" s="14"/>
      <c r="K259" s="14"/>
      <c r="L259" s="195"/>
      <c r="M259" s="199"/>
      <c r="N259" s="200"/>
      <c r="O259" s="200"/>
      <c r="P259" s="200"/>
      <c r="Q259" s="200"/>
      <c r="R259" s="200"/>
      <c r="S259" s="200"/>
      <c r="T259" s="20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6" t="s">
        <v>143</v>
      </c>
      <c r="AU259" s="196" t="s">
        <v>83</v>
      </c>
      <c r="AV259" s="14" t="s">
        <v>83</v>
      </c>
      <c r="AW259" s="14" t="s">
        <v>30</v>
      </c>
      <c r="AX259" s="14" t="s">
        <v>74</v>
      </c>
      <c r="AY259" s="196" t="s">
        <v>132</v>
      </c>
    </row>
    <row r="260" s="14" customFormat="1">
      <c r="A260" s="14"/>
      <c r="B260" s="195"/>
      <c r="C260" s="14"/>
      <c r="D260" s="185" t="s">
        <v>143</v>
      </c>
      <c r="E260" s="196" t="s">
        <v>1</v>
      </c>
      <c r="F260" s="197" t="s">
        <v>255</v>
      </c>
      <c r="G260" s="14"/>
      <c r="H260" s="198">
        <v>-7.9349999999999996</v>
      </c>
      <c r="I260" s="14"/>
      <c r="J260" s="14"/>
      <c r="K260" s="14"/>
      <c r="L260" s="195"/>
      <c r="M260" s="199"/>
      <c r="N260" s="200"/>
      <c r="O260" s="200"/>
      <c r="P260" s="200"/>
      <c r="Q260" s="200"/>
      <c r="R260" s="200"/>
      <c r="S260" s="200"/>
      <c r="T260" s="20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6" t="s">
        <v>143</v>
      </c>
      <c r="AU260" s="196" t="s">
        <v>83</v>
      </c>
      <c r="AV260" s="14" t="s">
        <v>83</v>
      </c>
      <c r="AW260" s="14" t="s">
        <v>30</v>
      </c>
      <c r="AX260" s="14" t="s">
        <v>74</v>
      </c>
      <c r="AY260" s="196" t="s">
        <v>132</v>
      </c>
    </row>
    <row r="261" s="14" customFormat="1">
      <c r="A261" s="14"/>
      <c r="B261" s="195"/>
      <c r="C261" s="14"/>
      <c r="D261" s="185" t="s">
        <v>143</v>
      </c>
      <c r="E261" s="196" t="s">
        <v>1</v>
      </c>
      <c r="F261" s="197" t="s">
        <v>256</v>
      </c>
      <c r="G261" s="14"/>
      <c r="H261" s="198">
        <v>-18.585000000000001</v>
      </c>
      <c r="I261" s="14"/>
      <c r="J261" s="14"/>
      <c r="K261" s="14"/>
      <c r="L261" s="195"/>
      <c r="M261" s="199"/>
      <c r="N261" s="200"/>
      <c r="O261" s="200"/>
      <c r="P261" s="200"/>
      <c r="Q261" s="200"/>
      <c r="R261" s="200"/>
      <c r="S261" s="200"/>
      <c r="T261" s="20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6" t="s">
        <v>143</v>
      </c>
      <c r="AU261" s="196" t="s">
        <v>83</v>
      </c>
      <c r="AV261" s="14" t="s">
        <v>83</v>
      </c>
      <c r="AW261" s="14" t="s">
        <v>30</v>
      </c>
      <c r="AX261" s="14" t="s">
        <v>74</v>
      </c>
      <c r="AY261" s="196" t="s">
        <v>132</v>
      </c>
    </row>
    <row r="262" s="15" customFormat="1">
      <c r="A262" s="15"/>
      <c r="B262" s="202"/>
      <c r="C262" s="15"/>
      <c r="D262" s="185" t="s">
        <v>143</v>
      </c>
      <c r="E262" s="203" t="s">
        <v>1</v>
      </c>
      <c r="F262" s="204" t="s">
        <v>147</v>
      </c>
      <c r="G262" s="15"/>
      <c r="H262" s="205">
        <v>112.97999999999999</v>
      </c>
      <c r="I262" s="15"/>
      <c r="J262" s="15"/>
      <c r="K262" s="15"/>
      <c r="L262" s="202"/>
      <c r="M262" s="206"/>
      <c r="N262" s="207"/>
      <c r="O262" s="207"/>
      <c r="P262" s="207"/>
      <c r="Q262" s="207"/>
      <c r="R262" s="207"/>
      <c r="S262" s="207"/>
      <c r="T262" s="20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03" t="s">
        <v>143</v>
      </c>
      <c r="AU262" s="203" t="s">
        <v>83</v>
      </c>
      <c r="AV262" s="15" t="s">
        <v>148</v>
      </c>
      <c r="AW262" s="15" t="s">
        <v>30</v>
      </c>
      <c r="AX262" s="15" t="s">
        <v>74</v>
      </c>
      <c r="AY262" s="203" t="s">
        <v>132</v>
      </c>
    </row>
    <row r="263" s="16" customFormat="1">
      <c r="A263" s="16"/>
      <c r="B263" s="209"/>
      <c r="C263" s="16"/>
      <c r="D263" s="185" t="s">
        <v>143</v>
      </c>
      <c r="E263" s="210" t="s">
        <v>1</v>
      </c>
      <c r="F263" s="211" t="s">
        <v>149</v>
      </c>
      <c r="G263" s="16"/>
      <c r="H263" s="212">
        <v>112.97999999999999</v>
      </c>
      <c r="I263" s="16"/>
      <c r="J263" s="16"/>
      <c r="K263" s="16"/>
      <c r="L263" s="209"/>
      <c r="M263" s="213"/>
      <c r="N263" s="214"/>
      <c r="O263" s="214"/>
      <c r="P263" s="214"/>
      <c r="Q263" s="214"/>
      <c r="R263" s="214"/>
      <c r="S263" s="214"/>
      <c r="T263" s="215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10" t="s">
        <v>143</v>
      </c>
      <c r="AU263" s="210" t="s">
        <v>83</v>
      </c>
      <c r="AV263" s="16" t="s">
        <v>139</v>
      </c>
      <c r="AW263" s="16" t="s">
        <v>30</v>
      </c>
      <c r="AX263" s="16" t="s">
        <v>81</v>
      </c>
      <c r="AY263" s="210" t="s">
        <v>132</v>
      </c>
    </row>
    <row r="264" s="2" customFormat="1" ht="24.15" customHeight="1">
      <c r="A264" s="32"/>
      <c r="B264" s="172"/>
      <c r="C264" s="173" t="s">
        <v>257</v>
      </c>
      <c r="D264" s="173" t="s">
        <v>134</v>
      </c>
      <c r="E264" s="174" t="s">
        <v>258</v>
      </c>
      <c r="F264" s="175" t="s">
        <v>259</v>
      </c>
      <c r="G264" s="176" t="s">
        <v>199</v>
      </c>
      <c r="H264" s="177">
        <v>74.114999999999995</v>
      </c>
      <c r="I264" s="178">
        <v>5310</v>
      </c>
      <c r="J264" s="178">
        <f>ROUND(I264*H264,2)</f>
        <v>393550.65000000002</v>
      </c>
      <c r="K264" s="175" t="s">
        <v>138</v>
      </c>
      <c r="L264" s="33"/>
      <c r="M264" s="179" t="s">
        <v>1</v>
      </c>
      <c r="N264" s="180" t="s">
        <v>39</v>
      </c>
      <c r="O264" s="181">
        <v>10.441000000000001</v>
      </c>
      <c r="P264" s="181">
        <f>O264*H264</f>
        <v>773.83471499999996</v>
      </c>
      <c r="Q264" s="181">
        <v>0.070749999999999993</v>
      </c>
      <c r="R264" s="181">
        <f>Q264*H264</f>
        <v>5.2436362499999989</v>
      </c>
      <c r="S264" s="181">
        <v>0</v>
      </c>
      <c r="T264" s="182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83" t="s">
        <v>139</v>
      </c>
      <c r="AT264" s="183" t="s">
        <v>134</v>
      </c>
      <c r="AU264" s="183" t="s">
        <v>83</v>
      </c>
      <c r="AY264" s="19" t="s">
        <v>132</v>
      </c>
      <c r="BE264" s="184">
        <f>IF(N264="základní",J264,0)</f>
        <v>393550.65000000002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9" t="s">
        <v>81</v>
      </c>
      <c r="BK264" s="184">
        <f>ROUND(I264*H264,2)</f>
        <v>393550.65000000002</v>
      </c>
      <c r="BL264" s="19" t="s">
        <v>139</v>
      </c>
      <c r="BM264" s="183" t="s">
        <v>260</v>
      </c>
    </row>
    <row r="265" s="2" customFormat="1">
      <c r="A265" s="32"/>
      <c r="B265" s="33"/>
      <c r="C265" s="32"/>
      <c r="D265" s="185" t="s">
        <v>141</v>
      </c>
      <c r="E265" s="32"/>
      <c r="F265" s="186" t="s">
        <v>261</v>
      </c>
      <c r="G265" s="32"/>
      <c r="H265" s="32"/>
      <c r="I265" s="32"/>
      <c r="J265" s="32"/>
      <c r="K265" s="32"/>
      <c r="L265" s="33"/>
      <c r="M265" s="187"/>
      <c r="N265" s="188"/>
      <c r="O265" s="70"/>
      <c r="P265" s="70"/>
      <c r="Q265" s="70"/>
      <c r="R265" s="70"/>
      <c r="S265" s="70"/>
      <c r="T265" s="71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9" t="s">
        <v>141</v>
      </c>
      <c r="AU265" s="19" t="s">
        <v>83</v>
      </c>
    </row>
    <row r="266" s="13" customFormat="1">
      <c r="A266" s="13"/>
      <c r="B266" s="189"/>
      <c r="C266" s="13"/>
      <c r="D266" s="185" t="s">
        <v>143</v>
      </c>
      <c r="E266" s="190" t="s">
        <v>1</v>
      </c>
      <c r="F266" s="191" t="s">
        <v>262</v>
      </c>
      <c r="G266" s="13"/>
      <c r="H266" s="190" t="s">
        <v>1</v>
      </c>
      <c r="I266" s="13"/>
      <c r="J266" s="13"/>
      <c r="K266" s="13"/>
      <c r="L266" s="189"/>
      <c r="M266" s="192"/>
      <c r="N266" s="193"/>
      <c r="O266" s="193"/>
      <c r="P266" s="193"/>
      <c r="Q266" s="193"/>
      <c r="R266" s="193"/>
      <c r="S266" s="193"/>
      <c r="T266" s="19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0" t="s">
        <v>143</v>
      </c>
      <c r="AU266" s="190" t="s">
        <v>83</v>
      </c>
      <c r="AV266" s="13" t="s">
        <v>81</v>
      </c>
      <c r="AW266" s="13" t="s">
        <v>30</v>
      </c>
      <c r="AX266" s="13" t="s">
        <v>74</v>
      </c>
      <c r="AY266" s="190" t="s">
        <v>132</v>
      </c>
    </row>
    <row r="267" s="13" customFormat="1">
      <c r="A267" s="13"/>
      <c r="B267" s="189"/>
      <c r="C267" s="13"/>
      <c r="D267" s="185" t="s">
        <v>143</v>
      </c>
      <c r="E267" s="190" t="s">
        <v>1</v>
      </c>
      <c r="F267" s="191" t="s">
        <v>231</v>
      </c>
      <c r="G267" s="13"/>
      <c r="H267" s="190" t="s">
        <v>1</v>
      </c>
      <c r="I267" s="13"/>
      <c r="J267" s="13"/>
      <c r="K267" s="13"/>
      <c r="L267" s="189"/>
      <c r="M267" s="192"/>
      <c r="N267" s="193"/>
      <c r="O267" s="193"/>
      <c r="P267" s="193"/>
      <c r="Q267" s="193"/>
      <c r="R267" s="193"/>
      <c r="S267" s="193"/>
      <c r="T267" s="19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0" t="s">
        <v>143</v>
      </c>
      <c r="AU267" s="190" t="s">
        <v>83</v>
      </c>
      <c r="AV267" s="13" t="s">
        <v>81</v>
      </c>
      <c r="AW267" s="13" t="s">
        <v>30</v>
      </c>
      <c r="AX267" s="13" t="s">
        <v>74</v>
      </c>
      <c r="AY267" s="190" t="s">
        <v>132</v>
      </c>
    </row>
    <row r="268" s="13" customFormat="1">
      <c r="A268" s="13"/>
      <c r="B268" s="189"/>
      <c r="C268" s="13"/>
      <c r="D268" s="185" t="s">
        <v>143</v>
      </c>
      <c r="E268" s="190" t="s">
        <v>1</v>
      </c>
      <c r="F268" s="191" t="s">
        <v>263</v>
      </c>
      <c r="G268" s="13"/>
      <c r="H268" s="190" t="s">
        <v>1</v>
      </c>
      <c r="I268" s="13"/>
      <c r="J268" s="13"/>
      <c r="K268" s="13"/>
      <c r="L268" s="189"/>
      <c r="M268" s="192"/>
      <c r="N268" s="193"/>
      <c r="O268" s="193"/>
      <c r="P268" s="193"/>
      <c r="Q268" s="193"/>
      <c r="R268" s="193"/>
      <c r="S268" s="193"/>
      <c r="T268" s="19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0" t="s">
        <v>143</v>
      </c>
      <c r="AU268" s="190" t="s">
        <v>83</v>
      </c>
      <c r="AV268" s="13" t="s">
        <v>81</v>
      </c>
      <c r="AW268" s="13" t="s">
        <v>30</v>
      </c>
      <c r="AX268" s="13" t="s">
        <v>74</v>
      </c>
      <c r="AY268" s="190" t="s">
        <v>132</v>
      </c>
    </row>
    <row r="269" s="13" customFormat="1">
      <c r="A269" s="13"/>
      <c r="B269" s="189"/>
      <c r="C269" s="13"/>
      <c r="D269" s="185" t="s">
        <v>143</v>
      </c>
      <c r="E269" s="190" t="s">
        <v>1</v>
      </c>
      <c r="F269" s="191" t="s">
        <v>145</v>
      </c>
      <c r="G269" s="13"/>
      <c r="H269" s="190" t="s">
        <v>1</v>
      </c>
      <c r="I269" s="13"/>
      <c r="J269" s="13"/>
      <c r="K269" s="13"/>
      <c r="L269" s="189"/>
      <c r="M269" s="192"/>
      <c r="N269" s="193"/>
      <c r="O269" s="193"/>
      <c r="P269" s="193"/>
      <c r="Q269" s="193"/>
      <c r="R269" s="193"/>
      <c r="S269" s="193"/>
      <c r="T269" s="19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0" t="s">
        <v>143</v>
      </c>
      <c r="AU269" s="190" t="s">
        <v>83</v>
      </c>
      <c r="AV269" s="13" t="s">
        <v>81</v>
      </c>
      <c r="AW269" s="13" t="s">
        <v>30</v>
      </c>
      <c r="AX269" s="13" t="s">
        <v>74</v>
      </c>
      <c r="AY269" s="190" t="s">
        <v>132</v>
      </c>
    </row>
    <row r="270" s="14" customFormat="1">
      <c r="A270" s="14"/>
      <c r="B270" s="195"/>
      <c r="C270" s="14"/>
      <c r="D270" s="185" t="s">
        <v>143</v>
      </c>
      <c r="E270" s="196" t="s">
        <v>1</v>
      </c>
      <c r="F270" s="197" t="s">
        <v>232</v>
      </c>
      <c r="G270" s="14"/>
      <c r="H270" s="198">
        <v>82.5</v>
      </c>
      <c r="I270" s="14"/>
      <c r="J270" s="14"/>
      <c r="K270" s="14"/>
      <c r="L270" s="195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6" t="s">
        <v>143</v>
      </c>
      <c r="AU270" s="196" t="s">
        <v>83</v>
      </c>
      <c r="AV270" s="14" t="s">
        <v>83</v>
      </c>
      <c r="AW270" s="14" t="s">
        <v>30</v>
      </c>
      <c r="AX270" s="14" t="s">
        <v>74</v>
      </c>
      <c r="AY270" s="196" t="s">
        <v>132</v>
      </c>
    </row>
    <row r="271" s="14" customFormat="1">
      <c r="A271" s="14"/>
      <c r="B271" s="195"/>
      <c r="C271" s="14"/>
      <c r="D271" s="185" t="s">
        <v>143</v>
      </c>
      <c r="E271" s="196" t="s">
        <v>1</v>
      </c>
      <c r="F271" s="197" t="s">
        <v>264</v>
      </c>
      <c r="G271" s="14"/>
      <c r="H271" s="198">
        <v>-8.3849999999999998</v>
      </c>
      <c r="I271" s="14"/>
      <c r="J271" s="14"/>
      <c r="K271" s="14"/>
      <c r="L271" s="195"/>
      <c r="M271" s="199"/>
      <c r="N271" s="200"/>
      <c r="O271" s="200"/>
      <c r="P271" s="200"/>
      <c r="Q271" s="200"/>
      <c r="R271" s="200"/>
      <c r="S271" s="200"/>
      <c r="T271" s="20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6" t="s">
        <v>143</v>
      </c>
      <c r="AU271" s="196" t="s">
        <v>83</v>
      </c>
      <c r="AV271" s="14" t="s">
        <v>83</v>
      </c>
      <c r="AW271" s="14" t="s">
        <v>30</v>
      </c>
      <c r="AX271" s="14" t="s">
        <v>74</v>
      </c>
      <c r="AY271" s="196" t="s">
        <v>132</v>
      </c>
    </row>
    <row r="272" s="15" customFormat="1">
      <c r="A272" s="15"/>
      <c r="B272" s="202"/>
      <c r="C272" s="15"/>
      <c r="D272" s="185" t="s">
        <v>143</v>
      </c>
      <c r="E272" s="203" t="s">
        <v>1</v>
      </c>
      <c r="F272" s="204" t="s">
        <v>147</v>
      </c>
      <c r="G272" s="15"/>
      <c r="H272" s="205">
        <v>74.114999999999995</v>
      </c>
      <c r="I272" s="15"/>
      <c r="J272" s="15"/>
      <c r="K272" s="15"/>
      <c r="L272" s="202"/>
      <c r="M272" s="206"/>
      <c r="N272" s="207"/>
      <c r="O272" s="207"/>
      <c r="P272" s="207"/>
      <c r="Q272" s="207"/>
      <c r="R272" s="207"/>
      <c r="S272" s="207"/>
      <c r="T272" s="20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03" t="s">
        <v>143</v>
      </c>
      <c r="AU272" s="203" t="s">
        <v>83</v>
      </c>
      <c r="AV272" s="15" t="s">
        <v>148</v>
      </c>
      <c r="AW272" s="15" t="s">
        <v>30</v>
      </c>
      <c r="AX272" s="15" t="s">
        <v>74</v>
      </c>
      <c r="AY272" s="203" t="s">
        <v>132</v>
      </c>
    </row>
    <row r="273" s="16" customFormat="1">
      <c r="A273" s="16"/>
      <c r="B273" s="209"/>
      <c r="C273" s="16"/>
      <c r="D273" s="185" t="s">
        <v>143</v>
      </c>
      <c r="E273" s="210" t="s">
        <v>1</v>
      </c>
      <c r="F273" s="211" t="s">
        <v>149</v>
      </c>
      <c r="G273" s="16"/>
      <c r="H273" s="212">
        <v>74.114999999999995</v>
      </c>
      <c r="I273" s="16"/>
      <c r="J273" s="16"/>
      <c r="K273" s="16"/>
      <c r="L273" s="209"/>
      <c r="M273" s="213"/>
      <c r="N273" s="214"/>
      <c r="O273" s="214"/>
      <c r="P273" s="214"/>
      <c r="Q273" s="214"/>
      <c r="R273" s="214"/>
      <c r="S273" s="214"/>
      <c r="T273" s="215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10" t="s">
        <v>143</v>
      </c>
      <c r="AU273" s="210" t="s">
        <v>83</v>
      </c>
      <c r="AV273" s="16" t="s">
        <v>139</v>
      </c>
      <c r="AW273" s="16" t="s">
        <v>30</v>
      </c>
      <c r="AX273" s="16" t="s">
        <v>81</v>
      </c>
      <c r="AY273" s="210" t="s">
        <v>132</v>
      </c>
    </row>
    <row r="274" s="2" customFormat="1" ht="24.15" customHeight="1">
      <c r="A274" s="32"/>
      <c r="B274" s="172"/>
      <c r="C274" s="173" t="s">
        <v>265</v>
      </c>
      <c r="D274" s="173" t="s">
        <v>134</v>
      </c>
      <c r="E274" s="174" t="s">
        <v>266</v>
      </c>
      <c r="F274" s="175" t="s">
        <v>267</v>
      </c>
      <c r="G274" s="176" t="s">
        <v>199</v>
      </c>
      <c r="H274" s="177">
        <v>32.954999999999998</v>
      </c>
      <c r="I274" s="178">
        <v>33.100000000000001</v>
      </c>
      <c r="J274" s="178">
        <f>ROUND(I274*H274,2)</f>
        <v>1090.81</v>
      </c>
      <c r="K274" s="175" t="s">
        <v>138</v>
      </c>
      <c r="L274" s="33"/>
      <c r="M274" s="179" t="s">
        <v>1</v>
      </c>
      <c r="N274" s="180" t="s">
        <v>39</v>
      </c>
      <c r="O274" s="181">
        <v>0.059999999999999998</v>
      </c>
      <c r="P274" s="181">
        <f>O274*H274</f>
        <v>1.9772999999999998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3" t="s">
        <v>139</v>
      </c>
      <c r="AT274" s="183" t="s">
        <v>134</v>
      </c>
      <c r="AU274" s="183" t="s">
        <v>83</v>
      </c>
      <c r="AY274" s="19" t="s">
        <v>132</v>
      </c>
      <c r="BE274" s="184">
        <f>IF(N274="základní",J274,0)</f>
        <v>1090.81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81</v>
      </c>
      <c r="BK274" s="184">
        <f>ROUND(I274*H274,2)</f>
        <v>1090.81</v>
      </c>
      <c r="BL274" s="19" t="s">
        <v>139</v>
      </c>
      <c r="BM274" s="183" t="s">
        <v>268</v>
      </c>
    </row>
    <row r="275" s="2" customFormat="1">
      <c r="A275" s="32"/>
      <c r="B275" s="33"/>
      <c r="C275" s="32"/>
      <c r="D275" s="185" t="s">
        <v>141</v>
      </c>
      <c r="E275" s="32"/>
      <c r="F275" s="186" t="s">
        <v>269</v>
      </c>
      <c r="G275" s="32"/>
      <c r="H275" s="32"/>
      <c r="I275" s="32"/>
      <c r="J275" s="32"/>
      <c r="K275" s="32"/>
      <c r="L275" s="33"/>
      <c r="M275" s="187"/>
      <c r="N275" s="188"/>
      <c r="O275" s="70"/>
      <c r="P275" s="70"/>
      <c r="Q275" s="70"/>
      <c r="R275" s="70"/>
      <c r="S275" s="70"/>
      <c r="T275" s="71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9" t="s">
        <v>141</v>
      </c>
      <c r="AU275" s="19" t="s">
        <v>83</v>
      </c>
    </row>
    <row r="276" s="13" customFormat="1">
      <c r="A276" s="13"/>
      <c r="B276" s="189"/>
      <c r="C276" s="13"/>
      <c r="D276" s="185" t="s">
        <v>143</v>
      </c>
      <c r="E276" s="190" t="s">
        <v>1</v>
      </c>
      <c r="F276" s="191" t="s">
        <v>270</v>
      </c>
      <c r="G276" s="13"/>
      <c r="H276" s="190" t="s">
        <v>1</v>
      </c>
      <c r="I276" s="13"/>
      <c r="J276" s="13"/>
      <c r="K276" s="13"/>
      <c r="L276" s="189"/>
      <c r="M276" s="192"/>
      <c r="N276" s="193"/>
      <c r="O276" s="193"/>
      <c r="P276" s="193"/>
      <c r="Q276" s="193"/>
      <c r="R276" s="193"/>
      <c r="S276" s="193"/>
      <c r="T276" s="19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0" t="s">
        <v>143</v>
      </c>
      <c r="AU276" s="190" t="s">
        <v>83</v>
      </c>
      <c r="AV276" s="13" t="s">
        <v>81</v>
      </c>
      <c r="AW276" s="13" t="s">
        <v>30</v>
      </c>
      <c r="AX276" s="13" t="s">
        <v>74</v>
      </c>
      <c r="AY276" s="190" t="s">
        <v>132</v>
      </c>
    </row>
    <row r="277" s="13" customFormat="1">
      <c r="A277" s="13"/>
      <c r="B277" s="189"/>
      <c r="C277" s="13"/>
      <c r="D277" s="185" t="s">
        <v>143</v>
      </c>
      <c r="E277" s="190" t="s">
        <v>1</v>
      </c>
      <c r="F277" s="191" t="s">
        <v>145</v>
      </c>
      <c r="G277" s="13"/>
      <c r="H277" s="190" t="s">
        <v>1</v>
      </c>
      <c r="I277" s="13"/>
      <c r="J277" s="13"/>
      <c r="K277" s="13"/>
      <c r="L277" s="189"/>
      <c r="M277" s="192"/>
      <c r="N277" s="193"/>
      <c r="O277" s="193"/>
      <c r="P277" s="193"/>
      <c r="Q277" s="193"/>
      <c r="R277" s="193"/>
      <c r="S277" s="193"/>
      <c r="T277" s="19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0" t="s">
        <v>143</v>
      </c>
      <c r="AU277" s="190" t="s">
        <v>83</v>
      </c>
      <c r="AV277" s="13" t="s">
        <v>81</v>
      </c>
      <c r="AW277" s="13" t="s">
        <v>30</v>
      </c>
      <c r="AX277" s="13" t="s">
        <v>74</v>
      </c>
      <c r="AY277" s="190" t="s">
        <v>132</v>
      </c>
    </row>
    <row r="278" s="14" customFormat="1">
      <c r="A278" s="14"/>
      <c r="B278" s="195"/>
      <c r="C278" s="14"/>
      <c r="D278" s="185" t="s">
        <v>143</v>
      </c>
      <c r="E278" s="196" t="s">
        <v>1</v>
      </c>
      <c r="F278" s="197" t="s">
        <v>271</v>
      </c>
      <c r="G278" s="14"/>
      <c r="H278" s="198">
        <v>7.9349999999999996</v>
      </c>
      <c r="I278" s="14"/>
      <c r="J278" s="14"/>
      <c r="K278" s="14"/>
      <c r="L278" s="195"/>
      <c r="M278" s="199"/>
      <c r="N278" s="200"/>
      <c r="O278" s="200"/>
      <c r="P278" s="200"/>
      <c r="Q278" s="200"/>
      <c r="R278" s="200"/>
      <c r="S278" s="200"/>
      <c r="T278" s="20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6" t="s">
        <v>143</v>
      </c>
      <c r="AU278" s="196" t="s">
        <v>83</v>
      </c>
      <c r="AV278" s="14" t="s">
        <v>83</v>
      </c>
      <c r="AW278" s="14" t="s">
        <v>30</v>
      </c>
      <c r="AX278" s="14" t="s">
        <v>74</v>
      </c>
      <c r="AY278" s="196" t="s">
        <v>132</v>
      </c>
    </row>
    <row r="279" s="14" customFormat="1">
      <c r="A279" s="14"/>
      <c r="B279" s="195"/>
      <c r="C279" s="14"/>
      <c r="D279" s="185" t="s">
        <v>143</v>
      </c>
      <c r="E279" s="196" t="s">
        <v>1</v>
      </c>
      <c r="F279" s="197" t="s">
        <v>272</v>
      </c>
      <c r="G279" s="14"/>
      <c r="H279" s="198">
        <v>6.4349999999999996</v>
      </c>
      <c r="I279" s="14"/>
      <c r="J279" s="14"/>
      <c r="K279" s="14"/>
      <c r="L279" s="195"/>
      <c r="M279" s="199"/>
      <c r="N279" s="200"/>
      <c r="O279" s="200"/>
      <c r="P279" s="200"/>
      <c r="Q279" s="200"/>
      <c r="R279" s="200"/>
      <c r="S279" s="200"/>
      <c r="T279" s="20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6" t="s">
        <v>143</v>
      </c>
      <c r="AU279" s="196" t="s">
        <v>83</v>
      </c>
      <c r="AV279" s="14" t="s">
        <v>83</v>
      </c>
      <c r="AW279" s="14" t="s">
        <v>30</v>
      </c>
      <c r="AX279" s="14" t="s">
        <v>74</v>
      </c>
      <c r="AY279" s="196" t="s">
        <v>132</v>
      </c>
    </row>
    <row r="280" s="14" customFormat="1">
      <c r="A280" s="14"/>
      <c r="B280" s="195"/>
      <c r="C280" s="14"/>
      <c r="D280" s="185" t="s">
        <v>143</v>
      </c>
      <c r="E280" s="196" t="s">
        <v>1</v>
      </c>
      <c r="F280" s="197" t="s">
        <v>273</v>
      </c>
      <c r="G280" s="14"/>
      <c r="H280" s="198">
        <v>18.585000000000001</v>
      </c>
      <c r="I280" s="14"/>
      <c r="J280" s="14"/>
      <c r="K280" s="14"/>
      <c r="L280" s="195"/>
      <c r="M280" s="199"/>
      <c r="N280" s="200"/>
      <c r="O280" s="200"/>
      <c r="P280" s="200"/>
      <c r="Q280" s="200"/>
      <c r="R280" s="200"/>
      <c r="S280" s="200"/>
      <c r="T280" s="20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6" t="s">
        <v>143</v>
      </c>
      <c r="AU280" s="196" t="s">
        <v>83</v>
      </c>
      <c r="AV280" s="14" t="s">
        <v>83</v>
      </c>
      <c r="AW280" s="14" t="s">
        <v>30</v>
      </c>
      <c r="AX280" s="14" t="s">
        <v>74</v>
      </c>
      <c r="AY280" s="196" t="s">
        <v>132</v>
      </c>
    </row>
    <row r="281" s="15" customFormat="1">
      <c r="A281" s="15"/>
      <c r="B281" s="202"/>
      <c r="C281" s="15"/>
      <c r="D281" s="185" t="s">
        <v>143</v>
      </c>
      <c r="E281" s="203" t="s">
        <v>1</v>
      </c>
      <c r="F281" s="204" t="s">
        <v>147</v>
      </c>
      <c r="G281" s="15"/>
      <c r="H281" s="205">
        <v>32.954999999999998</v>
      </c>
      <c r="I281" s="15"/>
      <c r="J281" s="15"/>
      <c r="K281" s="15"/>
      <c r="L281" s="202"/>
      <c r="M281" s="206"/>
      <c r="N281" s="207"/>
      <c r="O281" s="207"/>
      <c r="P281" s="207"/>
      <c r="Q281" s="207"/>
      <c r="R281" s="207"/>
      <c r="S281" s="207"/>
      <c r="T281" s="20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03" t="s">
        <v>143</v>
      </c>
      <c r="AU281" s="203" t="s">
        <v>83</v>
      </c>
      <c r="AV281" s="15" t="s">
        <v>148</v>
      </c>
      <c r="AW281" s="15" t="s">
        <v>30</v>
      </c>
      <c r="AX281" s="15" t="s">
        <v>74</v>
      </c>
      <c r="AY281" s="203" t="s">
        <v>132</v>
      </c>
    </row>
    <row r="282" s="16" customFormat="1">
      <c r="A282" s="16"/>
      <c r="B282" s="209"/>
      <c r="C282" s="16"/>
      <c r="D282" s="185" t="s">
        <v>143</v>
      </c>
      <c r="E282" s="210" t="s">
        <v>1</v>
      </c>
      <c r="F282" s="211" t="s">
        <v>149</v>
      </c>
      <c r="G282" s="16"/>
      <c r="H282" s="212">
        <v>32.954999999999998</v>
      </c>
      <c r="I282" s="16"/>
      <c r="J282" s="16"/>
      <c r="K282" s="16"/>
      <c r="L282" s="209"/>
      <c r="M282" s="213"/>
      <c r="N282" s="214"/>
      <c r="O282" s="214"/>
      <c r="P282" s="214"/>
      <c r="Q282" s="214"/>
      <c r="R282" s="214"/>
      <c r="S282" s="214"/>
      <c r="T282" s="215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10" t="s">
        <v>143</v>
      </c>
      <c r="AU282" s="210" t="s">
        <v>83</v>
      </c>
      <c r="AV282" s="16" t="s">
        <v>139</v>
      </c>
      <c r="AW282" s="16" t="s">
        <v>30</v>
      </c>
      <c r="AX282" s="16" t="s">
        <v>81</v>
      </c>
      <c r="AY282" s="210" t="s">
        <v>132</v>
      </c>
    </row>
    <row r="283" s="2" customFormat="1" ht="24.15" customHeight="1">
      <c r="A283" s="32"/>
      <c r="B283" s="172"/>
      <c r="C283" s="173" t="s">
        <v>274</v>
      </c>
      <c r="D283" s="173" t="s">
        <v>134</v>
      </c>
      <c r="E283" s="174" t="s">
        <v>275</v>
      </c>
      <c r="F283" s="175" t="s">
        <v>276</v>
      </c>
      <c r="G283" s="176" t="s">
        <v>277</v>
      </c>
      <c r="H283" s="177">
        <v>6</v>
      </c>
      <c r="I283" s="178">
        <v>2500</v>
      </c>
      <c r="J283" s="178">
        <f>ROUND(I283*H283,2)</f>
        <v>15000</v>
      </c>
      <c r="K283" s="175" t="s">
        <v>278</v>
      </c>
      <c r="L283" s="33"/>
      <c r="M283" s="179" t="s">
        <v>1</v>
      </c>
      <c r="N283" s="180" t="s">
        <v>39</v>
      </c>
      <c r="O283" s="181">
        <v>0</v>
      </c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3" t="s">
        <v>139</v>
      </c>
      <c r="AT283" s="183" t="s">
        <v>134</v>
      </c>
      <c r="AU283" s="183" t="s">
        <v>83</v>
      </c>
      <c r="AY283" s="19" t="s">
        <v>132</v>
      </c>
      <c r="BE283" s="184">
        <f>IF(N283="základní",J283,0)</f>
        <v>15000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9" t="s">
        <v>81</v>
      </c>
      <c r="BK283" s="184">
        <f>ROUND(I283*H283,2)</f>
        <v>15000</v>
      </c>
      <c r="BL283" s="19" t="s">
        <v>139</v>
      </c>
      <c r="BM283" s="183" t="s">
        <v>279</v>
      </c>
    </row>
    <row r="284" s="2" customFormat="1">
      <c r="A284" s="32"/>
      <c r="B284" s="33"/>
      <c r="C284" s="32"/>
      <c r="D284" s="185" t="s">
        <v>141</v>
      </c>
      <c r="E284" s="32"/>
      <c r="F284" s="186" t="s">
        <v>276</v>
      </c>
      <c r="G284" s="32"/>
      <c r="H284" s="32"/>
      <c r="I284" s="32"/>
      <c r="J284" s="32"/>
      <c r="K284" s="32"/>
      <c r="L284" s="33"/>
      <c r="M284" s="187"/>
      <c r="N284" s="188"/>
      <c r="O284" s="70"/>
      <c r="P284" s="70"/>
      <c r="Q284" s="70"/>
      <c r="R284" s="70"/>
      <c r="S284" s="70"/>
      <c r="T284" s="71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9" t="s">
        <v>141</v>
      </c>
      <c r="AU284" s="19" t="s">
        <v>83</v>
      </c>
    </row>
    <row r="285" s="2" customFormat="1">
      <c r="A285" s="32"/>
      <c r="B285" s="33"/>
      <c r="C285" s="32"/>
      <c r="D285" s="185" t="s">
        <v>280</v>
      </c>
      <c r="E285" s="32"/>
      <c r="F285" s="225" t="s">
        <v>281</v>
      </c>
      <c r="G285" s="32"/>
      <c r="H285" s="32"/>
      <c r="I285" s="32"/>
      <c r="J285" s="32"/>
      <c r="K285" s="32"/>
      <c r="L285" s="33"/>
      <c r="M285" s="187"/>
      <c r="N285" s="188"/>
      <c r="O285" s="70"/>
      <c r="P285" s="70"/>
      <c r="Q285" s="70"/>
      <c r="R285" s="70"/>
      <c r="S285" s="70"/>
      <c r="T285" s="71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9" t="s">
        <v>280</v>
      </c>
      <c r="AU285" s="19" t="s">
        <v>83</v>
      </c>
    </row>
    <row r="286" s="13" customFormat="1">
      <c r="A286" s="13"/>
      <c r="B286" s="189"/>
      <c r="C286" s="13"/>
      <c r="D286" s="185" t="s">
        <v>143</v>
      </c>
      <c r="E286" s="190" t="s">
        <v>1</v>
      </c>
      <c r="F286" s="191" t="s">
        <v>282</v>
      </c>
      <c r="G286" s="13"/>
      <c r="H286" s="190" t="s">
        <v>1</v>
      </c>
      <c r="I286" s="13"/>
      <c r="J286" s="13"/>
      <c r="K286" s="13"/>
      <c r="L286" s="189"/>
      <c r="M286" s="192"/>
      <c r="N286" s="193"/>
      <c r="O286" s="193"/>
      <c r="P286" s="193"/>
      <c r="Q286" s="193"/>
      <c r="R286" s="193"/>
      <c r="S286" s="193"/>
      <c r="T286" s="19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0" t="s">
        <v>143</v>
      </c>
      <c r="AU286" s="190" t="s">
        <v>83</v>
      </c>
      <c r="AV286" s="13" t="s">
        <v>81</v>
      </c>
      <c r="AW286" s="13" t="s">
        <v>30</v>
      </c>
      <c r="AX286" s="13" t="s">
        <v>74</v>
      </c>
      <c r="AY286" s="190" t="s">
        <v>132</v>
      </c>
    </row>
    <row r="287" s="13" customFormat="1">
      <c r="A287" s="13"/>
      <c r="B287" s="189"/>
      <c r="C287" s="13"/>
      <c r="D287" s="185" t="s">
        <v>143</v>
      </c>
      <c r="E287" s="190" t="s">
        <v>1</v>
      </c>
      <c r="F287" s="191" t="s">
        <v>145</v>
      </c>
      <c r="G287" s="13"/>
      <c r="H287" s="190" t="s">
        <v>1</v>
      </c>
      <c r="I287" s="13"/>
      <c r="J287" s="13"/>
      <c r="K287" s="13"/>
      <c r="L287" s="189"/>
      <c r="M287" s="192"/>
      <c r="N287" s="193"/>
      <c r="O287" s="193"/>
      <c r="P287" s="193"/>
      <c r="Q287" s="193"/>
      <c r="R287" s="193"/>
      <c r="S287" s="193"/>
      <c r="T287" s="19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0" t="s">
        <v>143</v>
      </c>
      <c r="AU287" s="190" t="s">
        <v>83</v>
      </c>
      <c r="AV287" s="13" t="s">
        <v>81</v>
      </c>
      <c r="AW287" s="13" t="s">
        <v>30</v>
      </c>
      <c r="AX287" s="13" t="s">
        <v>74</v>
      </c>
      <c r="AY287" s="190" t="s">
        <v>132</v>
      </c>
    </row>
    <row r="288" s="13" customFormat="1">
      <c r="A288" s="13"/>
      <c r="B288" s="189"/>
      <c r="C288" s="13"/>
      <c r="D288" s="185" t="s">
        <v>143</v>
      </c>
      <c r="E288" s="190" t="s">
        <v>1</v>
      </c>
      <c r="F288" s="191" t="s">
        <v>283</v>
      </c>
      <c r="G288" s="13"/>
      <c r="H288" s="190" t="s">
        <v>1</v>
      </c>
      <c r="I288" s="13"/>
      <c r="J288" s="13"/>
      <c r="K288" s="13"/>
      <c r="L288" s="189"/>
      <c r="M288" s="192"/>
      <c r="N288" s="193"/>
      <c r="O288" s="193"/>
      <c r="P288" s="193"/>
      <c r="Q288" s="193"/>
      <c r="R288" s="193"/>
      <c r="S288" s="193"/>
      <c r="T288" s="19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0" t="s">
        <v>143</v>
      </c>
      <c r="AU288" s="190" t="s">
        <v>83</v>
      </c>
      <c r="AV288" s="13" t="s">
        <v>81</v>
      </c>
      <c r="AW288" s="13" t="s">
        <v>30</v>
      </c>
      <c r="AX288" s="13" t="s">
        <v>74</v>
      </c>
      <c r="AY288" s="190" t="s">
        <v>132</v>
      </c>
    </row>
    <row r="289" s="14" customFormat="1">
      <c r="A289" s="14"/>
      <c r="B289" s="195"/>
      <c r="C289" s="14"/>
      <c r="D289" s="185" t="s">
        <v>143</v>
      </c>
      <c r="E289" s="196" t="s">
        <v>1</v>
      </c>
      <c r="F289" s="197" t="s">
        <v>172</v>
      </c>
      <c r="G289" s="14"/>
      <c r="H289" s="198">
        <v>6</v>
      </c>
      <c r="I289" s="14"/>
      <c r="J289" s="14"/>
      <c r="K289" s="14"/>
      <c r="L289" s="195"/>
      <c r="M289" s="199"/>
      <c r="N289" s="200"/>
      <c r="O289" s="200"/>
      <c r="P289" s="200"/>
      <c r="Q289" s="200"/>
      <c r="R289" s="200"/>
      <c r="S289" s="200"/>
      <c r="T289" s="20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6" t="s">
        <v>143</v>
      </c>
      <c r="AU289" s="196" t="s">
        <v>83</v>
      </c>
      <c r="AV289" s="14" t="s">
        <v>83</v>
      </c>
      <c r="AW289" s="14" t="s">
        <v>30</v>
      </c>
      <c r="AX289" s="14" t="s">
        <v>74</v>
      </c>
      <c r="AY289" s="196" t="s">
        <v>132</v>
      </c>
    </row>
    <row r="290" s="15" customFormat="1">
      <c r="A290" s="15"/>
      <c r="B290" s="202"/>
      <c r="C290" s="15"/>
      <c r="D290" s="185" t="s">
        <v>143</v>
      </c>
      <c r="E290" s="203" t="s">
        <v>1</v>
      </c>
      <c r="F290" s="204" t="s">
        <v>147</v>
      </c>
      <c r="G290" s="15"/>
      <c r="H290" s="205">
        <v>6</v>
      </c>
      <c r="I290" s="15"/>
      <c r="J290" s="15"/>
      <c r="K290" s="15"/>
      <c r="L290" s="202"/>
      <c r="M290" s="206"/>
      <c r="N290" s="207"/>
      <c r="O290" s="207"/>
      <c r="P290" s="207"/>
      <c r="Q290" s="207"/>
      <c r="R290" s="207"/>
      <c r="S290" s="207"/>
      <c r="T290" s="20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03" t="s">
        <v>143</v>
      </c>
      <c r="AU290" s="203" t="s">
        <v>83</v>
      </c>
      <c r="AV290" s="15" t="s">
        <v>148</v>
      </c>
      <c r="AW290" s="15" t="s">
        <v>30</v>
      </c>
      <c r="AX290" s="15" t="s">
        <v>74</v>
      </c>
      <c r="AY290" s="203" t="s">
        <v>132</v>
      </c>
    </row>
    <row r="291" s="16" customFormat="1">
      <c r="A291" s="16"/>
      <c r="B291" s="209"/>
      <c r="C291" s="16"/>
      <c r="D291" s="185" t="s">
        <v>143</v>
      </c>
      <c r="E291" s="210" t="s">
        <v>1</v>
      </c>
      <c r="F291" s="211" t="s">
        <v>149</v>
      </c>
      <c r="G291" s="16"/>
      <c r="H291" s="212">
        <v>6</v>
      </c>
      <c r="I291" s="16"/>
      <c r="J291" s="16"/>
      <c r="K291" s="16"/>
      <c r="L291" s="209"/>
      <c r="M291" s="213"/>
      <c r="N291" s="214"/>
      <c r="O291" s="214"/>
      <c r="P291" s="214"/>
      <c r="Q291" s="214"/>
      <c r="R291" s="214"/>
      <c r="S291" s="214"/>
      <c r="T291" s="215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10" t="s">
        <v>143</v>
      </c>
      <c r="AU291" s="210" t="s">
        <v>83</v>
      </c>
      <c r="AV291" s="16" t="s">
        <v>139</v>
      </c>
      <c r="AW291" s="16" t="s">
        <v>30</v>
      </c>
      <c r="AX291" s="16" t="s">
        <v>81</v>
      </c>
      <c r="AY291" s="210" t="s">
        <v>132</v>
      </c>
    </row>
    <row r="292" s="2" customFormat="1" ht="24.15" customHeight="1">
      <c r="A292" s="32"/>
      <c r="B292" s="172"/>
      <c r="C292" s="173" t="s">
        <v>284</v>
      </c>
      <c r="D292" s="173" t="s">
        <v>134</v>
      </c>
      <c r="E292" s="174" t="s">
        <v>285</v>
      </c>
      <c r="F292" s="175" t="s">
        <v>286</v>
      </c>
      <c r="G292" s="176" t="s">
        <v>199</v>
      </c>
      <c r="H292" s="177">
        <v>7.5</v>
      </c>
      <c r="I292" s="178">
        <v>2500</v>
      </c>
      <c r="J292" s="178">
        <f>ROUND(I292*H292,2)</f>
        <v>18750</v>
      </c>
      <c r="K292" s="175" t="s">
        <v>278</v>
      </c>
      <c r="L292" s="33"/>
      <c r="M292" s="179" t="s">
        <v>1</v>
      </c>
      <c r="N292" s="180" t="s">
        <v>39</v>
      </c>
      <c r="O292" s="181">
        <v>0</v>
      </c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3" t="s">
        <v>139</v>
      </c>
      <c r="AT292" s="183" t="s">
        <v>134</v>
      </c>
      <c r="AU292" s="183" t="s">
        <v>83</v>
      </c>
      <c r="AY292" s="19" t="s">
        <v>132</v>
      </c>
      <c r="BE292" s="184">
        <f>IF(N292="základní",J292,0)</f>
        <v>18750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9" t="s">
        <v>81</v>
      </c>
      <c r="BK292" s="184">
        <f>ROUND(I292*H292,2)</f>
        <v>18750</v>
      </c>
      <c r="BL292" s="19" t="s">
        <v>139</v>
      </c>
      <c r="BM292" s="183" t="s">
        <v>287</v>
      </c>
    </row>
    <row r="293" s="2" customFormat="1">
      <c r="A293" s="32"/>
      <c r="B293" s="33"/>
      <c r="C293" s="32"/>
      <c r="D293" s="185" t="s">
        <v>280</v>
      </c>
      <c r="E293" s="32"/>
      <c r="F293" s="225" t="s">
        <v>288</v>
      </c>
      <c r="G293" s="32"/>
      <c r="H293" s="32"/>
      <c r="I293" s="32"/>
      <c r="J293" s="32"/>
      <c r="K293" s="32"/>
      <c r="L293" s="33"/>
      <c r="M293" s="187"/>
      <c r="N293" s="188"/>
      <c r="O293" s="70"/>
      <c r="P293" s="70"/>
      <c r="Q293" s="70"/>
      <c r="R293" s="70"/>
      <c r="S293" s="70"/>
      <c r="T293" s="71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9" t="s">
        <v>280</v>
      </c>
      <c r="AU293" s="19" t="s">
        <v>83</v>
      </c>
    </row>
    <row r="294" s="13" customFormat="1">
      <c r="A294" s="13"/>
      <c r="B294" s="189"/>
      <c r="C294" s="13"/>
      <c r="D294" s="185" t="s">
        <v>143</v>
      </c>
      <c r="E294" s="190" t="s">
        <v>1</v>
      </c>
      <c r="F294" s="191" t="s">
        <v>282</v>
      </c>
      <c r="G294" s="13"/>
      <c r="H294" s="190" t="s">
        <v>1</v>
      </c>
      <c r="I294" s="13"/>
      <c r="J294" s="13"/>
      <c r="K294" s="13"/>
      <c r="L294" s="189"/>
      <c r="M294" s="192"/>
      <c r="N294" s="193"/>
      <c r="O294" s="193"/>
      <c r="P294" s="193"/>
      <c r="Q294" s="193"/>
      <c r="R294" s="193"/>
      <c r="S294" s="193"/>
      <c r="T294" s="19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0" t="s">
        <v>143</v>
      </c>
      <c r="AU294" s="190" t="s">
        <v>83</v>
      </c>
      <c r="AV294" s="13" t="s">
        <v>81</v>
      </c>
      <c r="AW294" s="13" t="s">
        <v>30</v>
      </c>
      <c r="AX294" s="13" t="s">
        <v>74</v>
      </c>
      <c r="AY294" s="190" t="s">
        <v>132</v>
      </c>
    </row>
    <row r="295" s="13" customFormat="1">
      <c r="A295" s="13"/>
      <c r="B295" s="189"/>
      <c r="C295" s="13"/>
      <c r="D295" s="185" t="s">
        <v>143</v>
      </c>
      <c r="E295" s="190" t="s">
        <v>1</v>
      </c>
      <c r="F295" s="191" t="s">
        <v>145</v>
      </c>
      <c r="G295" s="13"/>
      <c r="H295" s="190" t="s">
        <v>1</v>
      </c>
      <c r="I295" s="13"/>
      <c r="J295" s="13"/>
      <c r="K295" s="13"/>
      <c r="L295" s="189"/>
      <c r="M295" s="192"/>
      <c r="N295" s="193"/>
      <c r="O295" s="193"/>
      <c r="P295" s="193"/>
      <c r="Q295" s="193"/>
      <c r="R295" s="193"/>
      <c r="S295" s="193"/>
      <c r="T295" s="19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0" t="s">
        <v>143</v>
      </c>
      <c r="AU295" s="190" t="s">
        <v>83</v>
      </c>
      <c r="AV295" s="13" t="s">
        <v>81</v>
      </c>
      <c r="AW295" s="13" t="s">
        <v>30</v>
      </c>
      <c r="AX295" s="13" t="s">
        <v>74</v>
      </c>
      <c r="AY295" s="190" t="s">
        <v>132</v>
      </c>
    </row>
    <row r="296" s="13" customFormat="1">
      <c r="A296" s="13"/>
      <c r="B296" s="189"/>
      <c r="C296" s="13"/>
      <c r="D296" s="185" t="s">
        <v>143</v>
      </c>
      <c r="E296" s="190" t="s">
        <v>1</v>
      </c>
      <c r="F296" s="191" t="s">
        <v>289</v>
      </c>
      <c r="G296" s="13"/>
      <c r="H296" s="190" t="s">
        <v>1</v>
      </c>
      <c r="I296" s="13"/>
      <c r="J296" s="13"/>
      <c r="K296" s="13"/>
      <c r="L296" s="189"/>
      <c r="M296" s="192"/>
      <c r="N296" s="193"/>
      <c r="O296" s="193"/>
      <c r="P296" s="193"/>
      <c r="Q296" s="193"/>
      <c r="R296" s="193"/>
      <c r="S296" s="193"/>
      <c r="T296" s="19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0" t="s">
        <v>143</v>
      </c>
      <c r="AU296" s="190" t="s">
        <v>83</v>
      </c>
      <c r="AV296" s="13" t="s">
        <v>81</v>
      </c>
      <c r="AW296" s="13" t="s">
        <v>30</v>
      </c>
      <c r="AX296" s="13" t="s">
        <v>74</v>
      </c>
      <c r="AY296" s="190" t="s">
        <v>132</v>
      </c>
    </row>
    <row r="297" s="14" customFormat="1">
      <c r="A297" s="14"/>
      <c r="B297" s="195"/>
      <c r="C297" s="14"/>
      <c r="D297" s="185" t="s">
        <v>143</v>
      </c>
      <c r="E297" s="196" t="s">
        <v>1</v>
      </c>
      <c r="F297" s="197" t="s">
        <v>290</v>
      </c>
      <c r="G297" s="14"/>
      <c r="H297" s="198">
        <v>7.5</v>
      </c>
      <c r="I297" s="14"/>
      <c r="J297" s="14"/>
      <c r="K297" s="14"/>
      <c r="L297" s="195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6" t="s">
        <v>143</v>
      </c>
      <c r="AU297" s="196" t="s">
        <v>83</v>
      </c>
      <c r="AV297" s="14" t="s">
        <v>83</v>
      </c>
      <c r="AW297" s="14" t="s">
        <v>30</v>
      </c>
      <c r="AX297" s="14" t="s">
        <v>74</v>
      </c>
      <c r="AY297" s="196" t="s">
        <v>132</v>
      </c>
    </row>
    <row r="298" s="15" customFormat="1">
      <c r="A298" s="15"/>
      <c r="B298" s="202"/>
      <c r="C298" s="15"/>
      <c r="D298" s="185" t="s">
        <v>143</v>
      </c>
      <c r="E298" s="203" t="s">
        <v>1</v>
      </c>
      <c r="F298" s="204" t="s">
        <v>147</v>
      </c>
      <c r="G298" s="15"/>
      <c r="H298" s="205">
        <v>7.5</v>
      </c>
      <c r="I298" s="15"/>
      <c r="J298" s="15"/>
      <c r="K298" s="15"/>
      <c r="L298" s="202"/>
      <c r="M298" s="206"/>
      <c r="N298" s="207"/>
      <c r="O298" s="207"/>
      <c r="P298" s="207"/>
      <c r="Q298" s="207"/>
      <c r="R298" s="207"/>
      <c r="S298" s="207"/>
      <c r="T298" s="20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03" t="s">
        <v>143</v>
      </c>
      <c r="AU298" s="203" t="s">
        <v>83</v>
      </c>
      <c r="AV298" s="15" t="s">
        <v>148</v>
      </c>
      <c r="AW298" s="15" t="s">
        <v>30</v>
      </c>
      <c r="AX298" s="15" t="s">
        <v>74</v>
      </c>
      <c r="AY298" s="203" t="s">
        <v>132</v>
      </c>
    </row>
    <row r="299" s="16" customFormat="1">
      <c r="A299" s="16"/>
      <c r="B299" s="209"/>
      <c r="C299" s="16"/>
      <c r="D299" s="185" t="s">
        <v>143</v>
      </c>
      <c r="E299" s="210" t="s">
        <v>1</v>
      </c>
      <c r="F299" s="211" t="s">
        <v>149</v>
      </c>
      <c r="G299" s="16"/>
      <c r="H299" s="212">
        <v>7.5</v>
      </c>
      <c r="I299" s="16"/>
      <c r="J299" s="16"/>
      <c r="K299" s="16"/>
      <c r="L299" s="209"/>
      <c r="M299" s="213"/>
      <c r="N299" s="214"/>
      <c r="O299" s="214"/>
      <c r="P299" s="214"/>
      <c r="Q299" s="214"/>
      <c r="R299" s="214"/>
      <c r="S299" s="214"/>
      <c r="T299" s="215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10" t="s">
        <v>143</v>
      </c>
      <c r="AU299" s="210" t="s">
        <v>83</v>
      </c>
      <c r="AV299" s="16" t="s">
        <v>139</v>
      </c>
      <c r="AW299" s="16" t="s">
        <v>30</v>
      </c>
      <c r="AX299" s="16" t="s">
        <v>81</v>
      </c>
      <c r="AY299" s="210" t="s">
        <v>132</v>
      </c>
    </row>
    <row r="300" s="2" customFormat="1" ht="16.5" customHeight="1">
      <c r="A300" s="32"/>
      <c r="B300" s="172"/>
      <c r="C300" s="173" t="s">
        <v>291</v>
      </c>
      <c r="D300" s="173" t="s">
        <v>134</v>
      </c>
      <c r="E300" s="174" t="s">
        <v>292</v>
      </c>
      <c r="F300" s="175" t="s">
        <v>293</v>
      </c>
      <c r="G300" s="176" t="s">
        <v>199</v>
      </c>
      <c r="H300" s="177">
        <v>10.5</v>
      </c>
      <c r="I300" s="178">
        <v>2500</v>
      </c>
      <c r="J300" s="178">
        <f>ROUND(I300*H300,2)</f>
        <v>26250</v>
      </c>
      <c r="K300" s="175" t="s">
        <v>278</v>
      </c>
      <c r="L300" s="33"/>
      <c r="M300" s="179" t="s">
        <v>1</v>
      </c>
      <c r="N300" s="180" t="s">
        <v>39</v>
      </c>
      <c r="O300" s="181">
        <v>0</v>
      </c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83" t="s">
        <v>139</v>
      </c>
      <c r="AT300" s="183" t="s">
        <v>134</v>
      </c>
      <c r="AU300" s="183" t="s">
        <v>83</v>
      </c>
      <c r="AY300" s="19" t="s">
        <v>132</v>
      </c>
      <c r="BE300" s="184">
        <f>IF(N300="základní",J300,0)</f>
        <v>26250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9" t="s">
        <v>81</v>
      </c>
      <c r="BK300" s="184">
        <f>ROUND(I300*H300,2)</f>
        <v>26250</v>
      </c>
      <c r="BL300" s="19" t="s">
        <v>139</v>
      </c>
      <c r="BM300" s="183" t="s">
        <v>294</v>
      </c>
    </row>
    <row r="301" s="2" customFormat="1">
      <c r="A301" s="32"/>
      <c r="B301" s="33"/>
      <c r="C301" s="32"/>
      <c r="D301" s="185" t="s">
        <v>280</v>
      </c>
      <c r="E301" s="32"/>
      <c r="F301" s="225" t="s">
        <v>295</v>
      </c>
      <c r="G301" s="32"/>
      <c r="H301" s="32"/>
      <c r="I301" s="32"/>
      <c r="J301" s="32"/>
      <c r="K301" s="32"/>
      <c r="L301" s="33"/>
      <c r="M301" s="187"/>
      <c r="N301" s="188"/>
      <c r="O301" s="70"/>
      <c r="P301" s="70"/>
      <c r="Q301" s="70"/>
      <c r="R301" s="70"/>
      <c r="S301" s="70"/>
      <c r="T301" s="71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9" t="s">
        <v>280</v>
      </c>
      <c r="AU301" s="19" t="s">
        <v>83</v>
      </c>
    </row>
    <row r="302" s="13" customFormat="1">
      <c r="A302" s="13"/>
      <c r="B302" s="189"/>
      <c r="C302" s="13"/>
      <c r="D302" s="185" t="s">
        <v>143</v>
      </c>
      <c r="E302" s="190" t="s">
        <v>1</v>
      </c>
      <c r="F302" s="191" t="s">
        <v>296</v>
      </c>
      <c r="G302" s="13"/>
      <c r="H302" s="190" t="s">
        <v>1</v>
      </c>
      <c r="I302" s="13"/>
      <c r="J302" s="13"/>
      <c r="K302" s="13"/>
      <c r="L302" s="189"/>
      <c r="M302" s="192"/>
      <c r="N302" s="193"/>
      <c r="O302" s="193"/>
      <c r="P302" s="193"/>
      <c r="Q302" s="193"/>
      <c r="R302" s="193"/>
      <c r="S302" s="193"/>
      <c r="T302" s="19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0" t="s">
        <v>143</v>
      </c>
      <c r="AU302" s="190" t="s">
        <v>83</v>
      </c>
      <c r="AV302" s="13" t="s">
        <v>81</v>
      </c>
      <c r="AW302" s="13" t="s">
        <v>30</v>
      </c>
      <c r="AX302" s="13" t="s">
        <v>74</v>
      </c>
      <c r="AY302" s="190" t="s">
        <v>132</v>
      </c>
    </row>
    <row r="303" s="13" customFormat="1">
      <c r="A303" s="13"/>
      <c r="B303" s="189"/>
      <c r="C303" s="13"/>
      <c r="D303" s="185" t="s">
        <v>143</v>
      </c>
      <c r="E303" s="190" t="s">
        <v>1</v>
      </c>
      <c r="F303" s="191" t="s">
        <v>145</v>
      </c>
      <c r="G303" s="13"/>
      <c r="H303" s="190" t="s">
        <v>1</v>
      </c>
      <c r="I303" s="13"/>
      <c r="J303" s="13"/>
      <c r="K303" s="13"/>
      <c r="L303" s="189"/>
      <c r="M303" s="192"/>
      <c r="N303" s="193"/>
      <c r="O303" s="193"/>
      <c r="P303" s="193"/>
      <c r="Q303" s="193"/>
      <c r="R303" s="193"/>
      <c r="S303" s="193"/>
      <c r="T303" s="19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0" t="s">
        <v>143</v>
      </c>
      <c r="AU303" s="190" t="s">
        <v>83</v>
      </c>
      <c r="AV303" s="13" t="s">
        <v>81</v>
      </c>
      <c r="AW303" s="13" t="s">
        <v>30</v>
      </c>
      <c r="AX303" s="13" t="s">
        <v>74</v>
      </c>
      <c r="AY303" s="190" t="s">
        <v>132</v>
      </c>
    </row>
    <row r="304" s="14" customFormat="1">
      <c r="A304" s="14"/>
      <c r="B304" s="195"/>
      <c r="C304" s="14"/>
      <c r="D304" s="185" t="s">
        <v>143</v>
      </c>
      <c r="E304" s="196" t="s">
        <v>1</v>
      </c>
      <c r="F304" s="197" t="s">
        <v>297</v>
      </c>
      <c r="G304" s="14"/>
      <c r="H304" s="198">
        <v>10.5</v>
      </c>
      <c r="I304" s="14"/>
      <c r="J304" s="14"/>
      <c r="K304" s="14"/>
      <c r="L304" s="195"/>
      <c r="M304" s="199"/>
      <c r="N304" s="200"/>
      <c r="O304" s="200"/>
      <c r="P304" s="200"/>
      <c r="Q304" s="200"/>
      <c r="R304" s="200"/>
      <c r="S304" s="200"/>
      <c r="T304" s="20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6" t="s">
        <v>143</v>
      </c>
      <c r="AU304" s="196" t="s">
        <v>83</v>
      </c>
      <c r="AV304" s="14" t="s">
        <v>83</v>
      </c>
      <c r="AW304" s="14" t="s">
        <v>30</v>
      </c>
      <c r="AX304" s="14" t="s">
        <v>74</v>
      </c>
      <c r="AY304" s="196" t="s">
        <v>132</v>
      </c>
    </row>
    <row r="305" s="15" customFormat="1">
      <c r="A305" s="15"/>
      <c r="B305" s="202"/>
      <c r="C305" s="15"/>
      <c r="D305" s="185" t="s">
        <v>143</v>
      </c>
      <c r="E305" s="203" t="s">
        <v>1</v>
      </c>
      <c r="F305" s="204" t="s">
        <v>147</v>
      </c>
      <c r="G305" s="15"/>
      <c r="H305" s="205">
        <v>10.5</v>
      </c>
      <c r="I305" s="15"/>
      <c r="J305" s="15"/>
      <c r="K305" s="15"/>
      <c r="L305" s="202"/>
      <c r="M305" s="206"/>
      <c r="N305" s="207"/>
      <c r="O305" s="207"/>
      <c r="P305" s="207"/>
      <c r="Q305" s="207"/>
      <c r="R305" s="207"/>
      <c r="S305" s="207"/>
      <c r="T305" s="208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03" t="s">
        <v>143</v>
      </c>
      <c r="AU305" s="203" t="s">
        <v>83</v>
      </c>
      <c r="AV305" s="15" t="s">
        <v>148</v>
      </c>
      <c r="AW305" s="15" t="s">
        <v>30</v>
      </c>
      <c r="AX305" s="15" t="s">
        <v>74</v>
      </c>
      <c r="AY305" s="203" t="s">
        <v>132</v>
      </c>
    </row>
    <row r="306" s="16" customFormat="1">
      <c r="A306" s="16"/>
      <c r="B306" s="209"/>
      <c r="C306" s="16"/>
      <c r="D306" s="185" t="s">
        <v>143</v>
      </c>
      <c r="E306" s="210" t="s">
        <v>1</v>
      </c>
      <c r="F306" s="211" t="s">
        <v>149</v>
      </c>
      <c r="G306" s="16"/>
      <c r="H306" s="212">
        <v>10.5</v>
      </c>
      <c r="I306" s="16"/>
      <c r="J306" s="16"/>
      <c r="K306" s="16"/>
      <c r="L306" s="209"/>
      <c r="M306" s="213"/>
      <c r="N306" s="214"/>
      <c r="O306" s="214"/>
      <c r="P306" s="214"/>
      <c r="Q306" s="214"/>
      <c r="R306" s="214"/>
      <c r="S306" s="214"/>
      <c r="T306" s="215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10" t="s">
        <v>143</v>
      </c>
      <c r="AU306" s="210" t="s">
        <v>83</v>
      </c>
      <c r="AV306" s="16" t="s">
        <v>139</v>
      </c>
      <c r="AW306" s="16" t="s">
        <v>30</v>
      </c>
      <c r="AX306" s="16" t="s">
        <v>81</v>
      </c>
      <c r="AY306" s="210" t="s">
        <v>132</v>
      </c>
    </row>
    <row r="307" s="2" customFormat="1" ht="24.15" customHeight="1">
      <c r="A307" s="32"/>
      <c r="B307" s="172"/>
      <c r="C307" s="173" t="s">
        <v>298</v>
      </c>
      <c r="D307" s="173" t="s">
        <v>134</v>
      </c>
      <c r="E307" s="174" t="s">
        <v>299</v>
      </c>
      <c r="F307" s="175" t="s">
        <v>300</v>
      </c>
      <c r="G307" s="176" t="s">
        <v>199</v>
      </c>
      <c r="H307" s="177">
        <v>131.46000000000001</v>
      </c>
      <c r="I307" s="178">
        <v>40</v>
      </c>
      <c r="J307" s="178">
        <f>ROUND(I307*H307,2)</f>
        <v>5258.3999999999996</v>
      </c>
      <c r="K307" s="175" t="s">
        <v>278</v>
      </c>
      <c r="L307" s="33"/>
      <c r="M307" s="179" t="s">
        <v>1</v>
      </c>
      <c r="N307" s="180" t="s">
        <v>39</v>
      </c>
      <c r="O307" s="181">
        <v>0</v>
      </c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3" t="s">
        <v>139</v>
      </c>
      <c r="AT307" s="183" t="s">
        <v>134</v>
      </c>
      <c r="AU307" s="183" t="s">
        <v>83</v>
      </c>
      <c r="AY307" s="19" t="s">
        <v>132</v>
      </c>
      <c r="BE307" s="184">
        <f>IF(N307="základní",J307,0)</f>
        <v>5258.3999999999996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9" t="s">
        <v>81</v>
      </c>
      <c r="BK307" s="184">
        <f>ROUND(I307*H307,2)</f>
        <v>5258.3999999999996</v>
      </c>
      <c r="BL307" s="19" t="s">
        <v>139</v>
      </c>
      <c r="BM307" s="183" t="s">
        <v>301</v>
      </c>
    </row>
    <row r="308" s="2" customFormat="1">
      <c r="A308" s="32"/>
      <c r="B308" s="33"/>
      <c r="C308" s="32"/>
      <c r="D308" s="185" t="s">
        <v>280</v>
      </c>
      <c r="E308" s="32"/>
      <c r="F308" s="225" t="s">
        <v>295</v>
      </c>
      <c r="G308" s="32"/>
      <c r="H308" s="32"/>
      <c r="I308" s="32"/>
      <c r="J308" s="32"/>
      <c r="K308" s="32"/>
      <c r="L308" s="33"/>
      <c r="M308" s="187"/>
      <c r="N308" s="188"/>
      <c r="O308" s="70"/>
      <c r="P308" s="70"/>
      <c r="Q308" s="70"/>
      <c r="R308" s="70"/>
      <c r="S308" s="70"/>
      <c r="T308" s="71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9" t="s">
        <v>280</v>
      </c>
      <c r="AU308" s="19" t="s">
        <v>83</v>
      </c>
    </row>
    <row r="309" s="13" customFormat="1">
      <c r="A309" s="13"/>
      <c r="B309" s="189"/>
      <c r="C309" s="13"/>
      <c r="D309" s="185" t="s">
        <v>143</v>
      </c>
      <c r="E309" s="190" t="s">
        <v>1</v>
      </c>
      <c r="F309" s="191" t="s">
        <v>302</v>
      </c>
      <c r="G309" s="13"/>
      <c r="H309" s="190" t="s">
        <v>1</v>
      </c>
      <c r="I309" s="13"/>
      <c r="J309" s="13"/>
      <c r="K309" s="13"/>
      <c r="L309" s="189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0" t="s">
        <v>143</v>
      </c>
      <c r="AU309" s="190" t="s">
        <v>83</v>
      </c>
      <c r="AV309" s="13" t="s">
        <v>81</v>
      </c>
      <c r="AW309" s="13" t="s">
        <v>30</v>
      </c>
      <c r="AX309" s="13" t="s">
        <v>74</v>
      </c>
      <c r="AY309" s="190" t="s">
        <v>132</v>
      </c>
    </row>
    <row r="310" s="13" customFormat="1">
      <c r="A310" s="13"/>
      <c r="B310" s="189"/>
      <c r="C310" s="13"/>
      <c r="D310" s="185" t="s">
        <v>143</v>
      </c>
      <c r="E310" s="190" t="s">
        <v>1</v>
      </c>
      <c r="F310" s="191" t="s">
        <v>145</v>
      </c>
      <c r="G310" s="13"/>
      <c r="H310" s="190" t="s">
        <v>1</v>
      </c>
      <c r="I310" s="13"/>
      <c r="J310" s="13"/>
      <c r="K310" s="13"/>
      <c r="L310" s="189"/>
      <c r="M310" s="192"/>
      <c r="N310" s="193"/>
      <c r="O310" s="193"/>
      <c r="P310" s="193"/>
      <c r="Q310" s="193"/>
      <c r="R310" s="193"/>
      <c r="S310" s="193"/>
      <c r="T310" s="19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0" t="s">
        <v>143</v>
      </c>
      <c r="AU310" s="190" t="s">
        <v>83</v>
      </c>
      <c r="AV310" s="13" t="s">
        <v>81</v>
      </c>
      <c r="AW310" s="13" t="s">
        <v>30</v>
      </c>
      <c r="AX310" s="13" t="s">
        <v>74</v>
      </c>
      <c r="AY310" s="190" t="s">
        <v>132</v>
      </c>
    </row>
    <row r="311" s="14" customFormat="1">
      <c r="A311" s="14"/>
      <c r="B311" s="195"/>
      <c r="C311" s="14"/>
      <c r="D311" s="185" t="s">
        <v>143</v>
      </c>
      <c r="E311" s="196" t="s">
        <v>1</v>
      </c>
      <c r="F311" s="197" t="s">
        <v>232</v>
      </c>
      <c r="G311" s="14"/>
      <c r="H311" s="198">
        <v>82.5</v>
      </c>
      <c r="I311" s="14"/>
      <c r="J311" s="14"/>
      <c r="K311" s="14"/>
      <c r="L311" s="195"/>
      <c r="M311" s="199"/>
      <c r="N311" s="200"/>
      <c r="O311" s="200"/>
      <c r="P311" s="200"/>
      <c r="Q311" s="200"/>
      <c r="R311" s="200"/>
      <c r="S311" s="200"/>
      <c r="T311" s="20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6" t="s">
        <v>143</v>
      </c>
      <c r="AU311" s="196" t="s">
        <v>83</v>
      </c>
      <c r="AV311" s="14" t="s">
        <v>83</v>
      </c>
      <c r="AW311" s="14" t="s">
        <v>30</v>
      </c>
      <c r="AX311" s="14" t="s">
        <v>74</v>
      </c>
      <c r="AY311" s="196" t="s">
        <v>132</v>
      </c>
    </row>
    <row r="312" s="14" customFormat="1">
      <c r="A312" s="14"/>
      <c r="B312" s="195"/>
      <c r="C312" s="14"/>
      <c r="D312" s="185" t="s">
        <v>143</v>
      </c>
      <c r="E312" s="196" t="s">
        <v>1</v>
      </c>
      <c r="F312" s="197" t="s">
        <v>303</v>
      </c>
      <c r="G312" s="14"/>
      <c r="H312" s="198">
        <v>-16.77</v>
      </c>
      <c r="I312" s="14"/>
      <c r="J312" s="14"/>
      <c r="K312" s="14"/>
      <c r="L312" s="195"/>
      <c r="M312" s="199"/>
      <c r="N312" s="200"/>
      <c r="O312" s="200"/>
      <c r="P312" s="200"/>
      <c r="Q312" s="200"/>
      <c r="R312" s="200"/>
      <c r="S312" s="200"/>
      <c r="T312" s="20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6" t="s">
        <v>143</v>
      </c>
      <c r="AU312" s="196" t="s">
        <v>83</v>
      </c>
      <c r="AV312" s="14" t="s">
        <v>83</v>
      </c>
      <c r="AW312" s="14" t="s">
        <v>30</v>
      </c>
      <c r="AX312" s="14" t="s">
        <v>74</v>
      </c>
      <c r="AY312" s="196" t="s">
        <v>132</v>
      </c>
    </row>
    <row r="313" s="15" customFormat="1">
      <c r="A313" s="15"/>
      <c r="B313" s="202"/>
      <c r="C313" s="15"/>
      <c r="D313" s="185" t="s">
        <v>143</v>
      </c>
      <c r="E313" s="203" t="s">
        <v>1</v>
      </c>
      <c r="F313" s="204" t="s">
        <v>147</v>
      </c>
      <c r="G313" s="15"/>
      <c r="H313" s="205">
        <v>65.730000000000004</v>
      </c>
      <c r="I313" s="15"/>
      <c r="J313" s="15"/>
      <c r="K313" s="15"/>
      <c r="L313" s="202"/>
      <c r="M313" s="206"/>
      <c r="N313" s="207"/>
      <c r="O313" s="207"/>
      <c r="P313" s="207"/>
      <c r="Q313" s="207"/>
      <c r="R313" s="207"/>
      <c r="S313" s="207"/>
      <c r="T313" s="20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03" t="s">
        <v>143</v>
      </c>
      <c r="AU313" s="203" t="s">
        <v>83</v>
      </c>
      <c r="AV313" s="15" t="s">
        <v>148</v>
      </c>
      <c r="AW313" s="15" t="s">
        <v>30</v>
      </c>
      <c r="AX313" s="15" t="s">
        <v>74</v>
      </c>
      <c r="AY313" s="203" t="s">
        <v>132</v>
      </c>
    </row>
    <row r="314" s="14" customFormat="1">
      <c r="A314" s="14"/>
      <c r="B314" s="195"/>
      <c r="C314" s="14"/>
      <c r="D314" s="185" t="s">
        <v>143</v>
      </c>
      <c r="E314" s="196" t="s">
        <v>1</v>
      </c>
      <c r="F314" s="197" t="s">
        <v>304</v>
      </c>
      <c r="G314" s="14"/>
      <c r="H314" s="198">
        <v>65.730000000000004</v>
      </c>
      <c r="I314" s="14"/>
      <c r="J314" s="14"/>
      <c r="K314" s="14"/>
      <c r="L314" s="195"/>
      <c r="M314" s="199"/>
      <c r="N314" s="200"/>
      <c r="O314" s="200"/>
      <c r="P314" s="200"/>
      <c r="Q314" s="200"/>
      <c r="R314" s="200"/>
      <c r="S314" s="200"/>
      <c r="T314" s="20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6" t="s">
        <v>143</v>
      </c>
      <c r="AU314" s="196" t="s">
        <v>83</v>
      </c>
      <c r="AV314" s="14" t="s">
        <v>83</v>
      </c>
      <c r="AW314" s="14" t="s">
        <v>30</v>
      </c>
      <c r="AX314" s="14" t="s">
        <v>74</v>
      </c>
      <c r="AY314" s="196" t="s">
        <v>132</v>
      </c>
    </row>
    <row r="315" s="16" customFormat="1">
      <c r="A315" s="16"/>
      <c r="B315" s="209"/>
      <c r="C315" s="16"/>
      <c r="D315" s="185" t="s">
        <v>143</v>
      </c>
      <c r="E315" s="210" t="s">
        <v>1</v>
      </c>
      <c r="F315" s="211" t="s">
        <v>149</v>
      </c>
      <c r="G315" s="16"/>
      <c r="H315" s="212">
        <v>131.46000000000001</v>
      </c>
      <c r="I315" s="16"/>
      <c r="J315" s="16"/>
      <c r="K315" s="16"/>
      <c r="L315" s="209"/>
      <c r="M315" s="213"/>
      <c r="N315" s="214"/>
      <c r="O315" s="214"/>
      <c r="P315" s="214"/>
      <c r="Q315" s="214"/>
      <c r="R315" s="214"/>
      <c r="S315" s="214"/>
      <c r="T315" s="215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10" t="s">
        <v>143</v>
      </c>
      <c r="AU315" s="210" t="s">
        <v>83</v>
      </c>
      <c r="AV315" s="16" t="s">
        <v>139</v>
      </c>
      <c r="AW315" s="16" t="s">
        <v>30</v>
      </c>
      <c r="AX315" s="16" t="s">
        <v>81</v>
      </c>
      <c r="AY315" s="210" t="s">
        <v>132</v>
      </c>
    </row>
    <row r="316" s="2" customFormat="1" ht="16.5" customHeight="1">
      <c r="A316" s="32"/>
      <c r="B316" s="172"/>
      <c r="C316" s="173" t="s">
        <v>305</v>
      </c>
      <c r="D316" s="173" t="s">
        <v>134</v>
      </c>
      <c r="E316" s="174" t="s">
        <v>306</v>
      </c>
      <c r="F316" s="175" t="s">
        <v>307</v>
      </c>
      <c r="G316" s="176" t="s">
        <v>199</v>
      </c>
      <c r="H316" s="177">
        <v>22.596</v>
      </c>
      <c r="I316" s="178">
        <v>80</v>
      </c>
      <c r="J316" s="178">
        <f>ROUND(I316*H316,2)</f>
        <v>1807.6800000000001</v>
      </c>
      <c r="K316" s="175" t="s">
        <v>278</v>
      </c>
      <c r="L316" s="33"/>
      <c r="M316" s="179" t="s">
        <v>1</v>
      </c>
      <c r="N316" s="180" t="s">
        <v>39</v>
      </c>
      <c r="O316" s="181">
        <v>0</v>
      </c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3" t="s">
        <v>139</v>
      </c>
      <c r="AT316" s="183" t="s">
        <v>134</v>
      </c>
      <c r="AU316" s="183" t="s">
        <v>83</v>
      </c>
      <c r="AY316" s="19" t="s">
        <v>132</v>
      </c>
      <c r="BE316" s="184">
        <f>IF(N316="základní",J316,0)</f>
        <v>1807.6800000000001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9" t="s">
        <v>81</v>
      </c>
      <c r="BK316" s="184">
        <f>ROUND(I316*H316,2)</f>
        <v>1807.6800000000001</v>
      </c>
      <c r="BL316" s="19" t="s">
        <v>139</v>
      </c>
      <c r="BM316" s="183" t="s">
        <v>308</v>
      </c>
    </row>
    <row r="317" s="2" customFormat="1">
      <c r="A317" s="32"/>
      <c r="B317" s="33"/>
      <c r="C317" s="32"/>
      <c r="D317" s="185" t="s">
        <v>280</v>
      </c>
      <c r="E317" s="32"/>
      <c r="F317" s="225" t="s">
        <v>295</v>
      </c>
      <c r="G317" s="32"/>
      <c r="H317" s="32"/>
      <c r="I317" s="32"/>
      <c r="J317" s="32"/>
      <c r="K317" s="32"/>
      <c r="L317" s="33"/>
      <c r="M317" s="187"/>
      <c r="N317" s="188"/>
      <c r="O317" s="70"/>
      <c r="P317" s="70"/>
      <c r="Q317" s="70"/>
      <c r="R317" s="70"/>
      <c r="S317" s="70"/>
      <c r="T317" s="71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9" t="s">
        <v>280</v>
      </c>
      <c r="AU317" s="19" t="s">
        <v>83</v>
      </c>
    </row>
    <row r="318" s="13" customFormat="1">
      <c r="A318" s="13"/>
      <c r="B318" s="189"/>
      <c r="C318" s="13"/>
      <c r="D318" s="185" t="s">
        <v>143</v>
      </c>
      <c r="E318" s="190" t="s">
        <v>1</v>
      </c>
      <c r="F318" s="191" t="s">
        <v>309</v>
      </c>
      <c r="G318" s="13"/>
      <c r="H318" s="190" t="s">
        <v>1</v>
      </c>
      <c r="I318" s="13"/>
      <c r="J318" s="13"/>
      <c r="K318" s="13"/>
      <c r="L318" s="189"/>
      <c r="M318" s="192"/>
      <c r="N318" s="193"/>
      <c r="O318" s="193"/>
      <c r="P318" s="193"/>
      <c r="Q318" s="193"/>
      <c r="R318" s="193"/>
      <c r="S318" s="193"/>
      <c r="T318" s="19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0" t="s">
        <v>143</v>
      </c>
      <c r="AU318" s="190" t="s">
        <v>83</v>
      </c>
      <c r="AV318" s="13" t="s">
        <v>81</v>
      </c>
      <c r="AW318" s="13" t="s">
        <v>30</v>
      </c>
      <c r="AX318" s="13" t="s">
        <v>74</v>
      </c>
      <c r="AY318" s="190" t="s">
        <v>132</v>
      </c>
    </row>
    <row r="319" s="14" customFormat="1">
      <c r="A319" s="14"/>
      <c r="B319" s="195"/>
      <c r="C319" s="14"/>
      <c r="D319" s="185" t="s">
        <v>143</v>
      </c>
      <c r="E319" s="196" t="s">
        <v>1</v>
      </c>
      <c r="F319" s="197" t="s">
        <v>246</v>
      </c>
      <c r="G319" s="14"/>
      <c r="H319" s="198">
        <v>22.596</v>
      </c>
      <c r="I319" s="14"/>
      <c r="J319" s="14"/>
      <c r="K319" s="14"/>
      <c r="L319" s="195"/>
      <c r="M319" s="199"/>
      <c r="N319" s="200"/>
      <c r="O319" s="200"/>
      <c r="P319" s="200"/>
      <c r="Q319" s="200"/>
      <c r="R319" s="200"/>
      <c r="S319" s="200"/>
      <c r="T319" s="20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6" t="s">
        <v>143</v>
      </c>
      <c r="AU319" s="196" t="s">
        <v>83</v>
      </c>
      <c r="AV319" s="14" t="s">
        <v>83</v>
      </c>
      <c r="AW319" s="14" t="s">
        <v>30</v>
      </c>
      <c r="AX319" s="14" t="s">
        <v>74</v>
      </c>
      <c r="AY319" s="196" t="s">
        <v>132</v>
      </c>
    </row>
    <row r="320" s="15" customFormat="1">
      <c r="A320" s="15"/>
      <c r="B320" s="202"/>
      <c r="C320" s="15"/>
      <c r="D320" s="185" t="s">
        <v>143</v>
      </c>
      <c r="E320" s="203" t="s">
        <v>1</v>
      </c>
      <c r="F320" s="204" t="s">
        <v>147</v>
      </c>
      <c r="G320" s="15"/>
      <c r="H320" s="205">
        <v>22.596</v>
      </c>
      <c r="I320" s="15"/>
      <c r="J320" s="15"/>
      <c r="K320" s="15"/>
      <c r="L320" s="202"/>
      <c r="M320" s="206"/>
      <c r="N320" s="207"/>
      <c r="O320" s="207"/>
      <c r="P320" s="207"/>
      <c r="Q320" s="207"/>
      <c r="R320" s="207"/>
      <c r="S320" s="207"/>
      <c r="T320" s="20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03" t="s">
        <v>143</v>
      </c>
      <c r="AU320" s="203" t="s">
        <v>83</v>
      </c>
      <c r="AV320" s="15" t="s">
        <v>148</v>
      </c>
      <c r="AW320" s="15" t="s">
        <v>30</v>
      </c>
      <c r="AX320" s="15" t="s">
        <v>74</v>
      </c>
      <c r="AY320" s="203" t="s">
        <v>132</v>
      </c>
    </row>
    <row r="321" s="16" customFormat="1">
      <c r="A321" s="16"/>
      <c r="B321" s="209"/>
      <c r="C321" s="16"/>
      <c r="D321" s="185" t="s">
        <v>143</v>
      </c>
      <c r="E321" s="210" t="s">
        <v>1</v>
      </c>
      <c r="F321" s="211" t="s">
        <v>149</v>
      </c>
      <c r="G321" s="16"/>
      <c r="H321" s="212">
        <v>22.596</v>
      </c>
      <c r="I321" s="16"/>
      <c r="J321" s="16"/>
      <c r="K321" s="16"/>
      <c r="L321" s="209"/>
      <c r="M321" s="213"/>
      <c r="N321" s="214"/>
      <c r="O321" s="214"/>
      <c r="P321" s="214"/>
      <c r="Q321" s="214"/>
      <c r="R321" s="214"/>
      <c r="S321" s="214"/>
      <c r="T321" s="215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10" t="s">
        <v>143</v>
      </c>
      <c r="AU321" s="210" t="s">
        <v>83</v>
      </c>
      <c r="AV321" s="16" t="s">
        <v>139</v>
      </c>
      <c r="AW321" s="16" t="s">
        <v>30</v>
      </c>
      <c r="AX321" s="16" t="s">
        <v>81</v>
      </c>
      <c r="AY321" s="210" t="s">
        <v>132</v>
      </c>
    </row>
    <row r="322" s="2" customFormat="1" ht="16.5" customHeight="1">
      <c r="A322" s="32"/>
      <c r="B322" s="172"/>
      <c r="C322" s="173" t="s">
        <v>310</v>
      </c>
      <c r="D322" s="173" t="s">
        <v>134</v>
      </c>
      <c r="E322" s="174" t="s">
        <v>311</v>
      </c>
      <c r="F322" s="175" t="s">
        <v>312</v>
      </c>
      <c r="G322" s="176" t="s">
        <v>199</v>
      </c>
      <c r="H322" s="177">
        <v>12</v>
      </c>
      <c r="I322" s="178">
        <v>1150</v>
      </c>
      <c r="J322" s="178">
        <f>ROUND(I322*H322,2)</f>
        <v>13800</v>
      </c>
      <c r="K322" s="175" t="s">
        <v>278</v>
      </c>
      <c r="L322" s="33"/>
      <c r="M322" s="179" t="s">
        <v>1</v>
      </c>
      <c r="N322" s="180" t="s">
        <v>39</v>
      </c>
      <c r="O322" s="181">
        <v>0</v>
      </c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83" t="s">
        <v>139</v>
      </c>
      <c r="AT322" s="183" t="s">
        <v>134</v>
      </c>
      <c r="AU322" s="183" t="s">
        <v>83</v>
      </c>
      <c r="AY322" s="19" t="s">
        <v>132</v>
      </c>
      <c r="BE322" s="184">
        <f>IF(N322="základní",J322,0)</f>
        <v>13800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9" t="s">
        <v>81</v>
      </c>
      <c r="BK322" s="184">
        <f>ROUND(I322*H322,2)</f>
        <v>13800</v>
      </c>
      <c r="BL322" s="19" t="s">
        <v>139</v>
      </c>
      <c r="BM322" s="183" t="s">
        <v>313</v>
      </c>
    </row>
    <row r="323" s="2" customFormat="1">
      <c r="A323" s="32"/>
      <c r="B323" s="33"/>
      <c r="C323" s="32"/>
      <c r="D323" s="185" t="s">
        <v>280</v>
      </c>
      <c r="E323" s="32"/>
      <c r="F323" s="225" t="s">
        <v>295</v>
      </c>
      <c r="G323" s="32"/>
      <c r="H323" s="32"/>
      <c r="I323" s="32"/>
      <c r="J323" s="32"/>
      <c r="K323" s="32"/>
      <c r="L323" s="33"/>
      <c r="M323" s="187"/>
      <c r="N323" s="188"/>
      <c r="O323" s="70"/>
      <c r="P323" s="70"/>
      <c r="Q323" s="70"/>
      <c r="R323" s="70"/>
      <c r="S323" s="70"/>
      <c r="T323" s="71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9" t="s">
        <v>280</v>
      </c>
      <c r="AU323" s="19" t="s">
        <v>83</v>
      </c>
    </row>
    <row r="324" s="13" customFormat="1">
      <c r="A324" s="13"/>
      <c r="B324" s="189"/>
      <c r="C324" s="13"/>
      <c r="D324" s="185" t="s">
        <v>143</v>
      </c>
      <c r="E324" s="190" t="s">
        <v>1</v>
      </c>
      <c r="F324" s="191" t="s">
        <v>312</v>
      </c>
      <c r="G324" s="13"/>
      <c r="H324" s="190" t="s">
        <v>1</v>
      </c>
      <c r="I324" s="13"/>
      <c r="J324" s="13"/>
      <c r="K324" s="13"/>
      <c r="L324" s="189"/>
      <c r="M324" s="192"/>
      <c r="N324" s="193"/>
      <c r="O324" s="193"/>
      <c r="P324" s="193"/>
      <c r="Q324" s="193"/>
      <c r="R324" s="193"/>
      <c r="S324" s="193"/>
      <c r="T324" s="19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0" t="s">
        <v>143</v>
      </c>
      <c r="AU324" s="190" t="s">
        <v>83</v>
      </c>
      <c r="AV324" s="13" t="s">
        <v>81</v>
      </c>
      <c r="AW324" s="13" t="s">
        <v>30</v>
      </c>
      <c r="AX324" s="13" t="s">
        <v>74</v>
      </c>
      <c r="AY324" s="190" t="s">
        <v>132</v>
      </c>
    </row>
    <row r="325" s="13" customFormat="1">
      <c r="A325" s="13"/>
      <c r="B325" s="189"/>
      <c r="C325" s="13"/>
      <c r="D325" s="185" t="s">
        <v>143</v>
      </c>
      <c r="E325" s="190" t="s">
        <v>1</v>
      </c>
      <c r="F325" s="191" t="s">
        <v>145</v>
      </c>
      <c r="G325" s="13"/>
      <c r="H325" s="190" t="s">
        <v>1</v>
      </c>
      <c r="I325" s="13"/>
      <c r="J325" s="13"/>
      <c r="K325" s="13"/>
      <c r="L325" s="189"/>
      <c r="M325" s="192"/>
      <c r="N325" s="193"/>
      <c r="O325" s="193"/>
      <c r="P325" s="193"/>
      <c r="Q325" s="193"/>
      <c r="R325" s="193"/>
      <c r="S325" s="193"/>
      <c r="T325" s="19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0" t="s">
        <v>143</v>
      </c>
      <c r="AU325" s="190" t="s">
        <v>83</v>
      </c>
      <c r="AV325" s="13" t="s">
        <v>81</v>
      </c>
      <c r="AW325" s="13" t="s">
        <v>30</v>
      </c>
      <c r="AX325" s="13" t="s">
        <v>74</v>
      </c>
      <c r="AY325" s="190" t="s">
        <v>132</v>
      </c>
    </row>
    <row r="326" s="14" customFormat="1">
      <c r="A326" s="14"/>
      <c r="B326" s="195"/>
      <c r="C326" s="14"/>
      <c r="D326" s="185" t="s">
        <v>143</v>
      </c>
      <c r="E326" s="196" t="s">
        <v>1</v>
      </c>
      <c r="F326" s="197" t="s">
        <v>314</v>
      </c>
      <c r="G326" s="14"/>
      <c r="H326" s="198">
        <v>12</v>
      </c>
      <c r="I326" s="14"/>
      <c r="J326" s="14"/>
      <c r="K326" s="14"/>
      <c r="L326" s="195"/>
      <c r="M326" s="199"/>
      <c r="N326" s="200"/>
      <c r="O326" s="200"/>
      <c r="P326" s="200"/>
      <c r="Q326" s="200"/>
      <c r="R326" s="200"/>
      <c r="S326" s="200"/>
      <c r="T326" s="20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6" t="s">
        <v>143</v>
      </c>
      <c r="AU326" s="196" t="s">
        <v>83</v>
      </c>
      <c r="AV326" s="14" t="s">
        <v>83</v>
      </c>
      <c r="AW326" s="14" t="s">
        <v>30</v>
      </c>
      <c r="AX326" s="14" t="s">
        <v>74</v>
      </c>
      <c r="AY326" s="196" t="s">
        <v>132</v>
      </c>
    </row>
    <row r="327" s="15" customFormat="1">
      <c r="A327" s="15"/>
      <c r="B327" s="202"/>
      <c r="C327" s="15"/>
      <c r="D327" s="185" t="s">
        <v>143</v>
      </c>
      <c r="E327" s="203" t="s">
        <v>1</v>
      </c>
      <c r="F327" s="204" t="s">
        <v>147</v>
      </c>
      <c r="G327" s="15"/>
      <c r="H327" s="205">
        <v>12</v>
      </c>
      <c r="I327" s="15"/>
      <c r="J327" s="15"/>
      <c r="K327" s="15"/>
      <c r="L327" s="202"/>
      <c r="M327" s="206"/>
      <c r="N327" s="207"/>
      <c r="O327" s="207"/>
      <c r="P327" s="207"/>
      <c r="Q327" s="207"/>
      <c r="R327" s="207"/>
      <c r="S327" s="207"/>
      <c r="T327" s="20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03" t="s">
        <v>143</v>
      </c>
      <c r="AU327" s="203" t="s">
        <v>83</v>
      </c>
      <c r="AV327" s="15" t="s">
        <v>148</v>
      </c>
      <c r="AW327" s="15" t="s">
        <v>30</v>
      </c>
      <c r="AX327" s="15" t="s">
        <v>74</v>
      </c>
      <c r="AY327" s="203" t="s">
        <v>132</v>
      </c>
    </row>
    <row r="328" s="16" customFormat="1">
      <c r="A328" s="16"/>
      <c r="B328" s="209"/>
      <c r="C328" s="16"/>
      <c r="D328" s="185" t="s">
        <v>143</v>
      </c>
      <c r="E328" s="210" t="s">
        <v>1</v>
      </c>
      <c r="F328" s="211" t="s">
        <v>149</v>
      </c>
      <c r="G328" s="16"/>
      <c r="H328" s="212">
        <v>12</v>
      </c>
      <c r="I328" s="16"/>
      <c r="J328" s="16"/>
      <c r="K328" s="16"/>
      <c r="L328" s="209"/>
      <c r="M328" s="213"/>
      <c r="N328" s="214"/>
      <c r="O328" s="214"/>
      <c r="P328" s="214"/>
      <c r="Q328" s="214"/>
      <c r="R328" s="214"/>
      <c r="S328" s="214"/>
      <c r="T328" s="215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10" t="s">
        <v>143</v>
      </c>
      <c r="AU328" s="210" t="s">
        <v>83</v>
      </c>
      <c r="AV328" s="16" t="s">
        <v>139</v>
      </c>
      <c r="AW328" s="16" t="s">
        <v>30</v>
      </c>
      <c r="AX328" s="16" t="s">
        <v>81</v>
      </c>
      <c r="AY328" s="210" t="s">
        <v>132</v>
      </c>
    </row>
    <row r="329" s="2" customFormat="1" ht="16.5" customHeight="1">
      <c r="A329" s="32"/>
      <c r="B329" s="172"/>
      <c r="C329" s="173" t="s">
        <v>315</v>
      </c>
      <c r="D329" s="173" t="s">
        <v>134</v>
      </c>
      <c r="E329" s="174" t="s">
        <v>316</v>
      </c>
      <c r="F329" s="175" t="s">
        <v>317</v>
      </c>
      <c r="G329" s="176" t="s">
        <v>214</v>
      </c>
      <c r="H329" s="177">
        <v>15</v>
      </c>
      <c r="I329" s="178">
        <v>4500</v>
      </c>
      <c r="J329" s="178">
        <f>ROUND(I329*H329,2)</f>
        <v>67500</v>
      </c>
      <c r="K329" s="175" t="s">
        <v>278</v>
      </c>
      <c r="L329" s="33"/>
      <c r="M329" s="179" t="s">
        <v>1</v>
      </c>
      <c r="N329" s="180" t="s">
        <v>39</v>
      </c>
      <c r="O329" s="181">
        <v>0</v>
      </c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3" t="s">
        <v>139</v>
      </c>
      <c r="AT329" s="183" t="s">
        <v>134</v>
      </c>
      <c r="AU329" s="183" t="s">
        <v>83</v>
      </c>
      <c r="AY329" s="19" t="s">
        <v>132</v>
      </c>
      <c r="BE329" s="184">
        <f>IF(N329="základní",J329,0)</f>
        <v>67500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9" t="s">
        <v>81</v>
      </c>
      <c r="BK329" s="184">
        <f>ROUND(I329*H329,2)</f>
        <v>67500</v>
      </c>
      <c r="BL329" s="19" t="s">
        <v>139</v>
      </c>
      <c r="BM329" s="183" t="s">
        <v>318</v>
      </c>
    </row>
    <row r="330" s="13" customFormat="1">
      <c r="A330" s="13"/>
      <c r="B330" s="189"/>
      <c r="C330" s="13"/>
      <c r="D330" s="185" t="s">
        <v>143</v>
      </c>
      <c r="E330" s="190" t="s">
        <v>1</v>
      </c>
      <c r="F330" s="191" t="s">
        <v>319</v>
      </c>
      <c r="G330" s="13"/>
      <c r="H330" s="190" t="s">
        <v>1</v>
      </c>
      <c r="I330" s="13"/>
      <c r="J330" s="13"/>
      <c r="K330" s="13"/>
      <c r="L330" s="189"/>
      <c r="M330" s="192"/>
      <c r="N330" s="193"/>
      <c r="O330" s="193"/>
      <c r="P330" s="193"/>
      <c r="Q330" s="193"/>
      <c r="R330" s="193"/>
      <c r="S330" s="193"/>
      <c r="T330" s="19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0" t="s">
        <v>143</v>
      </c>
      <c r="AU330" s="190" t="s">
        <v>83</v>
      </c>
      <c r="AV330" s="13" t="s">
        <v>81</v>
      </c>
      <c r="AW330" s="13" t="s">
        <v>30</v>
      </c>
      <c r="AX330" s="13" t="s">
        <v>74</v>
      </c>
      <c r="AY330" s="190" t="s">
        <v>132</v>
      </c>
    </row>
    <row r="331" s="13" customFormat="1">
      <c r="A331" s="13"/>
      <c r="B331" s="189"/>
      <c r="C331" s="13"/>
      <c r="D331" s="185" t="s">
        <v>143</v>
      </c>
      <c r="E331" s="190" t="s">
        <v>1</v>
      </c>
      <c r="F331" s="191" t="s">
        <v>145</v>
      </c>
      <c r="G331" s="13"/>
      <c r="H331" s="190" t="s">
        <v>1</v>
      </c>
      <c r="I331" s="13"/>
      <c r="J331" s="13"/>
      <c r="K331" s="13"/>
      <c r="L331" s="189"/>
      <c r="M331" s="192"/>
      <c r="N331" s="193"/>
      <c r="O331" s="193"/>
      <c r="P331" s="193"/>
      <c r="Q331" s="193"/>
      <c r="R331" s="193"/>
      <c r="S331" s="193"/>
      <c r="T331" s="19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0" t="s">
        <v>143</v>
      </c>
      <c r="AU331" s="190" t="s">
        <v>83</v>
      </c>
      <c r="AV331" s="13" t="s">
        <v>81</v>
      </c>
      <c r="AW331" s="13" t="s">
        <v>30</v>
      </c>
      <c r="AX331" s="13" t="s">
        <v>74</v>
      </c>
      <c r="AY331" s="190" t="s">
        <v>132</v>
      </c>
    </row>
    <row r="332" s="14" customFormat="1">
      <c r="A332" s="14"/>
      <c r="B332" s="195"/>
      <c r="C332" s="14"/>
      <c r="D332" s="185" t="s">
        <v>143</v>
      </c>
      <c r="E332" s="196" t="s">
        <v>1</v>
      </c>
      <c r="F332" s="197" t="s">
        <v>8</v>
      </c>
      <c r="G332" s="14"/>
      <c r="H332" s="198">
        <v>15</v>
      </c>
      <c r="I332" s="14"/>
      <c r="J332" s="14"/>
      <c r="K332" s="14"/>
      <c r="L332" s="195"/>
      <c r="M332" s="199"/>
      <c r="N332" s="200"/>
      <c r="O332" s="200"/>
      <c r="P332" s="200"/>
      <c r="Q332" s="200"/>
      <c r="R332" s="200"/>
      <c r="S332" s="200"/>
      <c r="T332" s="20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6" t="s">
        <v>143</v>
      </c>
      <c r="AU332" s="196" t="s">
        <v>83</v>
      </c>
      <c r="AV332" s="14" t="s">
        <v>83</v>
      </c>
      <c r="AW332" s="14" t="s">
        <v>30</v>
      </c>
      <c r="AX332" s="14" t="s">
        <v>74</v>
      </c>
      <c r="AY332" s="196" t="s">
        <v>132</v>
      </c>
    </row>
    <row r="333" s="15" customFormat="1">
      <c r="A333" s="15"/>
      <c r="B333" s="202"/>
      <c r="C333" s="15"/>
      <c r="D333" s="185" t="s">
        <v>143</v>
      </c>
      <c r="E333" s="203" t="s">
        <v>1</v>
      </c>
      <c r="F333" s="204" t="s">
        <v>147</v>
      </c>
      <c r="G333" s="15"/>
      <c r="H333" s="205">
        <v>15</v>
      </c>
      <c r="I333" s="15"/>
      <c r="J333" s="15"/>
      <c r="K333" s="15"/>
      <c r="L333" s="202"/>
      <c r="M333" s="206"/>
      <c r="N333" s="207"/>
      <c r="O333" s="207"/>
      <c r="P333" s="207"/>
      <c r="Q333" s="207"/>
      <c r="R333" s="207"/>
      <c r="S333" s="207"/>
      <c r="T333" s="20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03" t="s">
        <v>143</v>
      </c>
      <c r="AU333" s="203" t="s">
        <v>83</v>
      </c>
      <c r="AV333" s="15" t="s">
        <v>148</v>
      </c>
      <c r="AW333" s="15" t="s">
        <v>30</v>
      </c>
      <c r="AX333" s="15" t="s">
        <v>74</v>
      </c>
      <c r="AY333" s="203" t="s">
        <v>132</v>
      </c>
    </row>
    <row r="334" s="16" customFormat="1">
      <c r="A334" s="16"/>
      <c r="B334" s="209"/>
      <c r="C334" s="16"/>
      <c r="D334" s="185" t="s">
        <v>143</v>
      </c>
      <c r="E334" s="210" t="s">
        <v>1</v>
      </c>
      <c r="F334" s="211" t="s">
        <v>149</v>
      </c>
      <c r="G334" s="16"/>
      <c r="H334" s="212">
        <v>15</v>
      </c>
      <c r="I334" s="16"/>
      <c r="J334" s="16"/>
      <c r="K334" s="16"/>
      <c r="L334" s="209"/>
      <c r="M334" s="213"/>
      <c r="N334" s="214"/>
      <c r="O334" s="214"/>
      <c r="P334" s="214"/>
      <c r="Q334" s="214"/>
      <c r="R334" s="214"/>
      <c r="S334" s="214"/>
      <c r="T334" s="215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10" t="s">
        <v>143</v>
      </c>
      <c r="AU334" s="210" t="s">
        <v>83</v>
      </c>
      <c r="AV334" s="16" t="s">
        <v>139</v>
      </c>
      <c r="AW334" s="16" t="s">
        <v>30</v>
      </c>
      <c r="AX334" s="16" t="s">
        <v>81</v>
      </c>
      <c r="AY334" s="210" t="s">
        <v>132</v>
      </c>
    </row>
    <row r="335" s="2" customFormat="1" ht="16.5" customHeight="1">
      <c r="A335" s="32"/>
      <c r="B335" s="172"/>
      <c r="C335" s="173" t="s">
        <v>320</v>
      </c>
      <c r="D335" s="173" t="s">
        <v>134</v>
      </c>
      <c r="E335" s="174" t="s">
        <v>321</v>
      </c>
      <c r="F335" s="175" t="s">
        <v>322</v>
      </c>
      <c r="G335" s="176" t="s">
        <v>214</v>
      </c>
      <c r="H335" s="177">
        <v>15</v>
      </c>
      <c r="I335" s="178">
        <v>2500</v>
      </c>
      <c r="J335" s="178">
        <f>ROUND(I335*H335,2)</f>
        <v>37500</v>
      </c>
      <c r="K335" s="175" t="s">
        <v>278</v>
      </c>
      <c r="L335" s="33"/>
      <c r="M335" s="179" t="s">
        <v>1</v>
      </c>
      <c r="N335" s="180" t="s">
        <v>39</v>
      </c>
      <c r="O335" s="181">
        <v>0</v>
      </c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3" t="s">
        <v>139</v>
      </c>
      <c r="AT335" s="183" t="s">
        <v>134</v>
      </c>
      <c r="AU335" s="183" t="s">
        <v>83</v>
      </c>
      <c r="AY335" s="19" t="s">
        <v>132</v>
      </c>
      <c r="BE335" s="184">
        <f>IF(N335="základní",J335,0)</f>
        <v>37500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9" t="s">
        <v>81</v>
      </c>
      <c r="BK335" s="184">
        <f>ROUND(I335*H335,2)</f>
        <v>37500</v>
      </c>
      <c r="BL335" s="19" t="s">
        <v>139</v>
      </c>
      <c r="BM335" s="183" t="s">
        <v>323</v>
      </c>
    </row>
    <row r="336" s="13" customFormat="1">
      <c r="A336" s="13"/>
      <c r="B336" s="189"/>
      <c r="C336" s="13"/>
      <c r="D336" s="185" t="s">
        <v>143</v>
      </c>
      <c r="E336" s="190" t="s">
        <v>1</v>
      </c>
      <c r="F336" s="191" t="s">
        <v>324</v>
      </c>
      <c r="G336" s="13"/>
      <c r="H336" s="190" t="s">
        <v>1</v>
      </c>
      <c r="I336" s="13"/>
      <c r="J336" s="13"/>
      <c r="K336" s="13"/>
      <c r="L336" s="189"/>
      <c r="M336" s="192"/>
      <c r="N336" s="193"/>
      <c r="O336" s="193"/>
      <c r="P336" s="193"/>
      <c r="Q336" s="193"/>
      <c r="R336" s="193"/>
      <c r="S336" s="193"/>
      <c r="T336" s="19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0" t="s">
        <v>143</v>
      </c>
      <c r="AU336" s="190" t="s">
        <v>83</v>
      </c>
      <c r="AV336" s="13" t="s">
        <v>81</v>
      </c>
      <c r="AW336" s="13" t="s">
        <v>30</v>
      </c>
      <c r="AX336" s="13" t="s">
        <v>74</v>
      </c>
      <c r="AY336" s="190" t="s">
        <v>132</v>
      </c>
    </row>
    <row r="337" s="13" customFormat="1">
      <c r="A337" s="13"/>
      <c r="B337" s="189"/>
      <c r="C337" s="13"/>
      <c r="D337" s="185" t="s">
        <v>143</v>
      </c>
      <c r="E337" s="190" t="s">
        <v>1</v>
      </c>
      <c r="F337" s="191" t="s">
        <v>145</v>
      </c>
      <c r="G337" s="13"/>
      <c r="H337" s="190" t="s">
        <v>1</v>
      </c>
      <c r="I337" s="13"/>
      <c r="J337" s="13"/>
      <c r="K337" s="13"/>
      <c r="L337" s="189"/>
      <c r="M337" s="192"/>
      <c r="N337" s="193"/>
      <c r="O337" s="193"/>
      <c r="P337" s="193"/>
      <c r="Q337" s="193"/>
      <c r="R337" s="193"/>
      <c r="S337" s="193"/>
      <c r="T337" s="19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0" t="s">
        <v>143</v>
      </c>
      <c r="AU337" s="190" t="s">
        <v>83</v>
      </c>
      <c r="AV337" s="13" t="s">
        <v>81</v>
      </c>
      <c r="AW337" s="13" t="s">
        <v>30</v>
      </c>
      <c r="AX337" s="13" t="s">
        <v>74</v>
      </c>
      <c r="AY337" s="190" t="s">
        <v>132</v>
      </c>
    </row>
    <row r="338" s="14" customFormat="1">
      <c r="A338" s="14"/>
      <c r="B338" s="195"/>
      <c r="C338" s="14"/>
      <c r="D338" s="185" t="s">
        <v>143</v>
      </c>
      <c r="E338" s="196" t="s">
        <v>1</v>
      </c>
      <c r="F338" s="197" t="s">
        <v>8</v>
      </c>
      <c r="G338" s="14"/>
      <c r="H338" s="198">
        <v>15</v>
      </c>
      <c r="I338" s="14"/>
      <c r="J338" s="14"/>
      <c r="K338" s="14"/>
      <c r="L338" s="195"/>
      <c r="M338" s="199"/>
      <c r="N338" s="200"/>
      <c r="O338" s="200"/>
      <c r="P338" s="200"/>
      <c r="Q338" s="200"/>
      <c r="R338" s="200"/>
      <c r="S338" s="200"/>
      <c r="T338" s="20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6" t="s">
        <v>143</v>
      </c>
      <c r="AU338" s="196" t="s">
        <v>83</v>
      </c>
      <c r="AV338" s="14" t="s">
        <v>83</v>
      </c>
      <c r="AW338" s="14" t="s">
        <v>30</v>
      </c>
      <c r="AX338" s="14" t="s">
        <v>74</v>
      </c>
      <c r="AY338" s="196" t="s">
        <v>132</v>
      </c>
    </row>
    <row r="339" s="15" customFormat="1">
      <c r="A339" s="15"/>
      <c r="B339" s="202"/>
      <c r="C339" s="15"/>
      <c r="D339" s="185" t="s">
        <v>143</v>
      </c>
      <c r="E339" s="203" t="s">
        <v>1</v>
      </c>
      <c r="F339" s="204" t="s">
        <v>147</v>
      </c>
      <c r="G339" s="15"/>
      <c r="H339" s="205">
        <v>15</v>
      </c>
      <c r="I339" s="15"/>
      <c r="J339" s="15"/>
      <c r="K339" s="15"/>
      <c r="L339" s="202"/>
      <c r="M339" s="206"/>
      <c r="N339" s="207"/>
      <c r="O339" s="207"/>
      <c r="P339" s="207"/>
      <c r="Q339" s="207"/>
      <c r="R339" s="207"/>
      <c r="S339" s="207"/>
      <c r="T339" s="20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03" t="s">
        <v>143</v>
      </c>
      <c r="AU339" s="203" t="s">
        <v>83</v>
      </c>
      <c r="AV339" s="15" t="s">
        <v>148</v>
      </c>
      <c r="AW339" s="15" t="s">
        <v>30</v>
      </c>
      <c r="AX339" s="15" t="s">
        <v>74</v>
      </c>
      <c r="AY339" s="203" t="s">
        <v>132</v>
      </c>
    </row>
    <row r="340" s="16" customFormat="1">
      <c r="A340" s="16"/>
      <c r="B340" s="209"/>
      <c r="C340" s="16"/>
      <c r="D340" s="185" t="s">
        <v>143</v>
      </c>
      <c r="E340" s="210" t="s">
        <v>1</v>
      </c>
      <c r="F340" s="211" t="s">
        <v>149</v>
      </c>
      <c r="G340" s="16"/>
      <c r="H340" s="212">
        <v>15</v>
      </c>
      <c r="I340" s="16"/>
      <c r="J340" s="16"/>
      <c r="K340" s="16"/>
      <c r="L340" s="209"/>
      <c r="M340" s="213"/>
      <c r="N340" s="214"/>
      <c r="O340" s="214"/>
      <c r="P340" s="214"/>
      <c r="Q340" s="214"/>
      <c r="R340" s="214"/>
      <c r="S340" s="214"/>
      <c r="T340" s="215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210" t="s">
        <v>143</v>
      </c>
      <c r="AU340" s="210" t="s">
        <v>83</v>
      </c>
      <c r="AV340" s="16" t="s">
        <v>139</v>
      </c>
      <c r="AW340" s="16" t="s">
        <v>30</v>
      </c>
      <c r="AX340" s="16" t="s">
        <v>81</v>
      </c>
      <c r="AY340" s="210" t="s">
        <v>132</v>
      </c>
    </row>
    <row r="341" s="2" customFormat="1" ht="16.5" customHeight="1">
      <c r="A341" s="32"/>
      <c r="B341" s="172"/>
      <c r="C341" s="173" t="s">
        <v>325</v>
      </c>
      <c r="D341" s="173" t="s">
        <v>134</v>
      </c>
      <c r="E341" s="174" t="s">
        <v>326</v>
      </c>
      <c r="F341" s="175" t="s">
        <v>327</v>
      </c>
      <c r="G341" s="176" t="s">
        <v>277</v>
      </c>
      <c r="H341" s="177">
        <v>4</v>
      </c>
      <c r="I341" s="178">
        <v>15000</v>
      </c>
      <c r="J341" s="178">
        <f>ROUND(I341*H341,2)</f>
        <v>60000</v>
      </c>
      <c r="K341" s="175" t="s">
        <v>278</v>
      </c>
      <c r="L341" s="33"/>
      <c r="M341" s="179" t="s">
        <v>1</v>
      </c>
      <c r="N341" s="180" t="s">
        <v>39</v>
      </c>
      <c r="O341" s="181">
        <v>0</v>
      </c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3" t="s">
        <v>139</v>
      </c>
      <c r="AT341" s="183" t="s">
        <v>134</v>
      </c>
      <c r="AU341" s="183" t="s">
        <v>83</v>
      </c>
      <c r="AY341" s="19" t="s">
        <v>132</v>
      </c>
      <c r="BE341" s="184">
        <f>IF(N341="základní",J341,0)</f>
        <v>60000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9" t="s">
        <v>81</v>
      </c>
      <c r="BK341" s="184">
        <f>ROUND(I341*H341,2)</f>
        <v>60000</v>
      </c>
      <c r="BL341" s="19" t="s">
        <v>139</v>
      </c>
      <c r="BM341" s="183" t="s">
        <v>328</v>
      </c>
    </row>
    <row r="342" s="13" customFormat="1">
      <c r="A342" s="13"/>
      <c r="B342" s="189"/>
      <c r="C342" s="13"/>
      <c r="D342" s="185" t="s">
        <v>143</v>
      </c>
      <c r="E342" s="190" t="s">
        <v>1</v>
      </c>
      <c r="F342" s="191" t="s">
        <v>327</v>
      </c>
      <c r="G342" s="13"/>
      <c r="H342" s="190" t="s">
        <v>1</v>
      </c>
      <c r="I342" s="13"/>
      <c r="J342" s="13"/>
      <c r="K342" s="13"/>
      <c r="L342" s="189"/>
      <c r="M342" s="192"/>
      <c r="N342" s="193"/>
      <c r="O342" s="193"/>
      <c r="P342" s="193"/>
      <c r="Q342" s="193"/>
      <c r="R342" s="193"/>
      <c r="S342" s="193"/>
      <c r="T342" s="19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0" t="s">
        <v>143</v>
      </c>
      <c r="AU342" s="190" t="s">
        <v>83</v>
      </c>
      <c r="AV342" s="13" t="s">
        <v>81</v>
      </c>
      <c r="AW342" s="13" t="s">
        <v>30</v>
      </c>
      <c r="AX342" s="13" t="s">
        <v>74</v>
      </c>
      <c r="AY342" s="190" t="s">
        <v>132</v>
      </c>
    </row>
    <row r="343" s="13" customFormat="1">
      <c r="A343" s="13"/>
      <c r="B343" s="189"/>
      <c r="C343" s="13"/>
      <c r="D343" s="185" t="s">
        <v>143</v>
      </c>
      <c r="E343" s="190" t="s">
        <v>1</v>
      </c>
      <c r="F343" s="191" t="s">
        <v>145</v>
      </c>
      <c r="G343" s="13"/>
      <c r="H343" s="190" t="s">
        <v>1</v>
      </c>
      <c r="I343" s="13"/>
      <c r="J343" s="13"/>
      <c r="K343" s="13"/>
      <c r="L343" s="189"/>
      <c r="M343" s="192"/>
      <c r="N343" s="193"/>
      <c r="O343" s="193"/>
      <c r="P343" s="193"/>
      <c r="Q343" s="193"/>
      <c r="R343" s="193"/>
      <c r="S343" s="193"/>
      <c r="T343" s="19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0" t="s">
        <v>143</v>
      </c>
      <c r="AU343" s="190" t="s">
        <v>83</v>
      </c>
      <c r="AV343" s="13" t="s">
        <v>81</v>
      </c>
      <c r="AW343" s="13" t="s">
        <v>30</v>
      </c>
      <c r="AX343" s="13" t="s">
        <v>74</v>
      </c>
      <c r="AY343" s="190" t="s">
        <v>132</v>
      </c>
    </row>
    <row r="344" s="14" customFormat="1">
      <c r="A344" s="14"/>
      <c r="B344" s="195"/>
      <c r="C344" s="14"/>
      <c r="D344" s="185" t="s">
        <v>143</v>
      </c>
      <c r="E344" s="196" t="s">
        <v>1</v>
      </c>
      <c r="F344" s="197" t="s">
        <v>139</v>
      </c>
      <c r="G344" s="14"/>
      <c r="H344" s="198">
        <v>4</v>
      </c>
      <c r="I344" s="14"/>
      <c r="J344" s="14"/>
      <c r="K344" s="14"/>
      <c r="L344" s="195"/>
      <c r="M344" s="199"/>
      <c r="N344" s="200"/>
      <c r="O344" s="200"/>
      <c r="P344" s="200"/>
      <c r="Q344" s="200"/>
      <c r="R344" s="200"/>
      <c r="S344" s="200"/>
      <c r="T344" s="20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6" t="s">
        <v>143</v>
      </c>
      <c r="AU344" s="196" t="s">
        <v>83</v>
      </c>
      <c r="AV344" s="14" t="s">
        <v>83</v>
      </c>
      <c r="AW344" s="14" t="s">
        <v>30</v>
      </c>
      <c r="AX344" s="14" t="s">
        <v>74</v>
      </c>
      <c r="AY344" s="196" t="s">
        <v>132</v>
      </c>
    </row>
    <row r="345" s="15" customFormat="1">
      <c r="A345" s="15"/>
      <c r="B345" s="202"/>
      <c r="C345" s="15"/>
      <c r="D345" s="185" t="s">
        <v>143</v>
      </c>
      <c r="E345" s="203" t="s">
        <v>1</v>
      </c>
      <c r="F345" s="204" t="s">
        <v>147</v>
      </c>
      <c r="G345" s="15"/>
      <c r="H345" s="205">
        <v>4</v>
      </c>
      <c r="I345" s="15"/>
      <c r="J345" s="15"/>
      <c r="K345" s="15"/>
      <c r="L345" s="202"/>
      <c r="M345" s="206"/>
      <c r="N345" s="207"/>
      <c r="O345" s="207"/>
      <c r="P345" s="207"/>
      <c r="Q345" s="207"/>
      <c r="R345" s="207"/>
      <c r="S345" s="207"/>
      <c r="T345" s="208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03" t="s">
        <v>143</v>
      </c>
      <c r="AU345" s="203" t="s">
        <v>83</v>
      </c>
      <c r="AV345" s="15" t="s">
        <v>148</v>
      </c>
      <c r="AW345" s="15" t="s">
        <v>30</v>
      </c>
      <c r="AX345" s="15" t="s">
        <v>74</v>
      </c>
      <c r="AY345" s="203" t="s">
        <v>132</v>
      </c>
    </row>
    <row r="346" s="16" customFormat="1">
      <c r="A346" s="16"/>
      <c r="B346" s="209"/>
      <c r="C346" s="16"/>
      <c r="D346" s="185" t="s">
        <v>143</v>
      </c>
      <c r="E346" s="210" t="s">
        <v>1</v>
      </c>
      <c r="F346" s="211" t="s">
        <v>149</v>
      </c>
      <c r="G346" s="16"/>
      <c r="H346" s="212">
        <v>4</v>
      </c>
      <c r="I346" s="16"/>
      <c r="J346" s="16"/>
      <c r="K346" s="16"/>
      <c r="L346" s="209"/>
      <c r="M346" s="213"/>
      <c r="N346" s="214"/>
      <c r="O346" s="214"/>
      <c r="P346" s="214"/>
      <c r="Q346" s="214"/>
      <c r="R346" s="214"/>
      <c r="S346" s="214"/>
      <c r="T346" s="215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10" t="s">
        <v>143</v>
      </c>
      <c r="AU346" s="210" t="s">
        <v>83</v>
      </c>
      <c r="AV346" s="16" t="s">
        <v>139</v>
      </c>
      <c r="AW346" s="16" t="s">
        <v>30</v>
      </c>
      <c r="AX346" s="16" t="s">
        <v>81</v>
      </c>
      <c r="AY346" s="210" t="s">
        <v>132</v>
      </c>
    </row>
    <row r="347" s="2" customFormat="1" ht="16.5" customHeight="1">
      <c r="A347" s="32"/>
      <c r="B347" s="172"/>
      <c r="C347" s="173" t="s">
        <v>329</v>
      </c>
      <c r="D347" s="173" t="s">
        <v>134</v>
      </c>
      <c r="E347" s="174" t="s">
        <v>330</v>
      </c>
      <c r="F347" s="175" t="s">
        <v>331</v>
      </c>
      <c r="G347" s="176" t="s">
        <v>277</v>
      </c>
      <c r="H347" s="177">
        <v>3</v>
      </c>
      <c r="I347" s="178">
        <v>12000</v>
      </c>
      <c r="J347" s="178">
        <f>ROUND(I347*H347,2)</f>
        <v>36000</v>
      </c>
      <c r="K347" s="175" t="s">
        <v>278</v>
      </c>
      <c r="L347" s="33"/>
      <c r="M347" s="179" t="s">
        <v>1</v>
      </c>
      <c r="N347" s="180" t="s">
        <v>39</v>
      </c>
      <c r="O347" s="181">
        <v>0</v>
      </c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3" t="s">
        <v>139</v>
      </c>
      <c r="AT347" s="183" t="s">
        <v>134</v>
      </c>
      <c r="AU347" s="183" t="s">
        <v>83</v>
      </c>
      <c r="AY347" s="19" t="s">
        <v>132</v>
      </c>
      <c r="BE347" s="184">
        <f>IF(N347="základní",J347,0)</f>
        <v>36000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9" t="s">
        <v>81</v>
      </c>
      <c r="BK347" s="184">
        <f>ROUND(I347*H347,2)</f>
        <v>36000</v>
      </c>
      <c r="BL347" s="19" t="s">
        <v>139</v>
      </c>
      <c r="BM347" s="183" t="s">
        <v>332</v>
      </c>
    </row>
    <row r="348" s="13" customFormat="1">
      <c r="A348" s="13"/>
      <c r="B348" s="189"/>
      <c r="C348" s="13"/>
      <c r="D348" s="185" t="s">
        <v>143</v>
      </c>
      <c r="E348" s="190" t="s">
        <v>1</v>
      </c>
      <c r="F348" s="191" t="s">
        <v>331</v>
      </c>
      <c r="G348" s="13"/>
      <c r="H348" s="190" t="s">
        <v>1</v>
      </c>
      <c r="I348" s="13"/>
      <c r="J348" s="13"/>
      <c r="K348" s="13"/>
      <c r="L348" s="189"/>
      <c r="M348" s="192"/>
      <c r="N348" s="193"/>
      <c r="O348" s="193"/>
      <c r="P348" s="193"/>
      <c r="Q348" s="193"/>
      <c r="R348" s="193"/>
      <c r="S348" s="193"/>
      <c r="T348" s="19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0" t="s">
        <v>143</v>
      </c>
      <c r="AU348" s="190" t="s">
        <v>83</v>
      </c>
      <c r="AV348" s="13" t="s">
        <v>81</v>
      </c>
      <c r="AW348" s="13" t="s">
        <v>30</v>
      </c>
      <c r="AX348" s="13" t="s">
        <v>74</v>
      </c>
      <c r="AY348" s="190" t="s">
        <v>132</v>
      </c>
    </row>
    <row r="349" s="14" customFormat="1">
      <c r="A349" s="14"/>
      <c r="B349" s="195"/>
      <c r="C349" s="14"/>
      <c r="D349" s="185" t="s">
        <v>143</v>
      </c>
      <c r="E349" s="196" t="s">
        <v>1</v>
      </c>
      <c r="F349" s="197" t="s">
        <v>148</v>
      </c>
      <c r="G349" s="14"/>
      <c r="H349" s="198">
        <v>3</v>
      </c>
      <c r="I349" s="14"/>
      <c r="J349" s="14"/>
      <c r="K349" s="14"/>
      <c r="L349" s="195"/>
      <c r="M349" s="199"/>
      <c r="N349" s="200"/>
      <c r="O349" s="200"/>
      <c r="P349" s="200"/>
      <c r="Q349" s="200"/>
      <c r="R349" s="200"/>
      <c r="S349" s="200"/>
      <c r="T349" s="20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6" t="s">
        <v>143</v>
      </c>
      <c r="AU349" s="196" t="s">
        <v>83</v>
      </c>
      <c r="AV349" s="14" t="s">
        <v>83</v>
      </c>
      <c r="AW349" s="14" t="s">
        <v>30</v>
      </c>
      <c r="AX349" s="14" t="s">
        <v>74</v>
      </c>
      <c r="AY349" s="196" t="s">
        <v>132</v>
      </c>
    </row>
    <row r="350" s="15" customFormat="1">
      <c r="A350" s="15"/>
      <c r="B350" s="202"/>
      <c r="C350" s="15"/>
      <c r="D350" s="185" t="s">
        <v>143</v>
      </c>
      <c r="E350" s="203" t="s">
        <v>1</v>
      </c>
      <c r="F350" s="204" t="s">
        <v>147</v>
      </c>
      <c r="G350" s="15"/>
      <c r="H350" s="205">
        <v>3</v>
      </c>
      <c r="I350" s="15"/>
      <c r="J350" s="15"/>
      <c r="K350" s="15"/>
      <c r="L350" s="202"/>
      <c r="M350" s="206"/>
      <c r="N350" s="207"/>
      <c r="O350" s="207"/>
      <c r="P350" s="207"/>
      <c r="Q350" s="207"/>
      <c r="R350" s="207"/>
      <c r="S350" s="207"/>
      <c r="T350" s="20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03" t="s">
        <v>143</v>
      </c>
      <c r="AU350" s="203" t="s">
        <v>83</v>
      </c>
      <c r="AV350" s="15" t="s">
        <v>148</v>
      </c>
      <c r="AW350" s="15" t="s">
        <v>30</v>
      </c>
      <c r="AX350" s="15" t="s">
        <v>74</v>
      </c>
      <c r="AY350" s="203" t="s">
        <v>132</v>
      </c>
    </row>
    <row r="351" s="16" customFormat="1">
      <c r="A351" s="16"/>
      <c r="B351" s="209"/>
      <c r="C351" s="16"/>
      <c r="D351" s="185" t="s">
        <v>143</v>
      </c>
      <c r="E351" s="210" t="s">
        <v>1</v>
      </c>
      <c r="F351" s="211" t="s">
        <v>149</v>
      </c>
      <c r="G351" s="16"/>
      <c r="H351" s="212">
        <v>3</v>
      </c>
      <c r="I351" s="16"/>
      <c r="J351" s="16"/>
      <c r="K351" s="16"/>
      <c r="L351" s="209"/>
      <c r="M351" s="213"/>
      <c r="N351" s="214"/>
      <c r="O351" s="214"/>
      <c r="P351" s="214"/>
      <c r="Q351" s="214"/>
      <c r="R351" s="214"/>
      <c r="S351" s="214"/>
      <c r="T351" s="215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10" t="s">
        <v>143</v>
      </c>
      <c r="AU351" s="210" t="s">
        <v>83</v>
      </c>
      <c r="AV351" s="16" t="s">
        <v>139</v>
      </c>
      <c r="AW351" s="16" t="s">
        <v>30</v>
      </c>
      <c r="AX351" s="16" t="s">
        <v>81</v>
      </c>
      <c r="AY351" s="210" t="s">
        <v>132</v>
      </c>
    </row>
    <row r="352" s="12" customFormat="1" ht="22.8" customHeight="1">
      <c r="A352" s="12"/>
      <c r="B352" s="160"/>
      <c r="C352" s="12"/>
      <c r="D352" s="161" t="s">
        <v>73</v>
      </c>
      <c r="E352" s="170" t="s">
        <v>190</v>
      </c>
      <c r="F352" s="170" t="s">
        <v>333</v>
      </c>
      <c r="G352" s="12"/>
      <c r="H352" s="12"/>
      <c r="I352" s="12"/>
      <c r="J352" s="171">
        <f>BK352</f>
        <v>201616.38000000001</v>
      </c>
      <c r="K352" s="12"/>
      <c r="L352" s="160"/>
      <c r="M352" s="164"/>
      <c r="N352" s="165"/>
      <c r="O352" s="165"/>
      <c r="P352" s="166">
        <f>SUM(P353:P474)</f>
        <v>395.17650499999996</v>
      </c>
      <c r="Q352" s="165"/>
      <c r="R352" s="166">
        <f>SUM(R353:R474)</f>
        <v>3.3376380000000001</v>
      </c>
      <c r="S352" s="165"/>
      <c r="T352" s="167">
        <f>SUM(T353:T474)</f>
        <v>21.406470000000002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61" t="s">
        <v>81</v>
      </c>
      <c r="AT352" s="168" t="s">
        <v>73</v>
      </c>
      <c r="AU352" s="168" t="s">
        <v>81</v>
      </c>
      <c r="AY352" s="161" t="s">
        <v>132</v>
      </c>
      <c r="BK352" s="169">
        <f>SUM(BK353:BK474)</f>
        <v>201616.38000000001</v>
      </c>
    </row>
    <row r="353" s="2" customFormat="1" ht="33" customHeight="1">
      <c r="A353" s="32"/>
      <c r="B353" s="172"/>
      <c r="C353" s="173" t="s">
        <v>334</v>
      </c>
      <c r="D353" s="173" t="s">
        <v>134</v>
      </c>
      <c r="E353" s="174" t="s">
        <v>335</v>
      </c>
      <c r="F353" s="175" t="s">
        <v>336</v>
      </c>
      <c r="G353" s="176" t="s">
        <v>199</v>
      </c>
      <c r="H353" s="177">
        <v>222</v>
      </c>
      <c r="I353" s="178">
        <v>67.299999999999997</v>
      </c>
      <c r="J353" s="178">
        <f>ROUND(I353*H353,2)</f>
        <v>14940.6</v>
      </c>
      <c r="K353" s="175" t="s">
        <v>138</v>
      </c>
      <c r="L353" s="33"/>
      <c r="M353" s="179" t="s">
        <v>1</v>
      </c>
      <c r="N353" s="180" t="s">
        <v>39</v>
      </c>
      <c r="O353" s="181">
        <v>0.16300000000000001</v>
      </c>
      <c r="P353" s="181">
        <f>O353*H353</f>
        <v>36.186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3" t="s">
        <v>139</v>
      </c>
      <c r="AT353" s="183" t="s">
        <v>134</v>
      </c>
      <c r="AU353" s="183" t="s">
        <v>83</v>
      </c>
      <c r="AY353" s="19" t="s">
        <v>132</v>
      </c>
      <c r="BE353" s="184">
        <f>IF(N353="základní",J353,0)</f>
        <v>14940.6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9" t="s">
        <v>81</v>
      </c>
      <c r="BK353" s="184">
        <f>ROUND(I353*H353,2)</f>
        <v>14940.6</v>
      </c>
      <c r="BL353" s="19" t="s">
        <v>139</v>
      </c>
      <c r="BM353" s="183" t="s">
        <v>337</v>
      </c>
    </row>
    <row r="354" s="2" customFormat="1">
      <c r="A354" s="32"/>
      <c r="B354" s="33"/>
      <c r="C354" s="32"/>
      <c r="D354" s="185" t="s">
        <v>141</v>
      </c>
      <c r="E354" s="32"/>
      <c r="F354" s="186" t="s">
        <v>338</v>
      </c>
      <c r="G354" s="32"/>
      <c r="H354" s="32"/>
      <c r="I354" s="32"/>
      <c r="J354" s="32"/>
      <c r="K354" s="32"/>
      <c r="L354" s="33"/>
      <c r="M354" s="187"/>
      <c r="N354" s="188"/>
      <c r="O354" s="70"/>
      <c r="P354" s="70"/>
      <c r="Q354" s="70"/>
      <c r="R354" s="70"/>
      <c r="S354" s="70"/>
      <c r="T354" s="71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9" t="s">
        <v>141</v>
      </c>
      <c r="AU354" s="19" t="s">
        <v>83</v>
      </c>
    </row>
    <row r="355" s="13" customFormat="1">
      <c r="A355" s="13"/>
      <c r="B355" s="189"/>
      <c r="C355" s="13"/>
      <c r="D355" s="185" t="s">
        <v>143</v>
      </c>
      <c r="E355" s="190" t="s">
        <v>1</v>
      </c>
      <c r="F355" s="191" t="s">
        <v>339</v>
      </c>
      <c r="G355" s="13"/>
      <c r="H355" s="190" t="s">
        <v>1</v>
      </c>
      <c r="I355" s="13"/>
      <c r="J355" s="13"/>
      <c r="K355" s="13"/>
      <c r="L355" s="189"/>
      <c r="M355" s="192"/>
      <c r="N355" s="193"/>
      <c r="O355" s="193"/>
      <c r="P355" s="193"/>
      <c r="Q355" s="193"/>
      <c r="R355" s="193"/>
      <c r="S355" s="193"/>
      <c r="T355" s="19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0" t="s">
        <v>143</v>
      </c>
      <c r="AU355" s="190" t="s">
        <v>83</v>
      </c>
      <c r="AV355" s="13" t="s">
        <v>81</v>
      </c>
      <c r="AW355" s="13" t="s">
        <v>30</v>
      </c>
      <c r="AX355" s="13" t="s">
        <v>74</v>
      </c>
      <c r="AY355" s="190" t="s">
        <v>132</v>
      </c>
    </row>
    <row r="356" s="13" customFormat="1">
      <c r="A356" s="13"/>
      <c r="B356" s="189"/>
      <c r="C356" s="13"/>
      <c r="D356" s="185" t="s">
        <v>143</v>
      </c>
      <c r="E356" s="190" t="s">
        <v>1</v>
      </c>
      <c r="F356" s="191" t="s">
        <v>145</v>
      </c>
      <c r="G356" s="13"/>
      <c r="H356" s="190" t="s">
        <v>1</v>
      </c>
      <c r="I356" s="13"/>
      <c r="J356" s="13"/>
      <c r="K356" s="13"/>
      <c r="L356" s="189"/>
      <c r="M356" s="192"/>
      <c r="N356" s="193"/>
      <c r="O356" s="193"/>
      <c r="P356" s="193"/>
      <c r="Q356" s="193"/>
      <c r="R356" s="193"/>
      <c r="S356" s="193"/>
      <c r="T356" s="19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0" t="s">
        <v>143</v>
      </c>
      <c r="AU356" s="190" t="s">
        <v>83</v>
      </c>
      <c r="AV356" s="13" t="s">
        <v>81</v>
      </c>
      <c r="AW356" s="13" t="s">
        <v>30</v>
      </c>
      <c r="AX356" s="13" t="s">
        <v>74</v>
      </c>
      <c r="AY356" s="190" t="s">
        <v>132</v>
      </c>
    </row>
    <row r="357" s="14" customFormat="1">
      <c r="A357" s="14"/>
      <c r="B357" s="195"/>
      <c r="C357" s="14"/>
      <c r="D357" s="185" t="s">
        <v>143</v>
      </c>
      <c r="E357" s="196" t="s">
        <v>1</v>
      </c>
      <c r="F357" s="197" t="s">
        <v>340</v>
      </c>
      <c r="G357" s="14"/>
      <c r="H357" s="198">
        <v>222</v>
      </c>
      <c r="I357" s="14"/>
      <c r="J357" s="14"/>
      <c r="K357" s="14"/>
      <c r="L357" s="195"/>
      <c r="M357" s="199"/>
      <c r="N357" s="200"/>
      <c r="O357" s="200"/>
      <c r="P357" s="200"/>
      <c r="Q357" s="200"/>
      <c r="R357" s="200"/>
      <c r="S357" s="200"/>
      <c r="T357" s="20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6" t="s">
        <v>143</v>
      </c>
      <c r="AU357" s="196" t="s">
        <v>83</v>
      </c>
      <c r="AV357" s="14" t="s">
        <v>83</v>
      </c>
      <c r="AW357" s="14" t="s">
        <v>30</v>
      </c>
      <c r="AX357" s="14" t="s">
        <v>74</v>
      </c>
      <c r="AY357" s="196" t="s">
        <v>132</v>
      </c>
    </row>
    <row r="358" s="15" customFormat="1">
      <c r="A358" s="15"/>
      <c r="B358" s="202"/>
      <c r="C358" s="15"/>
      <c r="D358" s="185" t="s">
        <v>143</v>
      </c>
      <c r="E358" s="203" t="s">
        <v>1</v>
      </c>
      <c r="F358" s="204" t="s">
        <v>147</v>
      </c>
      <c r="G358" s="15"/>
      <c r="H358" s="205">
        <v>222</v>
      </c>
      <c r="I358" s="15"/>
      <c r="J358" s="15"/>
      <c r="K358" s="15"/>
      <c r="L358" s="202"/>
      <c r="M358" s="206"/>
      <c r="N358" s="207"/>
      <c r="O358" s="207"/>
      <c r="P358" s="207"/>
      <c r="Q358" s="207"/>
      <c r="R358" s="207"/>
      <c r="S358" s="207"/>
      <c r="T358" s="20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03" t="s">
        <v>143</v>
      </c>
      <c r="AU358" s="203" t="s">
        <v>83</v>
      </c>
      <c r="AV358" s="15" t="s">
        <v>148</v>
      </c>
      <c r="AW358" s="15" t="s">
        <v>30</v>
      </c>
      <c r="AX358" s="15" t="s">
        <v>74</v>
      </c>
      <c r="AY358" s="203" t="s">
        <v>132</v>
      </c>
    </row>
    <row r="359" s="16" customFormat="1">
      <c r="A359" s="16"/>
      <c r="B359" s="209"/>
      <c r="C359" s="16"/>
      <c r="D359" s="185" t="s">
        <v>143</v>
      </c>
      <c r="E359" s="210" t="s">
        <v>1</v>
      </c>
      <c r="F359" s="211" t="s">
        <v>149</v>
      </c>
      <c r="G359" s="16"/>
      <c r="H359" s="212">
        <v>222</v>
      </c>
      <c r="I359" s="16"/>
      <c r="J359" s="16"/>
      <c r="K359" s="16"/>
      <c r="L359" s="209"/>
      <c r="M359" s="213"/>
      <c r="N359" s="214"/>
      <c r="O359" s="214"/>
      <c r="P359" s="214"/>
      <c r="Q359" s="214"/>
      <c r="R359" s="214"/>
      <c r="S359" s="214"/>
      <c r="T359" s="215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10" t="s">
        <v>143</v>
      </c>
      <c r="AU359" s="210" t="s">
        <v>83</v>
      </c>
      <c r="AV359" s="16" t="s">
        <v>139</v>
      </c>
      <c r="AW359" s="16" t="s">
        <v>30</v>
      </c>
      <c r="AX359" s="16" t="s">
        <v>81</v>
      </c>
      <c r="AY359" s="210" t="s">
        <v>132</v>
      </c>
    </row>
    <row r="360" s="2" customFormat="1" ht="33" customHeight="1">
      <c r="A360" s="32"/>
      <c r="B360" s="172"/>
      <c r="C360" s="173" t="s">
        <v>341</v>
      </c>
      <c r="D360" s="173" t="s">
        <v>134</v>
      </c>
      <c r="E360" s="174" t="s">
        <v>342</v>
      </c>
      <c r="F360" s="175" t="s">
        <v>343</v>
      </c>
      <c r="G360" s="176" t="s">
        <v>199</v>
      </c>
      <c r="H360" s="177">
        <v>13320</v>
      </c>
      <c r="I360" s="178">
        <v>3.2999999999999998</v>
      </c>
      <c r="J360" s="178">
        <f>ROUND(I360*H360,2)</f>
        <v>43956</v>
      </c>
      <c r="K360" s="175" t="s">
        <v>138</v>
      </c>
      <c r="L360" s="33"/>
      <c r="M360" s="179" t="s">
        <v>1</v>
      </c>
      <c r="N360" s="180" t="s">
        <v>39</v>
      </c>
      <c r="O360" s="181">
        <v>0</v>
      </c>
      <c r="P360" s="181">
        <f>O360*H360</f>
        <v>0</v>
      </c>
      <c r="Q360" s="181">
        <v>0</v>
      </c>
      <c r="R360" s="181">
        <f>Q360*H360</f>
        <v>0</v>
      </c>
      <c r="S360" s="181">
        <v>0</v>
      </c>
      <c r="T360" s="182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83" t="s">
        <v>139</v>
      </c>
      <c r="AT360" s="183" t="s">
        <v>134</v>
      </c>
      <c r="AU360" s="183" t="s">
        <v>83</v>
      </c>
      <c r="AY360" s="19" t="s">
        <v>132</v>
      </c>
      <c r="BE360" s="184">
        <f>IF(N360="základní",J360,0)</f>
        <v>43956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9" t="s">
        <v>81</v>
      </c>
      <c r="BK360" s="184">
        <f>ROUND(I360*H360,2)</f>
        <v>43956</v>
      </c>
      <c r="BL360" s="19" t="s">
        <v>139</v>
      </c>
      <c r="BM360" s="183" t="s">
        <v>344</v>
      </c>
    </row>
    <row r="361" s="2" customFormat="1">
      <c r="A361" s="32"/>
      <c r="B361" s="33"/>
      <c r="C361" s="32"/>
      <c r="D361" s="185" t="s">
        <v>141</v>
      </c>
      <c r="E361" s="32"/>
      <c r="F361" s="186" t="s">
        <v>345</v>
      </c>
      <c r="G361" s="32"/>
      <c r="H361" s="32"/>
      <c r="I361" s="32"/>
      <c r="J361" s="32"/>
      <c r="K361" s="32"/>
      <c r="L361" s="33"/>
      <c r="M361" s="187"/>
      <c r="N361" s="188"/>
      <c r="O361" s="70"/>
      <c r="P361" s="70"/>
      <c r="Q361" s="70"/>
      <c r="R361" s="70"/>
      <c r="S361" s="70"/>
      <c r="T361" s="71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9" t="s">
        <v>141</v>
      </c>
      <c r="AU361" s="19" t="s">
        <v>83</v>
      </c>
    </row>
    <row r="362" s="13" customFormat="1">
      <c r="A362" s="13"/>
      <c r="B362" s="189"/>
      <c r="C362" s="13"/>
      <c r="D362" s="185" t="s">
        <v>143</v>
      </c>
      <c r="E362" s="190" t="s">
        <v>1</v>
      </c>
      <c r="F362" s="191" t="s">
        <v>346</v>
      </c>
      <c r="G362" s="13"/>
      <c r="H362" s="190" t="s">
        <v>1</v>
      </c>
      <c r="I362" s="13"/>
      <c r="J362" s="13"/>
      <c r="K362" s="13"/>
      <c r="L362" s="189"/>
      <c r="M362" s="192"/>
      <c r="N362" s="193"/>
      <c r="O362" s="193"/>
      <c r="P362" s="193"/>
      <c r="Q362" s="193"/>
      <c r="R362" s="193"/>
      <c r="S362" s="193"/>
      <c r="T362" s="19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0" t="s">
        <v>143</v>
      </c>
      <c r="AU362" s="190" t="s">
        <v>83</v>
      </c>
      <c r="AV362" s="13" t="s">
        <v>81</v>
      </c>
      <c r="AW362" s="13" t="s">
        <v>30</v>
      </c>
      <c r="AX362" s="13" t="s">
        <v>74</v>
      </c>
      <c r="AY362" s="190" t="s">
        <v>132</v>
      </c>
    </row>
    <row r="363" s="14" customFormat="1">
      <c r="A363" s="14"/>
      <c r="B363" s="195"/>
      <c r="C363" s="14"/>
      <c r="D363" s="185" t="s">
        <v>143</v>
      </c>
      <c r="E363" s="196" t="s">
        <v>1</v>
      </c>
      <c r="F363" s="197" t="s">
        <v>347</v>
      </c>
      <c r="G363" s="14"/>
      <c r="H363" s="198">
        <v>13320</v>
      </c>
      <c r="I363" s="14"/>
      <c r="J363" s="14"/>
      <c r="K363" s="14"/>
      <c r="L363" s="195"/>
      <c r="M363" s="199"/>
      <c r="N363" s="200"/>
      <c r="O363" s="200"/>
      <c r="P363" s="200"/>
      <c r="Q363" s="200"/>
      <c r="R363" s="200"/>
      <c r="S363" s="200"/>
      <c r="T363" s="20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6" t="s">
        <v>143</v>
      </c>
      <c r="AU363" s="196" t="s">
        <v>83</v>
      </c>
      <c r="AV363" s="14" t="s">
        <v>83</v>
      </c>
      <c r="AW363" s="14" t="s">
        <v>30</v>
      </c>
      <c r="AX363" s="14" t="s">
        <v>74</v>
      </c>
      <c r="AY363" s="196" t="s">
        <v>132</v>
      </c>
    </row>
    <row r="364" s="15" customFormat="1">
      <c r="A364" s="15"/>
      <c r="B364" s="202"/>
      <c r="C364" s="15"/>
      <c r="D364" s="185" t="s">
        <v>143</v>
      </c>
      <c r="E364" s="203" t="s">
        <v>1</v>
      </c>
      <c r="F364" s="204" t="s">
        <v>147</v>
      </c>
      <c r="G364" s="15"/>
      <c r="H364" s="205">
        <v>13320</v>
      </c>
      <c r="I364" s="15"/>
      <c r="J364" s="15"/>
      <c r="K364" s="15"/>
      <c r="L364" s="202"/>
      <c r="M364" s="206"/>
      <c r="N364" s="207"/>
      <c r="O364" s="207"/>
      <c r="P364" s="207"/>
      <c r="Q364" s="207"/>
      <c r="R364" s="207"/>
      <c r="S364" s="207"/>
      <c r="T364" s="20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03" t="s">
        <v>143</v>
      </c>
      <c r="AU364" s="203" t="s">
        <v>83</v>
      </c>
      <c r="AV364" s="15" t="s">
        <v>148</v>
      </c>
      <c r="AW364" s="15" t="s">
        <v>30</v>
      </c>
      <c r="AX364" s="15" t="s">
        <v>74</v>
      </c>
      <c r="AY364" s="203" t="s">
        <v>132</v>
      </c>
    </row>
    <row r="365" s="16" customFormat="1">
      <c r="A365" s="16"/>
      <c r="B365" s="209"/>
      <c r="C365" s="16"/>
      <c r="D365" s="185" t="s">
        <v>143</v>
      </c>
      <c r="E365" s="210" t="s">
        <v>1</v>
      </c>
      <c r="F365" s="211" t="s">
        <v>149</v>
      </c>
      <c r="G365" s="16"/>
      <c r="H365" s="212">
        <v>13320</v>
      </c>
      <c r="I365" s="16"/>
      <c r="J365" s="16"/>
      <c r="K365" s="16"/>
      <c r="L365" s="209"/>
      <c r="M365" s="213"/>
      <c r="N365" s="214"/>
      <c r="O365" s="214"/>
      <c r="P365" s="214"/>
      <c r="Q365" s="214"/>
      <c r="R365" s="214"/>
      <c r="S365" s="214"/>
      <c r="T365" s="215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10" t="s">
        <v>143</v>
      </c>
      <c r="AU365" s="210" t="s">
        <v>83</v>
      </c>
      <c r="AV365" s="16" t="s">
        <v>139</v>
      </c>
      <c r="AW365" s="16" t="s">
        <v>30</v>
      </c>
      <c r="AX365" s="16" t="s">
        <v>81</v>
      </c>
      <c r="AY365" s="210" t="s">
        <v>132</v>
      </c>
    </row>
    <row r="366" s="2" customFormat="1" ht="33" customHeight="1">
      <c r="A366" s="32"/>
      <c r="B366" s="172"/>
      <c r="C366" s="173" t="s">
        <v>348</v>
      </c>
      <c r="D366" s="173" t="s">
        <v>134</v>
      </c>
      <c r="E366" s="174" t="s">
        <v>349</v>
      </c>
      <c r="F366" s="175" t="s">
        <v>350</v>
      </c>
      <c r="G366" s="176" t="s">
        <v>199</v>
      </c>
      <c r="H366" s="177">
        <v>222</v>
      </c>
      <c r="I366" s="178">
        <v>50.600000000000001</v>
      </c>
      <c r="J366" s="178">
        <f>ROUND(I366*H366,2)</f>
        <v>11233.200000000001</v>
      </c>
      <c r="K366" s="175" t="s">
        <v>138</v>
      </c>
      <c r="L366" s="33"/>
      <c r="M366" s="179" t="s">
        <v>1</v>
      </c>
      <c r="N366" s="180" t="s">
        <v>39</v>
      </c>
      <c r="O366" s="181">
        <v>0.129</v>
      </c>
      <c r="P366" s="181">
        <f>O366*H366</f>
        <v>28.638000000000002</v>
      </c>
      <c r="Q366" s="181">
        <v>0</v>
      </c>
      <c r="R366" s="181">
        <f>Q366*H366</f>
        <v>0</v>
      </c>
      <c r="S366" s="181">
        <v>0</v>
      </c>
      <c r="T366" s="182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3" t="s">
        <v>139</v>
      </c>
      <c r="AT366" s="183" t="s">
        <v>134</v>
      </c>
      <c r="AU366" s="183" t="s">
        <v>83</v>
      </c>
      <c r="AY366" s="19" t="s">
        <v>132</v>
      </c>
      <c r="BE366" s="184">
        <f>IF(N366="základní",J366,0)</f>
        <v>11233.200000000001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9" t="s">
        <v>81</v>
      </c>
      <c r="BK366" s="184">
        <f>ROUND(I366*H366,2)</f>
        <v>11233.200000000001</v>
      </c>
      <c r="BL366" s="19" t="s">
        <v>139</v>
      </c>
      <c r="BM366" s="183" t="s">
        <v>351</v>
      </c>
    </row>
    <row r="367" s="2" customFormat="1">
      <c r="A367" s="32"/>
      <c r="B367" s="33"/>
      <c r="C367" s="32"/>
      <c r="D367" s="185" t="s">
        <v>141</v>
      </c>
      <c r="E367" s="32"/>
      <c r="F367" s="186" t="s">
        <v>352</v>
      </c>
      <c r="G367" s="32"/>
      <c r="H367" s="32"/>
      <c r="I367" s="32"/>
      <c r="J367" s="32"/>
      <c r="K367" s="32"/>
      <c r="L367" s="33"/>
      <c r="M367" s="187"/>
      <c r="N367" s="188"/>
      <c r="O367" s="70"/>
      <c r="P367" s="70"/>
      <c r="Q367" s="70"/>
      <c r="R367" s="70"/>
      <c r="S367" s="70"/>
      <c r="T367" s="71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9" t="s">
        <v>141</v>
      </c>
      <c r="AU367" s="19" t="s">
        <v>83</v>
      </c>
    </row>
    <row r="368" s="13" customFormat="1">
      <c r="A368" s="13"/>
      <c r="B368" s="189"/>
      <c r="C368" s="13"/>
      <c r="D368" s="185" t="s">
        <v>143</v>
      </c>
      <c r="E368" s="190" t="s">
        <v>1</v>
      </c>
      <c r="F368" s="191" t="s">
        <v>353</v>
      </c>
      <c r="G368" s="13"/>
      <c r="H368" s="190" t="s">
        <v>1</v>
      </c>
      <c r="I368" s="13"/>
      <c r="J368" s="13"/>
      <c r="K368" s="13"/>
      <c r="L368" s="189"/>
      <c r="M368" s="192"/>
      <c r="N368" s="193"/>
      <c r="O368" s="193"/>
      <c r="P368" s="193"/>
      <c r="Q368" s="193"/>
      <c r="R368" s="193"/>
      <c r="S368" s="193"/>
      <c r="T368" s="19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0" t="s">
        <v>143</v>
      </c>
      <c r="AU368" s="190" t="s">
        <v>83</v>
      </c>
      <c r="AV368" s="13" t="s">
        <v>81</v>
      </c>
      <c r="AW368" s="13" t="s">
        <v>30</v>
      </c>
      <c r="AX368" s="13" t="s">
        <v>74</v>
      </c>
      <c r="AY368" s="190" t="s">
        <v>132</v>
      </c>
    </row>
    <row r="369" s="13" customFormat="1">
      <c r="A369" s="13"/>
      <c r="B369" s="189"/>
      <c r="C369" s="13"/>
      <c r="D369" s="185" t="s">
        <v>143</v>
      </c>
      <c r="E369" s="190" t="s">
        <v>1</v>
      </c>
      <c r="F369" s="191" t="s">
        <v>145</v>
      </c>
      <c r="G369" s="13"/>
      <c r="H369" s="190" t="s">
        <v>1</v>
      </c>
      <c r="I369" s="13"/>
      <c r="J369" s="13"/>
      <c r="K369" s="13"/>
      <c r="L369" s="189"/>
      <c r="M369" s="192"/>
      <c r="N369" s="193"/>
      <c r="O369" s="193"/>
      <c r="P369" s="193"/>
      <c r="Q369" s="193"/>
      <c r="R369" s="193"/>
      <c r="S369" s="193"/>
      <c r="T369" s="19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0" t="s">
        <v>143</v>
      </c>
      <c r="AU369" s="190" t="s">
        <v>83</v>
      </c>
      <c r="AV369" s="13" t="s">
        <v>81</v>
      </c>
      <c r="AW369" s="13" t="s">
        <v>30</v>
      </c>
      <c r="AX369" s="13" t="s">
        <v>74</v>
      </c>
      <c r="AY369" s="190" t="s">
        <v>132</v>
      </c>
    </row>
    <row r="370" s="14" customFormat="1">
      <c r="A370" s="14"/>
      <c r="B370" s="195"/>
      <c r="C370" s="14"/>
      <c r="D370" s="185" t="s">
        <v>143</v>
      </c>
      <c r="E370" s="196" t="s">
        <v>1</v>
      </c>
      <c r="F370" s="197" t="s">
        <v>340</v>
      </c>
      <c r="G370" s="14"/>
      <c r="H370" s="198">
        <v>222</v>
      </c>
      <c r="I370" s="14"/>
      <c r="J370" s="14"/>
      <c r="K370" s="14"/>
      <c r="L370" s="195"/>
      <c r="M370" s="199"/>
      <c r="N370" s="200"/>
      <c r="O370" s="200"/>
      <c r="P370" s="200"/>
      <c r="Q370" s="200"/>
      <c r="R370" s="200"/>
      <c r="S370" s="200"/>
      <c r="T370" s="20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6" t="s">
        <v>143</v>
      </c>
      <c r="AU370" s="196" t="s">
        <v>83</v>
      </c>
      <c r="AV370" s="14" t="s">
        <v>83</v>
      </c>
      <c r="AW370" s="14" t="s">
        <v>30</v>
      </c>
      <c r="AX370" s="14" t="s">
        <v>74</v>
      </c>
      <c r="AY370" s="196" t="s">
        <v>132</v>
      </c>
    </row>
    <row r="371" s="15" customFormat="1">
      <c r="A371" s="15"/>
      <c r="B371" s="202"/>
      <c r="C371" s="15"/>
      <c r="D371" s="185" t="s">
        <v>143</v>
      </c>
      <c r="E371" s="203" t="s">
        <v>1</v>
      </c>
      <c r="F371" s="204" t="s">
        <v>147</v>
      </c>
      <c r="G371" s="15"/>
      <c r="H371" s="205">
        <v>222</v>
      </c>
      <c r="I371" s="15"/>
      <c r="J371" s="15"/>
      <c r="K371" s="15"/>
      <c r="L371" s="202"/>
      <c r="M371" s="206"/>
      <c r="N371" s="207"/>
      <c r="O371" s="207"/>
      <c r="P371" s="207"/>
      <c r="Q371" s="207"/>
      <c r="R371" s="207"/>
      <c r="S371" s="207"/>
      <c r="T371" s="20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03" t="s">
        <v>143</v>
      </c>
      <c r="AU371" s="203" t="s">
        <v>83</v>
      </c>
      <c r="AV371" s="15" t="s">
        <v>148</v>
      </c>
      <c r="AW371" s="15" t="s">
        <v>30</v>
      </c>
      <c r="AX371" s="15" t="s">
        <v>74</v>
      </c>
      <c r="AY371" s="203" t="s">
        <v>132</v>
      </c>
    </row>
    <row r="372" s="16" customFormat="1">
      <c r="A372" s="16"/>
      <c r="B372" s="209"/>
      <c r="C372" s="16"/>
      <c r="D372" s="185" t="s">
        <v>143</v>
      </c>
      <c r="E372" s="210" t="s">
        <v>1</v>
      </c>
      <c r="F372" s="211" t="s">
        <v>149</v>
      </c>
      <c r="G372" s="16"/>
      <c r="H372" s="212">
        <v>222</v>
      </c>
      <c r="I372" s="16"/>
      <c r="J372" s="16"/>
      <c r="K372" s="16"/>
      <c r="L372" s="209"/>
      <c r="M372" s="213"/>
      <c r="N372" s="214"/>
      <c r="O372" s="214"/>
      <c r="P372" s="214"/>
      <c r="Q372" s="214"/>
      <c r="R372" s="214"/>
      <c r="S372" s="214"/>
      <c r="T372" s="215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10" t="s">
        <v>143</v>
      </c>
      <c r="AU372" s="210" t="s">
        <v>83</v>
      </c>
      <c r="AV372" s="16" t="s">
        <v>139</v>
      </c>
      <c r="AW372" s="16" t="s">
        <v>30</v>
      </c>
      <c r="AX372" s="16" t="s">
        <v>81</v>
      </c>
      <c r="AY372" s="210" t="s">
        <v>132</v>
      </c>
    </row>
    <row r="373" s="2" customFormat="1" ht="16.5" customHeight="1">
      <c r="A373" s="32"/>
      <c r="B373" s="172"/>
      <c r="C373" s="173" t="s">
        <v>354</v>
      </c>
      <c r="D373" s="173" t="s">
        <v>134</v>
      </c>
      <c r="E373" s="174" t="s">
        <v>355</v>
      </c>
      <c r="F373" s="175" t="s">
        <v>356</v>
      </c>
      <c r="G373" s="176" t="s">
        <v>199</v>
      </c>
      <c r="H373" s="177">
        <v>222</v>
      </c>
      <c r="I373" s="178">
        <v>17</v>
      </c>
      <c r="J373" s="178">
        <f>ROUND(I373*H373,2)</f>
        <v>3774</v>
      </c>
      <c r="K373" s="175" t="s">
        <v>138</v>
      </c>
      <c r="L373" s="33"/>
      <c r="M373" s="179" t="s">
        <v>1</v>
      </c>
      <c r="N373" s="180" t="s">
        <v>39</v>
      </c>
      <c r="O373" s="181">
        <v>0.049000000000000002</v>
      </c>
      <c r="P373" s="181">
        <f>O373*H373</f>
        <v>10.878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3" t="s">
        <v>139</v>
      </c>
      <c r="AT373" s="183" t="s">
        <v>134</v>
      </c>
      <c r="AU373" s="183" t="s">
        <v>83</v>
      </c>
      <c r="AY373" s="19" t="s">
        <v>132</v>
      </c>
      <c r="BE373" s="184">
        <f>IF(N373="základní",J373,0)</f>
        <v>3774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9" t="s">
        <v>81</v>
      </c>
      <c r="BK373" s="184">
        <f>ROUND(I373*H373,2)</f>
        <v>3774</v>
      </c>
      <c r="BL373" s="19" t="s">
        <v>139</v>
      </c>
      <c r="BM373" s="183" t="s">
        <v>357</v>
      </c>
    </row>
    <row r="374" s="2" customFormat="1">
      <c r="A374" s="32"/>
      <c r="B374" s="33"/>
      <c r="C374" s="32"/>
      <c r="D374" s="185" t="s">
        <v>141</v>
      </c>
      <c r="E374" s="32"/>
      <c r="F374" s="186" t="s">
        <v>358</v>
      </c>
      <c r="G374" s="32"/>
      <c r="H374" s="32"/>
      <c r="I374" s="32"/>
      <c r="J374" s="32"/>
      <c r="K374" s="32"/>
      <c r="L374" s="33"/>
      <c r="M374" s="187"/>
      <c r="N374" s="188"/>
      <c r="O374" s="70"/>
      <c r="P374" s="70"/>
      <c r="Q374" s="70"/>
      <c r="R374" s="70"/>
      <c r="S374" s="70"/>
      <c r="T374" s="71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9" t="s">
        <v>141</v>
      </c>
      <c r="AU374" s="19" t="s">
        <v>83</v>
      </c>
    </row>
    <row r="375" s="13" customFormat="1">
      <c r="A375" s="13"/>
      <c r="B375" s="189"/>
      <c r="C375" s="13"/>
      <c r="D375" s="185" t="s">
        <v>143</v>
      </c>
      <c r="E375" s="190" t="s">
        <v>1</v>
      </c>
      <c r="F375" s="191" t="s">
        <v>359</v>
      </c>
      <c r="G375" s="13"/>
      <c r="H375" s="190" t="s">
        <v>1</v>
      </c>
      <c r="I375" s="13"/>
      <c r="J375" s="13"/>
      <c r="K375" s="13"/>
      <c r="L375" s="189"/>
      <c r="M375" s="192"/>
      <c r="N375" s="193"/>
      <c r="O375" s="193"/>
      <c r="P375" s="193"/>
      <c r="Q375" s="193"/>
      <c r="R375" s="193"/>
      <c r="S375" s="193"/>
      <c r="T375" s="19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0" t="s">
        <v>143</v>
      </c>
      <c r="AU375" s="190" t="s">
        <v>83</v>
      </c>
      <c r="AV375" s="13" t="s">
        <v>81</v>
      </c>
      <c r="AW375" s="13" t="s">
        <v>30</v>
      </c>
      <c r="AX375" s="13" t="s">
        <v>74</v>
      </c>
      <c r="AY375" s="190" t="s">
        <v>132</v>
      </c>
    </row>
    <row r="376" s="13" customFormat="1">
      <c r="A376" s="13"/>
      <c r="B376" s="189"/>
      <c r="C376" s="13"/>
      <c r="D376" s="185" t="s">
        <v>143</v>
      </c>
      <c r="E376" s="190" t="s">
        <v>1</v>
      </c>
      <c r="F376" s="191" t="s">
        <v>145</v>
      </c>
      <c r="G376" s="13"/>
      <c r="H376" s="190" t="s">
        <v>1</v>
      </c>
      <c r="I376" s="13"/>
      <c r="J376" s="13"/>
      <c r="K376" s="13"/>
      <c r="L376" s="189"/>
      <c r="M376" s="192"/>
      <c r="N376" s="193"/>
      <c r="O376" s="193"/>
      <c r="P376" s="193"/>
      <c r="Q376" s="193"/>
      <c r="R376" s="193"/>
      <c r="S376" s="193"/>
      <c r="T376" s="19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0" t="s">
        <v>143</v>
      </c>
      <c r="AU376" s="190" t="s">
        <v>83</v>
      </c>
      <c r="AV376" s="13" t="s">
        <v>81</v>
      </c>
      <c r="AW376" s="13" t="s">
        <v>30</v>
      </c>
      <c r="AX376" s="13" t="s">
        <v>74</v>
      </c>
      <c r="AY376" s="190" t="s">
        <v>132</v>
      </c>
    </row>
    <row r="377" s="14" customFormat="1">
      <c r="A377" s="14"/>
      <c r="B377" s="195"/>
      <c r="C377" s="14"/>
      <c r="D377" s="185" t="s">
        <v>143</v>
      </c>
      <c r="E377" s="196" t="s">
        <v>1</v>
      </c>
      <c r="F377" s="197" t="s">
        <v>340</v>
      </c>
      <c r="G377" s="14"/>
      <c r="H377" s="198">
        <v>222</v>
      </c>
      <c r="I377" s="14"/>
      <c r="J377" s="14"/>
      <c r="K377" s="14"/>
      <c r="L377" s="195"/>
      <c r="M377" s="199"/>
      <c r="N377" s="200"/>
      <c r="O377" s="200"/>
      <c r="P377" s="200"/>
      <c r="Q377" s="200"/>
      <c r="R377" s="200"/>
      <c r="S377" s="200"/>
      <c r="T377" s="20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6" t="s">
        <v>143</v>
      </c>
      <c r="AU377" s="196" t="s">
        <v>83</v>
      </c>
      <c r="AV377" s="14" t="s">
        <v>83</v>
      </c>
      <c r="AW377" s="14" t="s">
        <v>30</v>
      </c>
      <c r="AX377" s="14" t="s">
        <v>74</v>
      </c>
      <c r="AY377" s="196" t="s">
        <v>132</v>
      </c>
    </row>
    <row r="378" s="15" customFormat="1">
      <c r="A378" s="15"/>
      <c r="B378" s="202"/>
      <c r="C378" s="15"/>
      <c r="D378" s="185" t="s">
        <v>143</v>
      </c>
      <c r="E378" s="203" t="s">
        <v>1</v>
      </c>
      <c r="F378" s="204" t="s">
        <v>147</v>
      </c>
      <c r="G378" s="15"/>
      <c r="H378" s="205">
        <v>222</v>
      </c>
      <c r="I378" s="15"/>
      <c r="J378" s="15"/>
      <c r="K378" s="15"/>
      <c r="L378" s="202"/>
      <c r="M378" s="206"/>
      <c r="N378" s="207"/>
      <c r="O378" s="207"/>
      <c r="P378" s="207"/>
      <c r="Q378" s="207"/>
      <c r="R378" s="207"/>
      <c r="S378" s="207"/>
      <c r="T378" s="20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03" t="s">
        <v>143</v>
      </c>
      <c r="AU378" s="203" t="s">
        <v>83</v>
      </c>
      <c r="AV378" s="15" t="s">
        <v>148</v>
      </c>
      <c r="AW378" s="15" t="s">
        <v>30</v>
      </c>
      <c r="AX378" s="15" t="s">
        <v>74</v>
      </c>
      <c r="AY378" s="203" t="s">
        <v>132</v>
      </c>
    </row>
    <row r="379" s="16" customFormat="1">
      <c r="A379" s="16"/>
      <c r="B379" s="209"/>
      <c r="C379" s="16"/>
      <c r="D379" s="185" t="s">
        <v>143</v>
      </c>
      <c r="E379" s="210" t="s">
        <v>1</v>
      </c>
      <c r="F379" s="211" t="s">
        <v>149</v>
      </c>
      <c r="G379" s="16"/>
      <c r="H379" s="212">
        <v>222</v>
      </c>
      <c r="I379" s="16"/>
      <c r="J379" s="16"/>
      <c r="K379" s="16"/>
      <c r="L379" s="209"/>
      <c r="M379" s="213"/>
      <c r="N379" s="214"/>
      <c r="O379" s="214"/>
      <c r="P379" s="214"/>
      <c r="Q379" s="214"/>
      <c r="R379" s="214"/>
      <c r="S379" s="214"/>
      <c r="T379" s="215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10" t="s">
        <v>143</v>
      </c>
      <c r="AU379" s="210" t="s">
        <v>83</v>
      </c>
      <c r="AV379" s="16" t="s">
        <v>139</v>
      </c>
      <c r="AW379" s="16" t="s">
        <v>30</v>
      </c>
      <c r="AX379" s="16" t="s">
        <v>81</v>
      </c>
      <c r="AY379" s="210" t="s">
        <v>132</v>
      </c>
    </row>
    <row r="380" s="2" customFormat="1" ht="21.75" customHeight="1">
      <c r="A380" s="32"/>
      <c r="B380" s="172"/>
      <c r="C380" s="173" t="s">
        <v>360</v>
      </c>
      <c r="D380" s="173" t="s">
        <v>134</v>
      </c>
      <c r="E380" s="174" t="s">
        <v>361</v>
      </c>
      <c r="F380" s="175" t="s">
        <v>362</v>
      </c>
      <c r="G380" s="176" t="s">
        <v>199</v>
      </c>
      <c r="H380" s="177">
        <v>13320</v>
      </c>
      <c r="I380" s="178">
        <v>0.35999999999999999</v>
      </c>
      <c r="J380" s="178">
        <f>ROUND(I380*H380,2)</f>
        <v>4795.1999999999998</v>
      </c>
      <c r="K380" s="175" t="s">
        <v>138</v>
      </c>
      <c r="L380" s="33"/>
      <c r="M380" s="179" t="s">
        <v>1</v>
      </c>
      <c r="N380" s="180" t="s">
        <v>39</v>
      </c>
      <c r="O380" s="181">
        <v>0</v>
      </c>
      <c r="P380" s="181">
        <f>O380*H380</f>
        <v>0</v>
      </c>
      <c r="Q380" s="181">
        <v>0</v>
      </c>
      <c r="R380" s="181">
        <f>Q380*H380</f>
        <v>0</v>
      </c>
      <c r="S380" s="181">
        <v>0</v>
      </c>
      <c r="T380" s="182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83" t="s">
        <v>139</v>
      </c>
      <c r="AT380" s="183" t="s">
        <v>134</v>
      </c>
      <c r="AU380" s="183" t="s">
        <v>83</v>
      </c>
      <c r="AY380" s="19" t="s">
        <v>132</v>
      </c>
      <c r="BE380" s="184">
        <f>IF(N380="základní",J380,0)</f>
        <v>4795.1999999999998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9" t="s">
        <v>81</v>
      </c>
      <c r="BK380" s="184">
        <f>ROUND(I380*H380,2)</f>
        <v>4795.1999999999998</v>
      </c>
      <c r="BL380" s="19" t="s">
        <v>139</v>
      </c>
      <c r="BM380" s="183" t="s">
        <v>363</v>
      </c>
    </row>
    <row r="381" s="2" customFormat="1">
      <c r="A381" s="32"/>
      <c r="B381" s="33"/>
      <c r="C381" s="32"/>
      <c r="D381" s="185" t="s">
        <v>141</v>
      </c>
      <c r="E381" s="32"/>
      <c r="F381" s="186" t="s">
        <v>364</v>
      </c>
      <c r="G381" s="32"/>
      <c r="H381" s="32"/>
      <c r="I381" s="32"/>
      <c r="J381" s="32"/>
      <c r="K381" s="32"/>
      <c r="L381" s="33"/>
      <c r="M381" s="187"/>
      <c r="N381" s="188"/>
      <c r="O381" s="70"/>
      <c r="P381" s="70"/>
      <c r="Q381" s="70"/>
      <c r="R381" s="70"/>
      <c r="S381" s="70"/>
      <c r="T381" s="71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9" t="s">
        <v>141</v>
      </c>
      <c r="AU381" s="19" t="s">
        <v>83</v>
      </c>
    </row>
    <row r="382" s="13" customFormat="1">
      <c r="A382" s="13"/>
      <c r="B382" s="189"/>
      <c r="C382" s="13"/>
      <c r="D382" s="185" t="s">
        <v>143</v>
      </c>
      <c r="E382" s="190" t="s">
        <v>1</v>
      </c>
      <c r="F382" s="191" t="s">
        <v>365</v>
      </c>
      <c r="G382" s="13"/>
      <c r="H382" s="190" t="s">
        <v>1</v>
      </c>
      <c r="I382" s="13"/>
      <c r="J382" s="13"/>
      <c r="K382" s="13"/>
      <c r="L382" s="189"/>
      <c r="M382" s="192"/>
      <c r="N382" s="193"/>
      <c r="O382" s="193"/>
      <c r="P382" s="193"/>
      <c r="Q382" s="193"/>
      <c r="R382" s="193"/>
      <c r="S382" s="193"/>
      <c r="T382" s="19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0" t="s">
        <v>143</v>
      </c>
      <c r="AU382" s="190" t="s">
        <v>83</v>
      </c>
      <c r="AV382" s="13" t="s">
        <v>81</v>
      </c>
      <c r="AW382" s="13" t="s">
        <v>30</v>
      </c>
      <c r="AX382" s="13" t="s">
        <v>74</v>
      </c>
      <c r="AY382" s="190" t="s">
        <v>132</v>
      </c>
    </row>
    <row r="383" s="14" customFormat="1">
      <c r="A383" s="14"/>
      <c r="B383" s="195"/>
      <c r="C383" s="14"/>
      <c r="D383" s="185" t="s">
        <v>143</v>
      </c>
      <c r="E383" s="196" t="s">
        <v>1</v>
      </c>
      <c r="F383" s="197" t="s">
        <v>347</v>
      </c>
      <c r="G383" s="14"/>
      <c r="H383" s="198">
        <v>13320</v>
      </c>
      <c r="I383" s="14"/>
      <c r="J383" s="14"/>
      <c r="K383" s="14"/>
      <c r="L383" s="195"/>
      <c r="M383" s="199"/>
      <c r="N383" s="200"/>
      <c r="O383" s="200"/>
      <c r="P383" s="200"/>
      <c r="Q383" s="200"/>
      <c r="R383" s="200"/>
      <c r="S383" s="200"/>
      <c r="T383" s="20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6" t="s">
        <v>143</v>
      </c>
      <c r="AU383" s="196" t="s">
        <v>83</v>
      </c>
      <c r="AV383" s="14" t="s">
        <v>83</v>
      </c>
      <c r="AW383" s="14" t="s">
        <v>30</v>
      </c>
      <c r="AX383" s="14" t="s">
        <v>74</v>
      </c>
      <c r="AY383" s="196" t="s">
        <v>132</v>
      </c>
    </row>
    <row r="384" s="15" customFormat="1">
      <c r="A384" s="15"/>
      <c r="B384" s="202"/>
      <c r="C384" s="15"/>
      <c r="D384" s="185" t="s">
        <v>143</v>
      </c>
      <c r="E384" s="203" t="s">
        <v>1</v>
      </c>
      <c r="F384" s="204" t="s">
        <v>147</v>
      </c>
      <c r="G384" s="15"/>
      <c r="H384" s="205">
        <v>13320</v>
      </c>
      <c r="I384" s="15"/>
      <c r="J384" s="15"/>
      <c r="K384" s="15"/>
      <c r="L384" s="202"/>
      <c r="M384" s="206"/>
      <c r="N384" s="207"/>
      <c r="O384" s="207"/>
      <c r="P384" s="207"/>
      <c r="Q384" s="207"/>
      <c r="R384" s="207"/>
      <c r="S384" s="207"/>
      <c r="T384" s="208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03" t="s">
        <v>143</v>
      </c>
      <c r="AU384" s="203" t="s">
        <v>83</v>
      </c>
      <c r="AV384" s="15" t="s">
        <v>148</v>
      </c>
      <c r="AW384" s="15" t="s">
        <v>30</v>
      </c>
      <c r="AX384" s="15" t="s">
        <v>74</v>
      </c>
      <c r="AY384" s="203" t="s">
        <v>132</v>
      </c>
    </row>
    <row r="385" s="16" customFormat="1">
      <c r="A385" s="16"/>
      <c r="B385" s="209"/>
      <c r="C385" s="16"/>
      <c r="D385" s="185" t="s">
        <v>143</v>
      </c>
      <c r="E385" s="210" t="s">
        <v>1</v>
      </c>
      <c r="F385" s="211" t="s">
        <v>149</v>
      </c>
      <c r="G385" s="16"/>
      <c r="H385" s="212">
        <v>13320</v>
      </c>
      <c r="I385" s="16"/>
      <c r="J385" s="16"/>
      <c r="K385" s="16"/>
      <c r="L385" s="209"/>
      <c r="M385" s="213"/>
      <c r="N385" s="214"/>
      <c r="O385" s="214"/>
      <c r="P385" s="214"/>
      <c r="Q385" s="214"/>
      <c r="R385" s="214"/>
      <c r="S385" s="214"/>
      <c r="T385" s="215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10" t="s">
        <v>143</v>
      </c>
      <c r="AU385" s="210" t="s">
        <v>83</v>
      </c>
      <c r="AV385" s="16" t="s">
        <v>139</v>
      </c>
      <c r="AW385" s="16" t="s">
        <v>30</v>
      </c>
      <c r="AX385" s="16" t="s">
        <v>81</v>
      </c>
      <c r="AY385" s="210" t="s">
        <v>132</v>
      </c>
    </row>
    <row r="386" s="2" customFormat="1" ht="21.75" customHeight="1">
      <c r="A386" s="32"/>
      <c r="B386" s="172"/>
      <c r="C386" s="173" t="s">
        <v>366</v>
      </c>
      <c r="D386" s="173" t="s">
        <v>134</v>
      </c>
      <c r="E386" s="174" t="s">
        <v>367</v>
      </c>
      <c r="F386" s="175" t="s">
        <v>368</v>
      </c>
      <c r="G386" s="176" t="s">
        <v>199</v>
      </c>
      <c r="H386" s="177">
        <v>222</v>
      </c>
      <c r="I386" s="178">
        <v>11.5</v>
      </c>
      <c r="J386" s="178">
        <f>ROUND(I386*H386,2)</f>
        <v>2553</v>
      </c>
      <c r="K386" s="175" t="s">
        <v>138</v>
      </c>
      <c r="L386" s="33"/>
      <c r="M386" s="179" t="s">
        <v>1</v>
      </c>
      <c r="N386" s="180" t="s">
        <v>39</v>
      </c>
      <c r="O386" s="181">
        <v>0.033000000000000002</v>
      </c>
      <c r="P386" s="181">
        <f>O386*H386</f>
        <v>7.3260000000000005</v>
      </c>
      <c r="Q386" s="181">
        <v>0</v>
      </c>
      <c r="R386" s="181">
        <f>Q386*H386</f>
        <v>0</v>
      </c>
      <c r="S386" s="181">
        <v>0</v>
      </c>
      <c r="T386" s="182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83" t="s">
        <v>139</v>
      </c>
      <c r="AT386" s="183" t="s">
        <v>134</v>
      </c>
      <c r="AU386" s="183" t="s">
        <v>83</v>
      </c>
      <c r="AY386" s="19" t="s">
        <v>132</v>
      </c>
      <c r="BE386" s="184">
        <f>IF(N386="základní",J386,0)</f>
        <v>2553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9" t="s">
        <v>81</v>
      </c>
      <c r="BK386" s="184">
        <f>ROUND(I386*H386,2)</f>
        <v>2553</v>
      </c>
      <c r="BL386" s="19" t="s">
        <v>139</v>
      </c>
      <c r="BM386" s="183" t="s">
        <v>369</v>
      </c>
    </row>
    <row r="387" s="2" customFormat="1">
      <c r="A387" s="32"/>
      <c r="B387" s="33"/>
      <c r="C387" s="32"/>
      <c r="D387" s="185" t="s">
        <v>141</v>
      </c>
      <c r="E387" s="32"/>
      <c r="F387" s="186" t="s">
        <v>370</v>
      </c>
      <c r="G387" s="32"/>
      <c r="H387" s="32"/>
      <c r="I387" s="32"/>
      <c r="J387" s="32"/>
      <c r="K387" s="32"/>
      <c r="L387" s="33"/>
      <c r="M387" s="187"/>
      <c r="N387" s="188"/>
      <c r="O387" s="70"/>
      <c r="P387" s="70"/>
      <c r="Q387" s="70"/>
      <c r="R387" s="70"/>
      <c r="S387" s="70"/>
      <c r="T387" s="71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9" t="s">
        <v>141</v>
      </c>
      <c r="AU387" s="19" t="s">
        <v>83</v>
      </c>
    </row>
    <row r="388" s="13" customFormat="1">
      <c r="A388" s="13"/>
      <c r="B388" s="189"/>
      <c r="C388" s="13"/>
      <c r="D388" s="185" t="s">
        <v>143</v>
      </c>
      <c r="E388" s="190" t="s">
        <v>1</v>
      </c>
      <c r="F388" s="191" t="s">
        <v>371</v>
      </c>
      <c r="G388" s="13"/>
      <c r="H388" s="190" t="s">
        <v>1</v>
      </c>
      <c r="I388" s="13"/>
      <c r="J388" s="13"/>
      <c r="K388" s="13"/>
      <c r="L388" s="189"/>
      <c r="M388" s="192"/>
      <c r="N388" s="193"/>
      <c r="O388" s="193"/>
      <c r="P388" s="193"/>
      <c r="Q388" s="193"/>
      <c r="R388" s="193"/>
      <c r="S388" s="193"/>
      <c r="T388" s="19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0" t="s">
        <v>143</v>
      </c>
      <c r="AU388" s="190" t="s">
        <v>83</v>
      </c>
      <c r="AV388" s="13" t="s">
        <v>81</v>
      </c>
      <c r="AW388" s="13" t="s">
        <v>30</v>
      </c>
      <c r="AX388" s="13" t="s">
        <v>74</v>
      </c>
      <c r="AY388" s="190" t="s">
        <v>132</v>
      </c>
    </row>
    <row r="389" s="13" customFormat="1">
      <c r="A389" s="13"/>
      <c r="B389" s="189"/>
      <c r="C389" s="13"/>
      <c r="D389" s="185" t="s">
        <v>143</v>
      </c>
      <c r="E389" s="190" t="s">
        <v>1</v>
      </c>
      <c r="F389" s="191" t="s">
        <v>145</v>
      </c>
      <c r="G389" s="13"/>
      <c r="H389" s="190" t="s">
        <v>1</v>
      </c>
      <c r="I389" s="13"/>
      <c r="J389" s="13"/>
      <c r="K389" s="13"/>
      <c r="L389" s="189"/>
      <c r="M389" s="192"/>
      <c r="N389" s="193"/>
      <c r="O389" s="193"/>
      <c r="P389" s="193"/>
      <c r="Q389" s="193"/>
      <c r="R389" s="193"/>
      <c r="S389" s="193"/>
      <c r="T389" s="19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0" t="s">
        <v>143</v>
      </c>
      <c r="AU389" s="190" t="s">
        <v>83</v>
      </c>
      <c r="AV389" s="13" t="s">
        <v>81</v>
      </c>
      <c r="AW389" s="13" t="s">
        <v>30</v>
      </c>
      <c r="AX389" s="13" t="s">
        <v>74</v>
      </c>
      <c r="AY389" s="190" t="s">
        <v>132</v>
      </c>
    </row>
    <row r="390" s="14" customFormat="1">
      <c r="A390" s="14"/>
      <c r="B390" s="195"/>
      <c r="C390" s="14"/>
      <c r="D390" s="185" t="s">
        <v>143</v>
      </c>
      <c r="E390" s="196" t="s">
        <v>1</v>
      </c>
      <c r="F390" s="197" t="s">
        <v>340</v>
      </c>
      <c r="G390" s="14"/>
      <c r="H390" s="198">
        <v>222</v>
      </c>
      <c r="I390" s="14"/>
      <c r="J390" s="14"/>
      <c r="K390" s="14"/>
      <c r="L390" s="195"/>
      <c r="M390" s="199"/>
      <c r="N390" s="200"/>
      <c r="O390" s="200"/>
      <c r="P390" s="200"/>
      <c r="Q390" s="200"/>
      <c r="R390" s="200"/>
      <c r="S390" s="200"/>
      <c r="T390" s="20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6" t="s">
        <v>143</v>
      </c>
      <c r="AU390" s="196" t="s">
        <v>83</v>
      </c>
      <c r="AV390" s="14" t="s">
        <v>83</v>
      </c>
      <c r="AW390" s="14" t="s">
        <v>30</v>
      </c>
      <c r="AX390" s="14" t="s">
        <v>74</v>
      </c>
      <c r="AY390" s="196" t="s">
        <v>132</v>
      </c>
    </row>
    <row r="391" s="15" customFormat="1">
      <c r="A391" s="15"/>
      <c r="B391" s="202"/>
      <c r="C391" s="15"/>
      <c r="D391" s="185" t="s">
        <v>143</v>
      </c>
      <c r="E391" s="203" t="s">
        <v>1</v>
      </c>
      <c r="F391" s="204" t="s">
        <v>147</v>
      </c>
      <c r="G391" s="15"/>
      <c r="H391" s="205">
        <v>222</v>
      </c>
      <c r="I391" s="15"/>
      <c r="J391" s="15"/>
      <c r="K391" s="15"/>
      <c r="L391" s="202"/>
      <c r="M391" s="206"/>
      <c r="N391" s="207"/>
      <c r="O391" s="207"/>
      <c r="P391" s="207"/>
      <c r="Q391" s="207"/>
      <c r="R391" s="207"/>
      <c r="S391" s="207"/>
      <c r="T391" s="208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3" t="s">
        <v>143</v>
      </c>
      <c r="AU391" s="203" t="s">
        <v>83</v>
      </c>
      <c r="AV391" s="15" t="s">
        <v>148</v>
      </c>
      <c r="AW391" s="15" t="s">
        <v>30</v>
      </c>
      <c r="AX391" s="15" t="s">
        <v>74</v>
      </c>
      <c r="AY391" s="203" t="s">
        <v>132</v>
      </c>
    </row>
    <row r="392" s="16" customFormat="1">
      <c r="A392" s="16"/>
      <c r="B392" s="209"/>
      <c r="C392" s="16"/>
      <c r="D392" s="185" t="s">
        <v>143</v>
      </c>
      <c r="E392" s="210" t="s">
        <v>1</v>
      </c>
      <c r="F392" s="211" t="s">
        <v>149</v>
      </c>
      <c r="G392" s="16"/>
      <c r="H392" s="212">
        <v>222</v>
      </c>
      <c r="I392" s="16"/>
      <c r="J392" s="16"/>
      <c r="K392" s="16"/>
      <c r="L392" s="209"/>
      <c r="M392" s="213"/>
      <c r="N392" s="214"/>
      <c r="O392" s="214"/>
      <c r="P392" s="214"/>
      <c r="Q392" s="214"/>
      <c r="R392" s="214"/>
      <c r="S392" s="214"/>
      <c r="T392" s="215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10" t="s">
        <v>143</v>
      </c>
      <c r="AU392" s="210" t="s">
        <v>83</v>
      </c>
      <c r="AV392" s="16" t="s">
        <v>139</v>
      </c>
      <c r="AW392" s="16" t="s">
        <v>30</v>
      </c>
      <c r="AX392" s="16" t="s">
        <v>81</v>
      </c>
      <c r="AY392" s="210" t="s">
        <v>132</v>
      </c>
    </row>
    <row r="393" s="2" customFormat="1" ht="21.75" customHeight="1">
      <c r="A393" s="32"/>
      <c r="B393" s="172"/>
      <c r="C393" s="173" t="s">
        <v>372</v>
      </c>
      <c r="D393" s="173" t="s">
        <v>134</v>
      </c>
      <c r="E393" s="174" t="s">
        <v>373</v>
      </c>
      <c r="F393" s="175" t="s">
        <v>374</v>
      </c>
      <c r="G393" s="176" t="s">
        <v>277</v>
      </c>
      <c r="H393" s="177">
        <v>30</v>
      </c>
      <c r="I393" s="178">
        <v>93.799999999999997</v>
      </c>
      <c r="J393" s="178">
        <f>ROUND(I393*H393,2)</f>
        <v>2814</v>
      </c>
      <c r="K393" s="175" t="s">
        <v>138</v>
      </c>
      <c r="L393" s="33"/>
      <c r="M393" s="179" t="s">
        <v>1</v>
      </c>
      <c r="N393" s="180" t="s">
        <v>39</v>
      </c>
      <c r="O393" s="181">
        <v>0.056000000000000001</v>
      </c>
      <c r="P393" s="181">
        <f>O393*H393</f>
        <v>1.6799999999999999</v>
      </c>
      <c r="Q393" s="181">
        <v>0.00018000000000000001</v>
      </c>
      <c r="R393" s="181">
        <f>Q393*H393</f>
        <v>0.0054000000000000003</v>
      </c>
      <c r="S393" s="181">
        <v>0</v>
      </c>
      <c r="T393" s="182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3" t="s">
        <v>139</v>
      </c>
      <c r="AT393" s="183" t="s">
        <v>134</v>
      </c>
      <c r="AU393" s="183" t="s">
        <v>83</v>
      </c>
      <c r="AY393" s="19" t="s">
        <v>132</v>
      </c>
      <c r="BE393" s="184">
        <f>IF(N393="základní",J393,0)</f>
        <v>2814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9" t="s">
        <v>81</v>
      </c>
      <c r="BK393" s="184">
        <f>ROUND(I393*H393,2)</f>
        <v>2814</v>
      </c>
      <c r="BL393" s="19" t="s">
        <v>139</v>
      </c>
      <c r="BM393" s="183" t="s">
        <v>375</v>
      </c>
    </row>
    <row r="394" s="2" customFormat="1">
      <c r="A394" s="32"/>
      <c r="B394" s="33"/>
      <c r="C394" s="32"/>
      <c r="D394" s="185" t="s">
        <v>141</v>
      </c>
      <c r="E394" s="32"/>
      <c r="F394" s="186" t="s">
        <v>376</v>
      </c>
      <c r="G394" s="32"/>
      <c r="H394" s="32"/>
      <c r="I394" s="32"/>
      <c r="J394" s="32"/>
      <c r="K394" s="32"/>
      <c r="L394" s="33"/>
      <c r="M394" s="187"/>
      <c r="N394" s="188"/>
      <c r="O394" s="70"/>
      <c r="P394" s="70"/>
      <c r="Q394" s="70"/>
      <c r="R394" s="70"/>
      <c r="S394" s="70"/>
      <c r="T394" s="71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9" t="s">
        <v>141</v>
      </c>
      <c r="AU394" s="19" t="s">
        <v>83</v>
      </c>
    </row>
    <row r="395" s="13" customFormat="1">
      <c r="A395" s="13"/>
      <c r="B395" s="189"/>
      <c r="C395" s="13"/>
      <c r="D395" s="185" t="s">
        <v>143</v>
      </c>
      <c r="E395" s="190" t="s">
        <v>1</v>
      </c>
      <c r="F395" s="191" t="s">
        <v>377</v>
      </c>
      <c r="G395" s="13"/>
      <c r="H395" s="190" t="s">
        <v>1</v>
      </c>
      <c r="I395" s="13"/>
      <c r="J395" s="13"/>
      <c r="K395" s="13"/>
      <c r="L395" s="189"/>
      <c r="M395" s="192"/>
      <c r="N395" s="193"/>
      <c r="O395" s="193"/>
      <c r="P395" s="193"/>
      <c r="Q395" s="193"/>
      <c r="R395" s="193"/>
      <c r="S395" s="193"/>
      <c r="T395" s="19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0" t="s">
        <v>143</v>
      </c>
      <c r="AU395" s="190" t="s">
        <v>83</v>
      </c>
      <c r="AV395" s="13" t="s">
        <v>81</v>
      </c>
      <c r="AW395" s="13" t="s">
        <v>30</v>
      </c>
      <c r="AX395" s="13" t="s">
        <v>74</v>
      </c>
      <c r="AY395" s="190" t="s">
        <v>132</v>
      </c>
    </row>
    <row r="396" s="13" customFormat="1">
      <c r="A396" s="13"/>
      <c r="B396" s="189"/>
      <c r="C396" s="13"/>
      <c r="D396" s="185" t="s">
        <v>143</v>
      </c>
      <c r="E396" s="190" t="s">
        <v>1</v>
      </c>
      <c r="F396" s="191" t="s">
        <v>145</v>
      </c>
      <c r="G396" s="13"/>
      <c r="H396" s="190" t="s">
        <v>1</v>
      </c>
      <c r="I396" s="13"/>
      <c r="J396" s="13"/>
      <c r="K396" s="13"/>
      <c r="L396" s="189"/>
      <c r="M396" s="192"/>
      <c r="N396" s="193"/>
      <c r="O396" s="193"/>
      <c r="P396" s="193"/>
      <c r="Q396" s="193"/>
      <c r="R396" s="193"/>
      <c r="S396" s="193"/>
      <c r="T396" s="19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0" t="s">
        <v>143</v>
      </c>
      <c r="AU396" s="190" t="s">
        <v>83</v>
      </c>
      <c r="AV396" s="13" t="s">
        <v>81</v>
      </c>
      <c r="AW396" s="13" t="s">
        <v>30</v>
      </c>
      <c r="AX396" s="13" t="s">
        <v>74</v>
      </c>
      <c r="AY396" s="190" t="s">
        <v>132</v>
      </c>
    </row>
    <row r="397" s="14" customFormat="1">
      <c r="A397" s="14"/>
      <c r="B397" s="195"/>
      <c r="C397" s="14"/>
      <c r="D397" s="185" t="s">
        <v>143</v>
      </c>
      <c r="E397" s="196" t="s">
        <v>1</v>
      </c>
      <c r="F397" s="197" t="s">
        <v>378</v>
      </c>
      <c r="G397" s="14"/>
      <c r="H397" s="198">
        <v>30</v>
      </c>
      <c r="I397" s="14"/>
      <c r="J397" s="14"/>
      <c r="K397" s="14"/>
      <c r="L397" s="195"/>
      <c r="M397" s="199"/>
      <c r="N397" s="200"/>
      <c r="O397" s="200"/>
      <c r="P397" s="200"/>
      <c r="Q397" s="200"/>
      <c r="R397" s="200"/>
      <c r="S397" s="200"/>
      <c r="T397" s="20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6" t="s">
        <v>143</v>
      </c>
      <c r="AU397" s="196" t="s">
        <v>83</v>
      </c>
      <c r="AV397" s="14" t="s">
        <v>83</v>
      </c>
      <c r="AW397" s="14" t="s">
        <v>30</v>
      </c>
      <c r="AX397" s="14" t="s">
        <v>74</v>
      </c>
      <c r="AY397" s="196" t="s">
        <v>132</v>
      </c>
    </row>
    <row r="398" s="15" customFormat="1">
      <c r="A398" s="15"/>
      <c r="B398" s="202"/>
      <c r="C398" s="15"/>
      <c r="D398" s="185" t="s">
        <v>143</v>
      </c>
      <c r="E398" s="203" t="s">
        <v>1</v>
      </c>
      <c r="F398" s="204" t="s">
        <v>147</v>
      </c>
      <c r="G398" s="15"/>
      <c r="H398" s="205">
        <v>30</v>
      </c>
      <c r="I398" s="15"/>
      <c r="J398" s="15"/>
      <c r="K398" s="15"/>
      <c r="L398" s="202"/>
      <c r="M398" s="206"/>
      <c r="N398" s="207"/>
      <c r="O398" s="207"/>
      <c r="P398" s="207"/>
      <c r="Q398" s="207"/>
      <c r="R398" s="207"/>
      <c r="S398" s="207"/>
      <c r="T398" s="20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03" t="s">
        <v>143</v>
      </c>
      <c r="AU398" s="203" t="s">
        <v>83</v>
      </c>
      <c r="AV398" s="15" t="s">
        <v>148</v>
      </c>
      <c r="AW398" s="15" t="s">
        <v>30</v>
      </c>
      <c r="AX398" s="15" t="s">
        <v>74</v>
      </c>
      <c r="AY398" s="203" t="s">
        <v>132</v>
      </c>
    </row>
    <row r="399" s="16" customFormat="1">
      <c r="A399" s="16"/>
      <c r="B399" s="209"/>
      <c r="C399" s="16"/>
      <c r="D399" s="185" t="s">
        <v>143</v>
      </c>
      <c r="E399" s="210" t="s">
        <v>1</v>
      </c>
      <c r="F399" s="211" t="s">
        <v>149</v>
      </c>
      <c r="G399" s="16"/>
      <c r="H399" s="212">
        <v>30</v>
      </c>
      <c r="I399" s="16"/>
      <c r="J399" s="16"/>
      <c r="K399" s="16"/>
      <c r="L399" s="209"/>
      <c r="M399" s="213"/>
      <c r="N399" s="214"/>
      <c r="O399" s="214"/>
      <c r="P399" s="214"/>
      <c r="Q399" s="214"/>
      <c r="R399" s="214"/>
      <c r="S399" s="214"/>
      <c r="T399" s="215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10" t="s">
        <v>143</v>
      </c>
      <c r="AU399" s="210" t="s">
        <v>83</v>
      </c>
      <c r="AV399" s="16" t="s">
        <v>139</v>
      </c>
      <c r="AW399" s="16" t="s">
        <v>30</v>
      </c>
      <c r="AX399" s="16" t="s">
        <v>81</v>
      </c>
      <c r="AY399" s="210" t="s">
        <v>132</v>
      </c>
    </row>
    <row r="400" s="2" customFormat="1" ht="24.15" customHeight="1">
      <c r="A400" s="32"/>
      <c r="B400" s="172"/>
      <c r="C400" s="173" t="s">
        <v>379</v>
      </c>
      <c r="D400" s="173" t="s">
        <v>134</v>
      </c>
      <c r="E400" s="174" t="s">
        <v>380</v>
      </c>
      <c r="F400" s="175" t="s">
        <v>381</v>
      </c>
      <c r="G400" s="176" t="s">
        <v>199</v>
      </c>
      <c r="H400" s="177">
        <v>21.5</v>
      </c>
      <c r="I400" s="178">
        <v>328</v>
      </c>
      <c r="J400" s="178">
        <f>ROUND(I400*H400,2)</f>
        <v>7052</v>
      </c>
      <c r="K400" s="175" t="s">
        <v>138</v>
      </c>
      <c r="L400" s="33"/>
      <c r="M400" s="179" t="s">
        <v>1</v>
      </c>
      <c r="N400" s="180" t="s">
        <v>39</v>
      </c>
      <c r="O400" s="181">
        <v>1.0529999999999999</v>
      </c>
      <c r="P400" s="181">
        <f>O400*H400</f>
        <v>22.639499999999998</v>
      </c>
      <c r="Q400" s="181">
        <v>0</v>
      </c>
      <c r="R400" s="181">
        <f>Q400*H400</f>
        <v>0</v>
      </c>
      <c r="S400" s="181">
        <v>0.27500000000000002</v>
      </c>
      <c r="T400" s="182">
        <f>S400*H400</f>
        <v>5.9125000000000005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83" t="s">
        <v>139</v>
      </c>
      <c r="AT400" s="183" t="s">
        <v>134</v>
      </c>
      <c r="AU400" s="183" t="s">
        <v>83</v>
      </c>
      <c r="AY400" s="19" t="s">
        <v>132</v>
      </c>
      <c r="BE400" s="184">
        <f>IF(N400="základní",J400,0)</f>
        <v>7052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9" t="s">
        <v>81</v>
      </c>
      <c r="BK400" s="184">
        <f>ROUND(I400*H400,2)</f>
        <v>7052</v>
      </c>
      <c r="BL400" s="19" t="s">
        <v>139</v>
      </c>
      <c r="BM400" s="183" t="s">
        <v>382</v>
      </c>
    </row>
    <row r="401" s="2" customFormat="1">
      <c r="A401" s="32"/>
      <c r="B401" s="33"/>
      <c r="C401" s="32"/>
      <c r="D401" s="185" t="s">
        <v>141</v>
      </c>
      <c r="E401" s="32"/>
      <c r="F401" s="186" t="s">
        <v>383</v>
      </c>
      <c r="G401" s="32"/>
      <c r="H401" s="32"/>
      <c r="I401" s="32"/>
      <c r="J401" s="32"/>
      <c r="K401" s="32"/>
      <c r="L401" s="33"/>
      <c r="M401" s="187"/>
      <c r="N401" s="188"/>
      <c r="O401" s="70"/>
      <c r="P401" s="70"/>
      <c r="Q401" s="70"/>
      <c r="R401" s="70"/>
      <c r="S401" s="70"/>
      <c r="T401" s="71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9" t="s">
        <v>141</v>
      </c>
      <c r="AU401" s="19" t="s">
        <v>83</v>
      </c>
    </row>
    <row r="402" s="13" customFormat="1">
      <c r="A402" s="13"/>
      <c r="B402" s="189"/>
      <c r="C402" s="13"/>
      <c r="D402" s="185" t="s">
        <v>143</v>
      </c>
      <c r="E402" s="190" t="s">
        <v>1</v>
      </c>
      <c r="F402" s="191" t="s">
        <v>384</v>
      </c>
      <c r="G402" s="13"/>
      <c r="H402" s="190" t="s">
        <v>1</v>
      </c>
      <c r="I402" s="13"/>
      <c r="J402" s="13"/>
      <c r="K402" s="13"/>
      <c r="L402" s="189"/>
      <c r="M402" s="192"/>
      <c r="N402" s="193"/>
      <c r="O402" s="193"/>
      <c r="P402" s="193"/>
      <c r="Q402" s="193"/>
      <c r="R402" s="193"/>
      <c r="S402" s="193"/>
      <c r="T402" s="19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0" t="s">
        <v>143</v>
      </c>
      <c r="AU402" s="190" t="s">
        <v>83</v>
      </c>
      <c r="AV402" s="13" t="s">
        <v>81</v>
      </c>
      <c r="AW402" s="13" t="s">
        <v>30</v>
      </c>
      <c r="AX402" s="13" t="s">
        <v>74</v>
      </c>
      <c r="AY402" s="190" t="s">
        <v>132</v>
      </c>
    </row>
    <row r="403" s="13" customFormat="1">
      <c r="A403" s="13"/>
      <c r="B403" s="189"/>
      <c r="C403" s="13"/>
      <c r="D403" s="185" t="s">
        <v>143</v>
      </c>
      <c r="E403" s="190" t="s">
        <v>1</v>
      </c>
      <c r="F403" s="191" t="s">
        <v>231</v>
      </c>
      <c r="G403" s="13"/>
      <c r="H403" s="190" t="s">
        <v>1</v>
      </c>
      <c r="I403" s="13"/>
      <c r="J403" s="13"/>
      <c r="K403" s="13"/>
      <c r="L403" s="189"/>
      <c r="M403" s="192"/>
      <c r="N403" s="193"/>
      <c r="O403" s="193"/>
      <c r="P403" s="193"/>
      <c r="Q403" s="193"/>
      <c r="R403" s="193"/>
      <c r="S403" s="193"/>
      <c r="T403" s="19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0" t="s">
        <v>143</v>
      </c>
      <c r="AU403" s="190" t="s">
        <v>83</v>
      </c>
      <c r="AV403" s="13" t="s">
        <v>81</v>
      </c>
      <c r="AW403" s="13" t="s">
        <v>30</v>
      </c>
      <c r="AX403" s="13" t="s">
        <v>74</v>
      </c>
      <c r="AY403" s="190" t="s">
        <v>132</v>
      </c>
    </row>
    <row r="404" s="13" customFormat="1">
      <c r="A404" s="13"/>
      <c r="B404" s="189"/>
      <c r="C404" s="13"/>
      <c r="D404" s="185" t="s">
        <v>143</v>
      </c>
      <c r="E404" s="190" t="s">
        <v>1</v>
      </c>
      <c r="F404" s="191" t="s">
        <v>145</v>
      </c>
      <c r="G404" s="13"/>
      <c r="H404" s="190" t="s">
        <v>1</v>
      </c>
      <c r="I404" s="13"/>
      <c r="J404" s="13"/>
      <c r="K404" s="13"/>
      <c r="L404" s="189"/>
      <c r="M404" s="192"/>
      <c r="N404" s="193"/>
      <c r="O404" s="193"/>
      <c r="P404" s="193"/>
      <c r="Q404" s="193"/>
      <c r="R404" s="193"/>
      <c r="S404" s="193"/>
      <c r="T404" s="19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0" t="s">
        <v>143</v>
      </c>
      <c r="AU404" s="190" t="s">
        <v>83</v>
      </c>
      <c r="AV404" s="13" t="s">
        <v>81</v>
      </c>
      <c r="AW404" s="13" t="s">
        <v>30</v>
      </c>
      <c r="AX404" s="13" t="s">
        <v>74</v>
      </c>
      <c r="AY404" s="190" t="s">
        <v>132</v>
      </c>
    </row>
    <row r="405" s="14" customFormat="1">
      <c r="A405" s="14"/>
      <c r="B405" s="195"/>
      <c r="C405" s="14"/>
      <c r="D405" s="185" t="s">
        <v>143</v>
      </c>
      <c r="E405" s="196" t="s">
        <v>1</v>
      </c>
      <c r="F405" s="197" t="s">
        <v>385</v>
      </c>
      <c r="G405" s="14"/>
      <c r="H405" s="198">
        <v>6.5</v>
      </c>
      <c r="I405" s="14"/>
      <c r="J405" s="14"/>
      <c r="K405" s="14"/>
      <c r="L405" s="195"/>
      <c r="M405" s="199"/>
      <c r="N405" s="200"/>
      <c r="O405" s="200"/>
      <c r="P405" s="200"/>
      <c r="Q405" s="200"/>
      <c r="R405" s="200"/>
      <c r="S405" s="200"/>
      <c r="T405" s="20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6" t="s">
        <v>143</v>
      </c>
      <c r="AU405" s="196" t="s">
        <v>83</v>
      </c>
      <c r="AV405" s="14" t="s">
        <v>83</v>
      </c>
      <c r="AW405" s="14" t="s">
        <v>30</v>
      </c>
      <c r="AX405" s="14" t="s">
        <v>74</v>
      </c>
      <c r="AY405" s="196" t="s">
        <v>132</v>
      </c>
    </row>
    <row r="406" s="15" customFormat="1">
      <c r="A406" s="15"/>
      <c r="B406" s="202"/>
      <c r="C406" s="15"/>
      <c r="D406" s="185" t="s">
        <v>143</v>
      </c>
      <c r="E406" s="203" t="s">
        <v>1</v>
      </c>
      <c r="F406" s="204" t="s">
        <v>147</v>
      </c>
      <c r="G406" s="15"/>
      <c r="H406" s="205">
        <v>6.5</v>
      </c>
      <c r="I406" s="15"/>
      <c r="J406" s="15"/>
      <c r="K406" s="15"/>
      <c r="L406" s="202"/>
      <c r="M406" s="206"/>
      <c r="N406" s="207"/>
      <c r="O406" s="207"/>
      <c r="P406" s="207"/>
      <c r="Q406" s="207"/>
      <c r="R406" s="207"/>
      <c r="S406" s="207"/>
      <c r="T406" s="208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03" t="s">
        <v>143</v>
      </c>
      <c r="AU406" s="203" t="s">
        <v>83</v>
      </c>
      <c r="AV406" s="15" t="s">
        <v>148</v>
      </c>
      <c r="AW406" s="15" t="s">
        <v>30</v>
      </c>
      <c r="AX406" s="15" t="s">
        <v>74</v>
      </c>
      <c r="AY406" s="203" t="s">
        <v>132</v>
      </c>
    </row>
    <row r="407" s="13" customFormat="1">
      <c r="A407" s="13"/>
      <c r="B407" s="189"/>
      <c r="C407" s="13"/>
      <c r="D407" s="185" t="s">
        <v>143</v>
      </c>
      <c r="E407" s="190" t="s">
        <v>1</v>
      </c>
      <c r="F407" s="191" t="s">
        <v>386</v>
      </c>
      <c r="G407" s="13"/>
      <c r="H407" s="190" t="s">
        <v>1</v>
      </c>
      <c r="I407" s="13"/>
      <c r="J407" s="13"/>
      <c r="K407" s="13"/>
      <c r="L407" s="189"/>
      <c r="M407" s="192"/>
      <c r="N407" s="193"/>
      <c r="O407" s="193"/>
      <c r="P407" s="193"/>
      <c r="Q407" s="193"/>
      <c r="R407" s="193"/>
      <c r="S407" s="193"/>
      <c r="T407" s="19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0" t="s">
        <v>143</v>
      </c>
      <c r="AU407" s="190" t="s">
        <v>83</v>
      </c>
      <c r="AV407" s="13" t="s">
        <v>81</v>
      </c>
      <c r="AW407" s="13" t="s">
        <v>30</v>
      </c>
      <c r="AX407" s="13" t="s">
        <v>74</v>
      </c>
      <c r="AY407" s="190" t="s">
        <v>132</v>
      </c>
    </row>
    <row r="408" s="13" customFormat="1">
      <c r="A408" s="13"/>
      <c r="B408" s="189"/>
      <c r="C408" s="13"/>
      <c r="D408" s="185" t="s">
        <v>143</v>
      </c>
      <c r="E408" s="190" t="s">
        <v>1</v>
      </c>
      <c r="F408" s="191" t="s">
        <v>145</v>
      </c>
      <c r="G408" s="13"/>
      <c r="H408" s="190" t="s">
        <v>1</v>
      </c>
      <c r="I408" s="13"/>
      <c r="J408" s="13"/>
      <c r="K408" s="13"/>
      <c r="L408" s="189"/>
      <c r="M408" s="192"/>
      <c r="N408" s="193"/>
      <c r="O408" s="193"/>
      <c r="P408" s="193"/>
      <c r="Q408" s="193"/>
      <c r="R408" s="193"/>
      <c r="S408" s="193"/>
      <c r="T408" s="19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0" t="s">
        <v>143</v>
      </c>
      <c r="AU408" s="190" t="s">
        <v>83</v>
      </c>
      <c r="AV408" s="13" t="s">
        <v>81</v>
      </c>
      <c r="AW408" s="13" t="s">
        <v>30</v>
      </c>
      <c r="AX408" s="13" t="s">
        <v>74</v>
      </c>
      <c r="AY408" s="190" t="s">
        <v>132</v>
      </c>
    </row>
    <row r="409" s="14" customFormat="1">
      <c r="A409" s="14"/>
      <c r="B409" s="195"/>
      <c r="C409" s="14"/>
      <c r="D409" s="185" t="s">
        <v>143</v>
      </c>
      <c r="E409" s="196" t="s">
        <v>1</v>
      </c>
      <c r="F409" s="197" t="s">
        <v>8</v>
      </c>
      <c r="G409" s="14"/>
      <c r="H409" s="198">
        <v>15</v>
      </c>
      <c r="I409" s="14"/>
      <c r="J409" s="14"/>
      <c r="K409" s="14"/>
      <c r="L409" s="195"/>
      <c r="M409" s="199"/>
      <c r="N409" s="200"/>
      <c r="O409" s="200"/>
      <c r="P409" s="200"/>
      <c r="Q409" s="200"/>
      <c r="R409" s="200"/>
      <c r="S409" s="200"/>
      <c r="T409" s="20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6" t="s">
        <v>143</v>
      </c>
      <c r="AU409" s="196" t="s">
        <v>83</v>
      </c>
      <c r="AV409" s="14" t="s">
        <v>83</v>
      </c>
      <c r="AW409" s="14" t="s">
        <v>30</v>
      </c>
      <c r="AX409" s="14" t="s">
        <v>74</v>
      </c>
      <c r="AY409" s="196" t="s">
        <v>132</v>
      </c>
    </row>
    <row r="410" s="15" customFormat="1">
      <c r="A410" s="15"/>
      <c r="B410" s="202"/>
      <c r="C410" s="15"/>
      <c r="D410" s="185" t="s">
        <v>143</v>
      </c>
      <c r="E410" s="203" t="s">
        <v>1</v>
      </c>
      <c r="F410" s="204" t="s">
        <v>387</v>
      </c>
      <c r="G410" s="15"/>
      <c r="H410" s="205">
        <v>15</v>
      </c>
      <c r="I410" s="15"/>
      <c r="J410" s="15"/>
      <c r="K410" s="15"/>
      <c r="L410" s="202"/>
      <c r="M410" s="206"/>
      <c r="N410" s="207"/>
      <c r="O410" s="207"/>
      <c r="P410" s="207"/>
      <c r="Q410" s="207"/>
      <c r="R410" s="207"/>
      <c r="S410" s="207"/>
      <c r="T410" s="20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03" t="s">
        <v>143</v>
      </c>
      <c r="AU410" s="203" t="s">
        <v>83</v>
      </c>
      <c r="AV410" s="15" t="s">
        <v>148</v>
      </c>
      <c r="AW410" s="15" t="s">
        <v>30</v>
      </c>
      <c r="AX410" s="15" t="s">
        <v>74</v>
      </c>
      <c r="AY410" s="203" t="s">
        <v>132</v>
      </c>
    </row>
    <row r="411" s="16" customFormat="1">
      <c r="A411" s="16"/>
      <c r="B411" s="209"/>
      <c r="C411" s="16"/>
      <c r="D411" s="185" t="s">
        <v>143</v>
      </c>
      <c r="E411" s="210" t="s">
        <v>1</v>
      </c>
      <c r="F411" s="211" t="s">
        <v>149</v>
      </c>
      <c r="G411" s="16"/>
      <c r="H411" s="212">
        <v>21.5</v>
      </c>
      <c r="I411" s="16"/>
      <c r="J411" s="16"/>
      <c r="K411" s="16"/>
      <c r="L411" s="209"/>
      <c r="M411" s="213"/>
      <c r="N411" s="214"/>
      <c r="O411" s="214"/>
      <c r="P411" s="214"/>
      <c r="Q411" s="214"/>
      <c r="R411" s="214"/>
      <c r="S411" s="214"/>
      <c r="T411" s="215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10" t="s">
        <v>143</v>
      </c>
      <c r="AU411" s="210" t="s">
        <v>83</v>
      </c>
      <c r="AV411" s="16" t="s">
        <v>139</v>
      </c>
      <c r="AW411" s="16" t="s">
        <v>30</v>
      </c>
      <c r="AX411" s="16" t="s">
        <v>81</v>
      </c>
      <c r="AY411" s="210" t="s">
        <v>132</v>
      </c>
    </row>
    <row r="412" s="2" customFormat="1" ht="37.8" customHeight="1">
      <c r="A412" s="32"/>
      <c r="B412" s="172"/>
      <c r="C412" s="173" t="s">
        <v>388</v>
      </c>
      <c r="D412" s="173" t="s">
        <v>134</v>
      </c>
      <c r="E412" s="174" t="s">
        <v>389</v>
      </c>
      <c r="F412" s="175" t="s">
        <v>390</v>
      </c>
      <c r="G412" s="176" t="s">
        <v>199</v>
      </c>
      <c r="H412" s="177">
        <v>112.98</v>
      </c>
      <c r="I412" s="178">
        <v>84.700000000000003</v>
      </c>
      <c r="J412" s="178">
        <f>ROUND(I412*H412,2)</f>
        <v>9569.4099999999999</v>
      </c>
      <c r="K412" s="175" t="s">
        <v>138</v>
      </c>
      <c r="L412" s="33"/>
      <c r="M412" s="179" t="s">
        <v>1</v>
      </c>
      <c r="N412" s="180" t="s">
        <v>39</v>
      </c>
      <c r="O412" s="181">
        <v>0.27200000000000002</v>
      </c>
      <c r="P412" s="181">
        <f>O412*H412</f>
        <v>30.730560000000004</v>
      </c>
      <c r="Q412" s="181">
        <v>0</v>
      </c>
      <c r="R412" s="181">
        <f>Q412*H412</f>
        <v>0</v>
      </c>
      <c r="S412" s="181">
        <v>0.057000000000000002</v>
      </c>
      <c r="T412" s="182">
        <f>S412*H412</f>
        <v>6.4398600000000004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83" t="s">
        <v>139</v>
      </c>
      <c r="AT412" s="183" t="s">
        <v>134</v>
      </c>
      <c r="AU412" s="183" t="s">
        <v>83</v>
      </c>
      <c r="AY412" s="19" t="s">
        <v>132</v>
      </c>
      <c r="BE412" s="184">
        <f>IF(N412="základní",J412,0)</f>
        <v>9569.4099999999999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19" t="s">
        <v>81</v>
      </c>
      <c r="BK412" s="184">
        <f>ROUND(I412*H412,2)</f>
        <v>9569.4099999999999</v>
      </c>
      <c r="BL412" s="19" t="s">
        <v>139</v>
      </c>
      <c r="BM412" s="183" t="s">
        <v>391</v>
      </c>
    </row>
    <row r="413" s="2" customFormat="1">
      <c r="A413" s="32"/>
      <c r="B413" s="33"/>
      <c r="C413" s="32"/>
      <c r="D413" s="185" t="s">
        <v>141</v>
      </c>
      <c r="E413" s="32"/>
      <c r="F413" s="186" t="s">
        <v>392</v>
      </c>
      <c r="G413" s="32"/>
      <c r="H413" s="32"/>
      <c r="I413" s="32"/>
      <c r="J413" s="32"/>
      <c r="K413" s="32"/>
      <c r="L413" s="33"/>
      <c r="M413" s="187"/>
      <c r="N413" s="188"/>
      <c r="O413" s="70"/>
      <c r="P413" s="70"/>
      <c r="Q413" s="70"/>
      <c r="R413" s="70"/>
      <c r="S413" s="70"/>
      <c r="T413" s="71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T413" s="19" t="s">
        <v>141</v>
      </c>
      <c r="AU413" s="19" t="s">
        <v>83</v>
      </c>
    </row>
    <row r="414" s="13" customFormat="1">
      <c r="A414" s="13"/>
      <c r="B414" s="189"/>
      <c r="C414" s="13"/>
      <c r="D414" s="185" t="s">
        <v>143</v>
      </c>
      <c r="E414" s="190" t="s">
        <v>1</v>
      </c>
      <c r="F414" s="191" t="s">
        <v>393</v>
      </c>
      <c r="G414" s="13"/>
      <c r="H414" s="190" t="s">
        <v>1</v>
      </c>
      <c r="I414" s="13"/>
      <c r="J414" s="13"/>
      <c r="K414" s="13"/>
      <c r="L414" s="189"/>
      <c r="M414" s="192"/>
      <c r="N414" s="193"/>
      <c r="O414" s="193"/>
      <c r="P414" s="193"/>
      <c r="Q414" s="193"/>
      <c r="R414" s="193"/>
      <c r="S414" s="193"/>
      <c r="T414" s="19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0" t="s">
        <v>143</v>
      </c>
      <c r="AU414" s="190" t="s">
        <v>83</v>
      </c>
      <c r="AV414" s="13" t="s">
        <v>81</v>
      </c>
      <c r="AW414" s="13" t="s">
        <v>30</v>
      </c>
      <c r="AX414" s="13" t="s">
        <v>74</v>
      </c>
      <c r="AY414" s="190" t="s">
        <v>132</v>
      </c>
    </row>
    <row r="415" s="13" customFormat="1">
      <c r="A415" s="13"/>
      <c r="B415" s="189"/>
      <c r="C415" s="13"/>
      <c r="D415" s="185" t="s">
        <v>143</v>
      </c>
      <c r="E415" s="190" t="s">
        <v>1</v>
      </c>
      <c r="F415" s="191" t="s">
        <v>145</v>
      </c>
      <c r="G415" s="13"/>
      <c r="H415" s="190" t="s">
        <v>1</v>
      </c>
      <c r="I415" s="13"/>
      <c r="J415" s="13"/>
      <c r="K415" s="13"/>
      <c r="L415" s="189"/>
      <c r="M415" s="192"/>
      <c r="N415" s="193"/>
      <c r="O415" s="193"/>
      <c r="P415" s="193"/>
      <c r="Q415" s="193"/>
      <c r="R415" s="193"/>
      <c r="S415" s="193"/>
      <c r="T415" s="19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0" t="s">
        <v>143</v>
      </c>
      <c r="AU415" s="190" t="s">
        <v>83</v>
      </c>
      <c r="AV415" s="13" t="s">
        <v>81</v>
      </c>
      <c r="AW415" s="13" t="s">
        <v>30</v>
      </c>
      <c r="AX415" s="13" t="s">
        <v>74</v>
      </c>
      <c r="AY415" s="190" t="s">
        <v>132</v>
      </c>
    </row>
    <row r="416" s="14" customFormat="1">
      <c r="A416" s="14"/>
      <c r="B416" s="195"/>
      <c r="C416" s="14"/>
      <c r="D416" s="185" t="s">
        <v>143</v>
      </c>
      <c r="E416" s="196" t="s">
        <v>1</v>
      </c>
      <c r="F416" s="197" t="s">
        <v>254</v>
      </c>
      <c r="G416" s="14"/>
      <c r="H416" s="198">
        <v>139.5</v>
      </c>
      <c r="I416" s="14"/>
      <c r="J416" s="14"/>
      <c r="K416" s="14"/>
      <c r="L416" s="195"/>
      <c r="M416" s="199"/>
      <c r="N416" s="200"/>
      <c r="O416" s="200"/>
      <c r="P416" s="200"/>
      <c r="Q416" s="200"/>
      <c r="R416" s="200"/>
      <c r="S416" s="200"/>
      <c r="T416" s="20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196" t="s">
        <v>143</v>
      </c>
      <c r="AU416" s="196" t="s">
        <v>83</v>
      </c>
      <c r="AV416" s="14" t="s">
        <v>83</v>
      </c>
      <c r="AW416" s="14" t="s">
        <v>30</v>
      </c>
      <c r="AX416" s="14" t="s">
        <v>74</v>
      </c>
      <c r="AY416" s="196" t="s">
        <v>132</v>
      </c>
    </row>
    <row r="417" s="14" customFormat="1">
      <c r="A417" s="14"/>
      <c r="B417" s="195"/>
      <c r="C417" s="14"/>
      <c r="D417" s="185" t="s">
        <v>143</v>
      </c>
      <c r="E417" s="196" t="s">
        <v>1</v>
      </c>
      <c r="F417" s="197" t="s">
        <v>255</v>
      </c>
      <c r="G417" s="14"/>
      <c r="H417" s="198">
        <v>-7.9349999999999996</v>
      </c>
      <c r="I417" s="14"/>
      <c r="J417" s="14"/>
      <c r="K417" s="14"/>
      <c r="L417" s="195"/>
      <c r="M417" s="199"/>
      <c r="N417" s="200"/>
      <c r="O417" s="200"/>
      <c r="P417" s="200"/>
      <c r="Q417" s="200"/>
      <c r="R417" s="200"/>
      <c r="S417" s="200"/>
      <c r="T417" s="20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6" t="s">
        <v>143</v>
      </c>
      <c r="AU417" s="196" t="s">
        <v>83</v>
      </c>
      <c r="AV417" s="14" t="s">
        <v>83</v>
      </c>
      <c r="AW417" s="14" t="s">
        <v>30</v>
      </c>
      <c r="AX417" s="14" t="s">
        <v>74</v>
      </c>
      <c r="AY417" s="196" t="s">
        <v>132</v>
      </c>
    </row>
    <row r="418" s="14" customFormat="1">
      <c r="A418" s="14"/>
      <c r="B418" s="195"/>
      <c r="C418" s="14"/>
      <c r="D418" s="185" t="s">
        <v>143</v>
      </c>
      <c r="E418" s="196" t="s">
        <v>1</v>
      </c>
      <c r="F418" s="197" t="s">
        <v>256</v>
      </c>
      <c r="G418" s="14"/>
      <c r="H418" s="198">
        <v>-18.585000000000001</v>
      </c>
      <c r="I418" s="14"/>
      <c r="J418" s="14"/>
      <c r="K418" s="14"/>
      <c r="L418" s="195"/>
      <c r="M418" s="199"/>
      <c r="N418" s="200"/>
      <c r="O418" s="200"/>
      <c r="P418" s="200"/>
      <c r="Q418" s="200"/>
      <c r="R418" s="200"/>
      <c r="S418" s="200"/>
      <c r="T418" s="20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6" t="s">
        <v>143</v>
      </c>
      <c r="AU418" s="196" t="s">
        <v>83</v>
      </c>
      <c r="AV418" s="14" t="s">
        <v>83</v>
      </c>
      <c r="AW418" s="14" t="s">
        <v>30</v>
      </c>
      <c r="AX418" s="14" t="s">
        <v>74</v>
      </c>
      <c r="AY418" s="196" t="s">
        <v>132</v>
      </c>
    </row>
    <row r="419" s="15" customFormat="1">
      <c r="A419" s="15"/>
      <c r="B419" s="202"/>
      <c r="C419" s="15"/>
      <c r="D419" s="185" t="s">
        <v>143</v>
      </c>
      <c r="E419" s="203" t="s">
        <v>1</v>
      </c>
      <c r="F419" s="204" t="s">
        <v>147</v>
      </c>
      <c r="G419" s="15"/>
      <c r="H419" s="205">
        <v>112.97999999999999</v>
      </c>
      <c r="I419" s="15"/>
      <c r="J419" s="15"/>
      <c r="K419" s="15"/>
      <c r="L419" s="202"/>
      <c r="M419" s="206"/>
      <c r="N419" s="207"/>
      <c r="O419" s="207"/>
      <c r="P419" s="207"/>
      <c r="Q419" s="207"/>
      <c r="R419" s="207"/>
      <c r="S419" s="207"/>
      <c r="T419" s="208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03" t="s">
        <v>143</v>
      </c>
      <c r="AU419" s="203" t="s">
        <v>83</v>
      </c>
      <c r="AV419" s="15" t="s">
        <v>148</v>
      </c>
      <c r="AW419" s="15" t="s">
        <v>30</v>
      </c>
      <c r="AX419" s="15" t="s">
        <v>74</v>
      </c>
      <c r="AY419" s="203" t="s">
        <v>132</v>
      </c>
    </row>
    <row r="420" s="16" customFormat="1">
      <c r="A420" s="16"/>
      <c r="B420" s="209"/>
      <c r="C420" s="16"/>
      <c r="D420" s="185" t="s">
        <v>143</v>
      </c>
      <c r="E420" s="210" t="s">
        <v>1</v>
      </c>
      <c r="F420" s="211" t="s">
        <v>149</v>
      </c>
      <c r="G420" s="16"/>
      <c r="H420" s="212">
        <v>112.97999999999999</v>
      </c>
      <c r="I420" s="16"/>
      <c r="J420" s="16"/>
      <c r="K420" s="16"/>
      <c r="L420" s="209"/>
      <c r="M420" s="213"/>
      <c r="N420" s="214"/>
      <c r="O420" s="214"/>
      <c r="P420" s="214"/>
      <c r="Q420" s="214"/>
      <c r="R420" s="214"/>
      <c r="S420" s="214"/>
      <c r="T420" s="215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10" t="s">
        <v>143</v>
      </c>
      <c r="AU420" s="210" t="s">
        <v>83</v>
      </c>
      <c r="AV420" s="16" t="s">
        <v>139</v>
      </c>
      <c r="AW420" s="16" t="s">
        <v>30</v>
      </c>
      <c r="AX420" s="16" t="s">
        <v>81</v>
      </c>
      <c r="AY420" s="210" t="s">
        <v>132</v>
      </c>
    </row>
    <row r="421" s="2" customFormat="1" ht="37.8" customHeight="1">
      <c r="A421" s="32"/>
      <c r="B421" s="172"/>
      <c r="C421" s="173" t="s">
        <v>394</v>
      </c>
      <c r="D421" s="173" t="s">
        <v>134</v>
      </c>
      <c r="E421" s="174" t="s">
        <v>395</v>
      </c>
      <c r="F421" s="175" t="s">
        <v>396</v>
      </c>
      <c r="G421" s="176" t="s">
        <v>199</v>
      </c>
      <c r="H421" s="177">
        <v>74.114999999999995</v>
      </c>
      <c r="I421" s="178">
        <v>110</v>
      </c>
      <c r="J421" s="178">
        <f>ROUND(I421*H421,2)</f>
        <v>8152.6499999999996</v>
      </c>
      <c r="K421" s="175" t="s">
        <v>138</v>
      </c>
      <c r="L421" s="33"/>
      <c r="M421" s="179" t="s">
        <v>1</v>
      </c>
      <c r="N421" s="180" t="s">
        <v>39</v>
      </c>
      <c r="O421" s="181">
        <v>0.35199999999999998</v>
      </c>
      <c r="P421" s="181">
        <f>O421*H421</f>
        <v>26.088479999999997</v>
      </c>
      <c r="Q421" s="181">
        <v>0</v>
      </c>
      <c r="R421" s="181">
        <f>Q421*H421</f>
        <v>0</v>
      </c>
      <c r="S421" s="181">
        <v>0.071999999999999995</v>
      </c>
      <c r="T421" s="182">
        <f>S421*H421</f>
        <v>5.3362799999999995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83" t="s">
        <v>139</v>
      </c>
      <c r="AT421" s="183" t="s">
        <v>134</v>
      </c>
      <c r="AU421" s="183" t="s">
        <v>83</v>
      </c>
      <c r="AY421" s="19" t="s">
        <v>132</v>
      </c>
      <c r="BE421" s="184">
        <f>IF(N421="základní",J421,0)</f>
        <v>8152.6499999999996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9" t="s">
        <v>81</v>
      </c>
      <c r="BK421" s="184">
        <f>ROUND(I421*H421,2)</f>
        <v>8152.6499999999996</v>
      </c>
      <c r="BL421" s="19" t="s">
        <v>139</v>
      </c>
      <c r="BM421" s="183" t="s">
        <v>397</v>
      </c>
    </row>
    <row r="422" s="2" customFormat="1">
      <c r="A422" s="32"/>
      <c r="B422" s="33"/>
      <c r="C422" s="32"/>
      <c r="D422" s="185" t="s">
        <v>141</v>
      </c>
      <c r="E422" s="32"/>
      <c r="F422" s="186" t="s">
        <v>398</v>
      </c>
      <c r="G422" s="32"/>
      <c r="H422" s="32"/>
      <c r="I422" s="32"/>
      <c r="J422" s="32"/>
      <c r="K422" s="32"/>
      <c r="L422" s="33"/>
      <c r="M422" s="187"/>
      <c r="N422" s="188"/>
      <c r="O422" s="70"/>
      <c r="P422" s="70"/>
      <c r="Q422" s="70"/>
      <c r="R422" s="70"/>
      <c r="S422" s="70"/>
      <c r="T422" s="71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9" t="s">
        <v>141</v>
      </c>
      <c r="AU422" s="19" t="s">
        <v>83</v>
      </c>
    </row>
    <row r="423" s="13" customFormat="1">
      <c r="A423" s="13"/>
      <c r="B423" s="189"/>
      <c r="C423" s="13"/>
      <c r="D423" s="185" t="s">
        <v>143</v>
      </c>
      <c r="E423" s="190" t="s">
        <v>1</v>
      </c>
      <c r="F423" s="191" t="s">
        <v>399</v>
      </c>
      <c r="G423" s="13"/>
      <c r="H423" s="190" t="s">
        <v>1</v>
      </c>
      <c r="I423" s="13"/>
      <c r="J423" s="13"/>
      <c r="K423" s="13"/>
      <c r="L423" s="189"/>
      <c r="M423" s="192"/>
      <c r="N423" s="193"/>
      <c r="O423" s="193"/>
      <c r="P423" s="193"/>
      <c r="Q423" s="193"/>
      <c r="R423" s="193"/>
      <c r="S423" s="193"/>
      <c r="T423" s="19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0" t="s">
        <v>143</v>
      </c>
      <c r="AU423" s="190" t="s">
        <v>83</v>
      </c>
      <c r="AV423" s="13" t="s">
        <v>81</v>
      </c>
      <c r="AW423" s="13" t="s">
        <v>30</v>
      </c>
      <c r="AX423" s="13" t="s">
        <v>74</v>
      </c>
      <c r="AY423" s="190" t="s">
        <v>132</v>
      </c>
    </row>
    <row r="424" s="13" customFormat="1">
      <c r="A424" s="13"/>
      <c r="B424" s="189"/>
      <c r="C424" s="13"/>
      <c r="D424" s="185" t="s">
        <v>143</v>
      </c>
      <c r="E424" s="190" t="s">
        <v>1</v>
      </c>
      <c r="F424" s="191" t="s">
        <v>400</v>
      </c>
      <c r="G424" s="13"/>
      <c r="H424" s="190" t="s">
        <v>1</v>
      </c>
      <c r="I424" s="13"/>
      <c r="J424" s="13"/>
      <c r="K424" s="13"/>
      <c r="L424" s="189"/>
      <c r="M424" s="192"/>
      <c r="N424" s="193"/>
      <c r="O424" s="193"/>
      <c r="P424" s="193"/>
      <c r="Q424" s="193"/>
      <c r="R424" s="193"/>
      <c r="S424" s="193"/>
      <c r="T424" s="19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0" t="s">
        <v>143</v>
      </c>
      <c r="AU424" s="190" t="s">
        <v>83</v>
      </c>
      <c r="AV424" s="13" t="s">
        <v>81</v>
      </c>
      <c r="AW424" s="13" t="s">
        <v>30</v>
      </c>
      <c r="AX424" s="13" t="s">
        <v>74</v>
      </c>
      <c r="AY424" s="190" t="s">
        <v>132</v>
      </c>
    </row>
    <row r="425" s="13" customFormat="1">
      <c r="A425" s="13"/>
      <c r="B425" s="189"/>
      <c r="C425" s="13"/>
      <c r="D425" s="185" t="s">
        <v>143</v>
      </c>
      <c r="E425" s="190" t="s">
        <v>1</v>
      </c>
      <c r="F425" s="191" t="s">
        <v>145</v>
      </c>
      <c r="G425" s="13"/>
      <c r="H425" s="190" t="s">
        <v>1</v>
      </c>
      <c r="I425" s="13"/>
      <c r="J425" s="13"/>
      <c r="K425" s="13"/>
      <c r="L425" s="189"/>
      <c r="M425" s="192"/>
      <c r="N425" s="193"/>
      <c r="O425" s="193"/>
      <c r="P425" s="193"/>
      <c r="Q425" s="193"/>
      <c r="R425" s="193"/>
      <c r="S425" s="193"/>
      <c r="T425" s="19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0" t="s">
        <v>143</v>
      </c>
      <c r="AU425" s="190" t="s">
        <v>83</v>
      </c>
      <c r="AV425" s="13" t="s">
        <v>81</v>
      </c>
      <c r="AW425" s="13" t="s">
        <v>30</v>
      </c>
      <c r="AX425" s="13" t="s">
        <v>74</v>
      </c>
      <c r="AY425" s="190" t="s">
        <v>132</v>
      </c>
    </row>
    <row r="426" s="14" customFormat="1">
      <c r="A426" s="14"/>
      <c r="B426" s="195"/>
      <c r="C426" s="14"/>
      <c r="D426" s="185" t="s">
        <v>143</v>
      </c>
      <c r="E426" s="196" t="s">
        <v>1</v>
      </c>
      <c r="F426" s="197" t="s">
        <v>232</v>
      </c>
      <c r="G426" s="14"/>
      <c r="H426" s="198">
        <v>82.5</v>
      </c>
      <c r="I426" s="14"/>
      <c r="J426" s="14"/>
      <c r="K426" s="14"/>
      <c r="L426" s="195"/>
      <c r="M426" s="199"/>
      <c r="N426" s="200"/>
      <c r="O426" s="200"/>
      <c r="P426" s="200"/>
      <c r="Q426" s="200"/>
      <c r="R426" s="200"/>
      <c r="S426" s="200"/>
      <c r="T426" s="20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196" t="s">
        <v>143</v>
      </c>
      <c r="AU426" s="196" t="s">
        <v>83</v>
      </c>
      <c r="AV426" s="14" t="s">
        <v>83</v>
      </c>
      <c r="AW426" s="14" t="s">
        <v>30</v>
      </c>
      <c r="AX426" s="14" t="s">
        <v>74</v>
      </c>
      <c r="AY426" s="196" t="s">
        <v>132</v>
      </c>
    </row>
    <row r="427" s="14" customFormat="1">
      <c r="A427" s="14"/>
      <c r="B427" s="195"/>
      <c r="C427" s="14"/>
      <c r="D427" s="185" t="s">
        <v>143</v>
      </c>
      <c r="E427" s="196" t="s">
        <v>1</v>
      </c>
      <c r="F427" s="197" t="s">
        <v>264</v>
      </c>
      <c r="G427" s="14"/>
      <c r="H427" s="198">
        <v>-8.3849999999999998</v>
      </c>
      <c r="I427" s="14"/>
      <c r="J427" s="14"/>
      <c r="K427" s="14"/>
      <c r="L427" s="195"/>
      <c r="M427" s="199"/>
      <c r="N427" s="200"/>
      <c r="O427" s="200"/>
      <c r="P427" s="200"/>
      <c r="Q427" s="200"/>
      <c r="R427" s="200"/>
      <c r="S427" s="200"/>
      <c r="T427" s="20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6" t="s">
        <v>143</v>
      </c>
      <c r="AU427" s="196" t="s">
        <v>83</v>
      </c>
      <c r="AV427" s="14" t="s">
        <v>83</v>
      </c>
      <c r="AW427" s="14" t="s">
        <v>30</v>
      </c>
      <c r="AX427" s="14" t="s">
        <v>74</v>
      </c>
      <c r="AY427" s="196" t="s">
        <v>132</v>
      </c>
    </row>
    <row r="428" s="15" customFormat="1">
      <c r="A428" s="15"/>
      <c r="B428" s="202"/>
      <c r="C428" s="15"/>
      <c r="D428" s="185" t="s">
        <v>143</v>
      </c>
      <c r="E428" s="203" t="s">
        <v>1</v>
      </c>
      <c r="F428" s="204" t="s">
        <v>147</v>
      </c>
      <c r="G428" s="15"/>
      <c r="H428" s="205">
        <v>74.114999999999995</v>
      </c>
      <c r="I428" s="15"/>
      <c r="J428" s="15"/>
      <c r="K428" s="15"/>
      <c r="L428" s="202"/>
      <c r="M428" s="206"/>
      <c r="N428" s="207"/>
      <c r="O428" s="207"/>
      <c r="P428" s="207"/>
      <c r="Q428" s="207"/>
      <c r="R428" s="207"/>
      <c r="S428" s="207"/>
      <c r="T428" s="208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03" t="s">
        <v>143</v>
      </c>
      <c r="AU428" s="203" t="s">
        <v>83</v>
      </c>
      <c r="AV428" s="15" t="s">
        <v>148</v>
      </c>
      <c r="AW428" s="15" t="s">
        <v>30</v>
      </c>
      <c r="AX428" s="15" t="s">
        <v>74</v>
      </c>
      <c r="AY428" s="203" t="s">
        <v>132</v>
      </c>
    </row>
    <row r="429" s="16" customFormat="1">
      <c r="A429" s="16"/>
      <c r="B429" s="209"/>
      <c r="C429" s="16"/>
      <c r="D429" s="185" t="s">
        <v>143</v>
      </c>
      <c r="E429" s="210" t="s">
        <v>1</v>
      </c>
      <c r="F429" s="211" t="s">
        <v>149</v>
      </c>
      <c r="G429" s="16"/>
      <c r="H429" s="212">
        <v>74.114999999999995</v>
      </c>
      <c r="I429" s="16"/>
      <c r="J429" s="16"/>
      <c r="K429" s="16"/>
      <c r="L429" s="209"/>
      <c r="M429" s="213"/>
      <c r="N429" s="214"/>
      <c r="O429" s="214"/>
      <c r="P429" s="214"/>
      <c r="Q429" s="214"/>
      <c r="R429" s="214"/>
      <c r="S429" s="214"/>
      <c r="T429" s="215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210" t="s">
        <v>143</v>
      </c>
      <c r="AU429" s="210" t="s">
        <v>83</v>
      </c>
      <c r="AV429" s="16" t="s">
        <v>139</v>
      </c>
      <c r="AW429" s="16" t="s">
        <v>30</v>
      </c>
      <c r="AX429" s="16" t="s">
        <v>81</v>
      </c>
      <c r="AY429" s="210" t="s">
        <v>132</v>
      </c>
    </row>
    <row r="430" s="2" customFormat="1" ht="21.75" customHeight="1">
      <c r="A430" s="32"/>
      <c r="B430" s="172"/>
      <c r="C430" s="173" t="s">
        <v>401</v>
      </c>
      <c r="D430" s="173" t="s">
        <v>134</v>
      </c>
      <c r="E430" s="174" t="s">
        <v>402</v>
      </c>
      <c r="F430" s="175" t="s">
        <v>403</v>
      </c>
      <c r="G430" s="176" t="s">
        <v>199</v>
      </c>
      <c r="H430" s="177">
        <v>187.095</v>
      </c>
      <c r="I430" s="178">
        <v>68.5</v>
      </c>
      <c r="J430" s="178">
        <f>ROUND(I430*H430,2)</f>
        <v>12816.01</v>
      </c>
      <c r="K430" s="175" t="s">
        <v>138</v>
      </c>
      <c r="L430" s="33"/>
      <c r="M430" s="179" t="s">
        <v>1</v>
      </c>
      <c r="N430" s="180" t="s">
        <v>39</v>
      </c>
      <c r="O430" s="181">
        <v>0.22</v>
      </c>
      <c r="P430" s="181">
        <f>O430*H430</f>
        <v>41.160899999999998</v>
      </c>
      <c r="Q430" s="181">
        <v>0</v>
      </c>
      <c r="R430" s="181">
        <f>Q430*H430</f>
        <v>0</v>
      </c>
      <c r="S430" s="181">
        <v>0.014</v>
      </c>
      <c r="T430" s="182">
        <f>S430*H430</f>
        <v>2.6193300000000002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83" t="s">
        <v>139</v>
      </c>
      <c r="AT430" s="183" t="s">
        <v>134</v>
      </c>
      <c r="AU430" s="183" t="s">
        <v>83</v>
      </c>
      <c r="AY430" s="19" t="s">
        <v>132</v>
      </c>
      <c r="BE430" s="184">
        <f>IF(N430="základní",J430,0)</f>
        <v>12816.01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9" t="s">
        <v>81</v>
      </c>
      <c r="BK430" s="184">
        <f>ROUND(I430*H430,2)</f>
        <v>12816.01</v>
      </c>
      <c r="BL430" s="19" t="s">
        <v>139</v>
      </c>
      <c r="BM430" s="183" t="s">
        <v>404</v>
      </c>
    </row>
    <row r="431" s="2" customFormat="1">
      <c r="A431" s="32"/>
      <c r="B431" s="33"/>
      <c r="C431" s="32"/>
      <c r="D431" s="185" t="s">
        <v>141</v>
      </c>
      <c r="E431" s="32"/>
      <c r="F431" s="186" t="s">
        <v>405</v>
      </c>
      <c r="G431" s="32"/>
      <c r="H431" s="32"/>
      <c r="I431" s="32"/>
      <c r="J431" s="32"/>
      <c r="K431" s="32"/>
      <c r="L431" s="33"/>
      <c r="M431" s="187"/>
      <c r="N431" s="188"/>
      <c r="O431" s="70"/>
      <c r="P431" s="70"/>
      <c r="Q431" s="70"/>
      <c r="R431" s="70"/>
      <c r="S431" s="70"/>
      <c r="T431" s="71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9" t="s">
        <v>141</v>
      </c>
      <c r="AU431" s="19" t="s">
        <v>83</v>
      </c>
    </row>
    <row r="432" s="13" customFormat="1">
      <c r="A432" s="13"/>
      <c r="B432" s="189"/>
      <c r="C432" s="13"/>
      <c r="D432" s="185" t="s">
        <v>143</v>
      </c>
      <c r="E432" s="190" t="s">
        <v>1</v>
      </c>
      <c r="F432" s="191" t="s">
        <v>406</v>
      </c>
      <c r="G432" s="13"/>
      <c r="H432" s="190" t="s">
        <v>1</v>
      </c>
      <c r="I432" s="13"/>
      <c r="J432" s="13"/>
      <c r="K432" s="13"/>
      <c r="L432" s="189"/>
      <c r="M432" s="192"/>
      <c r="N432" s="193"/>
      <c r="O432" s="193"/>
      <c r="P432" s="193"/>
      <c r="Q432" s="193"/>
      <c r="R432" s="193"/>
      <c r="S432" s="193"/>
      <c r="T432" s="19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0" t="s">
        <v>143</v>
      </c>
      <c r="AU432" s="190" t="s">
        <v>83</v>
      </c>
      <c r="AV432" s="13" t="s">
        <v>81</v>
      </c>
      <c r="AW432" s="13" t="s">
        <v>30</v>
      </c>
      <c r="AX432" s="13" t="s">
        <v>74</v>
      </c>
      <c r="AY432" s="190" t="s">
        <v>132</v>
      </c>
    </row>
    <row r="433" s="14" customFormat="1">
      <c r="A433" s="14"/>
      <c r="B433" s="195"/>
      <c r="C433" s="14"/>
      <c r="D433" s="185" t="s">
        <v>143</v>
      </c>
      <c r="E433" s="196" t="s">
        <v>1</v>
      </c>
      <c r="F433" s="197" t="s">
        <v>407</v>
      </c>
      <c r="G433" s="14"/>
      <c r="H433" s="198">
        <v>187.095</v>
      </c>
      <c r="I433" s="14"/>
      <c r="J433" s="14"/>
      <c r="K433" s="14"/>
      <c r="L433" s="195"/>
      <c r="M433" s="199"/>
      <c r="N433" s="200"/>
      <c r="O433" s="200"/>
      <c r="P433" s="200"/>
      <c r="Q433" s="200"/>
      <c r="R433" s="200"/>
      <c r="S433" s="200"/>
      <c r="T433" s="20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6" t="s">
        <v>143</v>
      </c>
      <c r="AU433" s="196" t="s">
        <v>83</v>
      </c>
      <c r="AV433" s="14" t="s">
        <v>83</v>
      </c>
      <c r="AW433" s="14" t="s">
        <v>30</v>
      </c>
      <c r="AX433" s="14" t="s">
        <v>74</v>
      </c>
      <c r="AY433" s="196" t="s">
        <v>132</v>
      </c>
    </row>
    <row r="434" s="15" customFormat="1">
      <c r="A434" s="15"/>
      <c r="B434" s="202"/>
      <c r="C434" s="15"/>
      <c r="D434" s="185" t="s">
        <v>143</v>
      </c>
      <c r="E434" s="203" t="s">
        <v>1</v>
      </c>
      <c r="F434" s="204" t="s">
        <v>147</v>
      </c>
      <c r="G434" s="15"/>
      <c r="H434" s="205">
        <v>187.095</v>
      </c>
      <c r="I434" s="15"/>
      <c r="J434" s="15"/>
      <c r="K434" s="15"/>
      <c r="L434" s="202"/>
      <c r="M434" s="206"/>
      <c r="N434" s="207"/>
      <c r="O434" s="207"/>
      <c r="P434" s="207"/>
      <c r="Q434" s="207"/>
      <c r="R434" s="207"/>
      <c r="S434" s="207"/>
      <c r="T434" s="208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03" t="s">
        <v>143</v>
      </c>
      <c r="AU434" s="203" t="s">
        <v>83</v>
      </c>
      <c r="AV434" s="15" t="s">
        <v>148</v>
      </c>
      <c r="AW434" s="15" t="s">
        <v>30</v>
      </c>
      <c r="AX434" s="15" t="s">
        <v>74</v>
      </c>
      <c r="AY434" s="203" t="s">
        <v>132</v>
      </c>
    </row>
    <row r="435" s="16" customFormat="1">
      <c r="A435" s="16"/>
      <c r="B435" s="209"/>
      <c r="C435" s="16"/>
      <c r="D435" s="185" t="s">
        <v>143</v>
      </c>
      <c r="E435" s="210" t="s">
        <v>1</v>
      </c>
      <c r="F435" s="211" t="s">
        <v>149</v>
      </c>
      <c r="G435" s="16"/>
      <c r="H435" s="212">
        <v>187.095</v>
      </c>
      <c r="I435" s="16"/>
      <c r="J435" s="16"/>
      <c r="K435" s="16"/>
      <c r="L435" s="209"/>
      <c r="M435" s="213"/>
      <c r="N435" s="214"/>
      <c r="O435" s="214"/>
      <c r="P435" s="214"/>
      <c r="Q435" s="214"/>
      <c r="R435" s="214"/>
      <c r="S435" s="214"/>
      <c r="T435" s="215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10" t="s">
        <v>143</v>
      </c>
      <c r="AU435" s="210" t="s">
        <v>83</v>
      </c>
      <c r="AV435" s="16" t="s">
        <v>139</v>
      </c>
      <c r="AW435" s="16" t="s">
        <v>30</v>
      </c>
      <c r="AX435" s="16" t="s">
        <v>81</v>
      </c>
      <c r="AY435" s="210" t="s">
        <v>132</v>
      </c>
    </row>
    <row r="436" s="2" customFormat="1" ht="24.15" customHeight="1">
      <c r="A436" s="32"/>
      <c r="B436" s="172"/>
      <c r="C436" s="173" t="s">
        <v>408</v>
      </c>
      <c r="D436" s="173" t="s">
        <v>134</v>
      </c>
      <c r="E436" s="174" t="s">
        <v>409</v>
      </c>
      <c r="F436" s="175" t="s">
        <v>410</v>
      </c>
      <c r="G436" s="176" t="s">
        <v>199</v>
      </c>
      <c r="H436" s="177">
        <v>6.5</v>
      </c>
      <c r="I436" s="178">
        <v>255</v>
      </c>
      <c r="J436" s="178">
        <f>ROUND(I436*H436,2)</f>
        <v>1657.5</v>
      </c>
      <c r="K436" s="175" t="s">
        <v>138</v>
      </c>
      <c r="L436" s="33"/>
      <c r="M436" s="179" t="s">
        <v>1</v>
      </c>
      <c r="N436" s="180" t="s">
        <v>39</v>
      </c>
      <c r="O436" s="181">
        <v>0.81999999999999995</v>
      </c>
      <c r="P436" s="181">
        <f>O436*H436</f>
        <v>5.3300000000000001</v>
      </c>
      <c r="Q436" s="181">
        <v>0</v>
      </c>
      <c r="R436" s="181">
        <f>Q436*H436</f>
        <v>0</v>
      </c>
      <c r="S436" s="181">
        <v>0.16900000000000001</v>
      </c>
      <c r="T436" s="182">
        <f>S436*H436</f>
        <v>1.0985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3" t="s">
        <v>139</v>
      </c>
      <c r="AT436" s="183" t="s">
        <v>134</v>
      </c>
      <c r="AU436" s="183" t="s">
        <v>83</v>
      </c>
      <c r="AY436" s="19" t="s">
        <v>132</v>
      </c>
      <c r="BE436" s="184">
        <f>IF(N436="základní",J436,0)</f>
        <v>1657.5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9" t="s">
        <v>81</v>
      </c>
      <c r="BK436" s="184">
        <f>ROUND(I436*H436,2)</f>
        <v>1657.5</v>
      </c>
      <c r="BL436" s="19" t="s">
        <v>139</v>
      </c>
      <c r="BM436" s="183" t="s">
        <v>411</v>
      </c>
    </row>
    <row r="437" s="2" customFormat="1">
      <c r="A437" s="32"/>
      <c r="B437" s="33"/>
      <c r="C437" s="32"/>
      <c r="D437" s="185" t="s">
        <v>141</v>
      </c>
      <c r="E437" s="32"/>
      <c r="F437" s="186" t="s">
        <v>412</v>
      </c>
      <c r="G437" s="32"/>
      <c r="H437" s="32"/>
      <c r="I437" s="32"/>
      <c r="J437" s="32"/>
      <c r="K437" s="32"/>
      <c r="L437" s="33"/>
      <c r="M437" s="187"/>
      <c r="N437" s="188"/>
      <c r="O437" s="70"/>
      <c r="P437" s="70"/>
      <c r="Q437" s="70"/>
      <c r="R437" s="70"/>
      <c r="S437" s="70"/>
      <c r="T437" s="71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9" t="s">
        <v>141</v>
      </c>
      <c r="AU437" s="19" t="s">
        <v>83</v>
      </c>
    </row>
    <row r="438" s="13" customFormat="1">
      <c r="A438" s="13"/>
      <c r="B438" s="189"/>
      <c r="C438" s="13"/>
      <c r="D438" s="185" t="s">
        <v>143</v>
      </c>
      <c r="E438" s="190" t="s">
        <v>1</v>
      </c>
      <c r="F438" s="191" t="s">
        <v>413</v>
      </c>
      <c r="G438" s="13"/>
      <c r="H438" s="190" t="s">
        <v>1</v>
      </c>
      <c r="I438" s="13"/>
      <c r="J438" s="13"/>
      <c r="K438" s="13"/>
      <c r="L438" s="189"/>
      <c r="M438" s="192"/>
      <c r="N438" s="193"/>
      <c r="O438" s="193"/>
      <c r="P438" s="193"/>
      <c r="Q438" s="193"/>
      <c r="R438" s="193"/>
      <c r="S438" s="193"/>
      <c r="T438" s="19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0" t="s">
        <v>143</v>
      </c>
      <c r="AU438" s="190" t="s">
        <v>83</v>
      </c>
      <c r="AV438" s="13" t="s">
        <v>81</v>
      </c>
      <c r="AW438" s="13" t="s">
        <v>30</v>
      </c>
      <c r="AX438" s="13" t="s">
        <v>74</v>
      </c>
      <c r="AY438" s="190" t="s">
        <v>132</v>
      </c>
    </row>
    <row r="439" s="13" customFormat="1">
      <c r="A439" s="13"/>
      <c r="B439" s="189"/>
      <c r="C439" s="13"/>
      <c r="D439" s="185" t="s">
        <v>143</v>
      </c>
      <c r="E439" s="190" t="s">
        <v>1</v>
      </c>
      <c r="F439" s="191" t="s">
        <v>145</v>
      </c>
      <c r="G439" s="13"/>
      <c r="H439" s="190" t="s">
        <v>1</v>
      </c>
      <c r="I439" s="13"/>
      <c r="J439" s="13"/>
      <c r="K439" s="13"/>
      <c r="L439" s="189"/>
      <c r="M439" s="192"/>
      <c r="N439" s="193"/>
      <c r="O439" s="193"/>
      <c r="P439" s="193"/>
      <c r="Q439" s="193"/>
      <c r="R439" s="193"/>
      <c r="S439" s="193"/>
      <c r="T439" s="19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0" t="s">
        <v>143</v>
      </c>
      <c r="AU439" s="190" t="s">
        <v>83</v>
      </c>
      <c r="AV439" s="13" t="s">
        <v>81</v>
      </c>
      <c r="AW439" s="13" t="s">
        <v>30</v>
      </c>
      <c r="AX439" s="13" t="s">
        <v>74</v>
      </c>
      <c r="AY439" s="190" t="s">
        <v>132</v>
      </c>
    </row>
    <row r="440" s="14" customFormat="1">
      <c r="A440" s="14"/>
      <c r="B440" s="195"/>
      <c r="C440" s="14"/>
      <c r="D440" s="185" t="s">
        <v>143</v>
      </c>
      <c r="E440" s="196" t="s">
        <v>1</v>
      </c>
      <c r="F440" s="197" t="s">
        <v>385</v>
      </c>
      <c r="G440" s="14"/>
      <c r="H440" s="198">
        <v>6.5</v>
      </c>
      <c r="I440" s="14"/>
      <c r="J440" s="14"/>
      <c r="K440" s="14"/>
      <c r="L440" s="195"/>
      <c r="M440" s="199"/>
      <c r="N440" s="200"/>
      <c r="O440" s="200"/>
      <c r="P440" s="200"/>
      <c r="Q440" s="200"/>
      <c r="R440" s="200"/>
      <c r="S440" s="200"/>
      <c r="T440" s="20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96" t="s">
        <v>143</v>
      </c>
      <c r="AU440" s="196" t="s">
        <v>83</v>
      </c>
      <c r="AV440" s="14" t="s">
        <v>83</v>
      </c>
      <c r="AW440" s="14" t="s">
        <v>30</v>
      </c>
      <c r="AX440" s="14" t="s">
        <v>74</v>
      </c>
      <c r="AY440" s="196" t="s">
        <v>132</v>
      </c>
    </row>
    <row r="441" s="15" customFormat="1">
      <c r="A441" s="15"/>
      <c r="B441" s="202"/>
      <c r="C441" s="15"/>
      <c r="D441" s="185" t="s">
        <v>143</v>
      </c>
      <c r="E441" s="203" t="s">
        <v>1</v>
      </c>
      <c r="F441" s="204" t="s">
        <v>147</v>
      </c>
      <c r="G441" s="15"/>
      <c r="H441" s="205">
        <v>6.5</v>
      </c>
      <c r="I441" s="15"/>
      <c r="J441" s="15"/>
      <c r="K441" s="15"/>
      <c r="L441" s="202"/>
      <c r="M441" s="206"/>
      <c r="N441" s="207"/>
      <c r="O441" s="207"/>
      <c r="P441" s="207"/>
      <c r="Q441" s="207"/>
      <c r="R441" s="207"/>
      <c r="S441" s="207"/>
      <c r="T441" s="208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03" t="s">
        <v>143</v>
      </c>
      <c r="AU441" s="203" t="s">
        <v>83</v>
      </c>
      <c r="AV441" s="15" t="s">
        <v>148</v>
      </c>
      <c r="AW441" s="15" t="s">
        <v>30</v>
      </c>
      <c r="AX441" s="15" t="s">
        <v>74</v>
      </c>
      <c r="AY441" s="203" t="s">
        <v>132</v>
      </c>
    </row>
    <row r="442" s="16" customFormat="1">
      <c r="A442" s="16"/>
      <c r="B442" s="209"/>
      <c r="C442" s="16"/>
      <c r="D442" s="185" t="s">
        <v>143</v>
      </c>
      <c r="E442" s="210" t="s">
        <v>1</v>
      </c>
      <c r="F442" s="211" t="s">
        <v>149</v>
      </c>
      <c r="G442" s="16"/>
      <c r="H442" s="212">
        <v>6.5</v>
      </c>
      <c r="I442" s="16"/>
      <c r="J442" s="16"/>
      <c r="K442" s="16"/>
      <c r="L442" s="209"/>
      <c r="M442" s="213"/>
      <c r="N442" s="214"/>
      <c r="O442" s="214"/>
      <c r="P442" s="214"/>
      <c r="Q442" s="214"/>
      <c r="R442" s="214"/>
      <c r="S442" s="214"/>
      <c r="T442" s="215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10" t="s">
        <v>143</v>
      </c>
      <c r="AU442" s="210" t="s">
        <v>83</v>
      </c>
      <c r="AV442" s="16" t="s">
        <v>139</v>
      </c>
      <c r="AW442" s="16" t="s">
        <v>30</v>
      </c>
      <c r="AX442" s="16" t="s">
        <v>81</v>
      </c>
      <c r="AY442" s="210" t="s">
        <v>132</v>
      </c>
    </row>
    <row r="443" s="2" customFormat="1" ht="24.15" customHeight="1">
      <c r="A443" s="32"/>
      <c r="B443" s="172"/>
      <c r="C443" s="173" t="s">
        <v>414</v>
      </c>
      <c r="D443" s="173" t="s">
        <v>134</v>
      </c>
      <c r="E443" s="174" t="s">
        <v>415</v>
      </c>
      <c r="F443" s="175" t="s">
        <v>416</v>
      </c>
      <c r="G443" s="176" t="s">
        <v>199</v>
      </c>
      <c r="H443" s="177">
        <v>196.095</v>
      </c>
      <c r="I443" s="178">
        <v>114</v>
      </c>
      <c r="J443" s="178">
        <f>ROUND(I443*H443,2)</f>
        <v>22354.830000000002</v>
      </c>
      <c r="K443" s="175" t="s">
        <v>138</v>
      </c>
      <c r="L443" s="33"/>
      <c r="M443" s="179" t="s">
        <v>1</v>
      </c>
      <c r="N443" s="180" t="s">
        <v>39</v>
      </c>
      <c r="O443" s="181">
        <v>0.27300000000000002</v>
      </c>
      <c r="P443" s="181">
        <f>O443*H443</f>
        <v>53.533935000000007</v>
      </c>
      <c r="Q443" s="181">
        <v>0</v>
      </c>
      <c r="R443" s="181">
        <f>Q443*H443</f>
        <v>0</v>
      </c>
      <c r="S443" s="181">
        <v>0</v>
      </c>
      <c r="T443" s="182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83" t="s">
        <v>139</v>
      </c>
      <c r="AT443" s="183" t="s">
        <v>134</v>
      </c>
      <c r="AU443" s="183" t="s">
        <v>83</v>
      </c>
      <c r="AY443" s="19" t="s">
        <v>132</v>
      </c>
      <c r="BE443" s="184">
        <f>IF(N443="základní",J443,0)</f>
        <v>22354.830000000002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9" t="s">
        <v>81</v>
      </c>
      <c r="BK443" s="184">
        <f>ROUND(I443*H443,2)</f>
        <v>22354.830000000002</v>
      </c>
      <c r="BL443" s="19" t="s">
        <v>139</v>
      </c>
      <c r="BM443" s="183" t="s">
        <v>417</v>
      </c>
    </row>
    <row r="444" s="2" customFormat="1">
      <c r="A444" s="32"/>
      <c r="B444" s="33"/>
      <c r="C444" s="32"/>
      <c r="D444" s="185" t="s">
        <v>141</v>
      </c>
      <c r="E444" s="32"/>
      <c r="F444" s="186" t="s">
        <v>416</v>
      </c>
      <c r="G444" s="32"/>
      <c r="H444" s="32"/>
      <c r="I444" s="32"/>
      <c r="J444" s="32"/>
      <c r="K444" s="32"/>
      <c r="L444" s="33"/>
      <c r="M444" s="187"/>
      <c r="N444" s="188"/>
      <c r="O444" s="70"/>
      <c r="P444" s="70"/>
      <c r="Q444" s="70"/>
      <c r="R444" s="70"/>
      <c r="S444" s="70"/>
      <c r="T444" s="71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T444" s="19" t="s">
        <v>141</v>
      </c>
      <c r="AU444" s="19" t="s">
        <v>83</v>
      </c>
    </row>
    <row r="445" s="13" customFormat="1">
      <c r="A445" s="13"/>
      <c r="B445" s="189"/>
      <c r="C445" s="13"/>
      <c r="D445" s="185" t="s">
        <v>143</v>
      </c>
      <c r="E445" s="190" t="s">
        <v>1</v>
      </c>
      <c r="F445" s="191" t="s">
        <v>418</v>
      </c>
      <c r="G445" s="13"/>
      <c r="H445" s="190" t="s">
        <v>1</v>
      </c>
      <c r="I445" s="13"/>
      <c r="J445" s="13"/>
      <c r="K445" s="13"/>
      <c r="L445" s="189"/>
      <c r="M445" s="192"/>
      <c r="N445" s="193"/>
      <c r="O445" s="193"/>
      <c r="P445" s="193"/>
      <c r="Q445" s="193"/>
      <c r="R445" s="193"/>
      <c r="S445" s="193"/>
      <c r="T445" s="19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0" t="s">
        <v>143</v>
      </c>
      <c r="AU445" s="190" t="s">
        <v>83</v>
      </c>
      <c r="AV445" s="13" t="s">
        <v>81</v>
      </c>
      <c r="AW445" s="13" t="s">
        <v>30</v>
      </c>
      <c r="AX445" s="13" t="s">
        <v>74</v>
      </c>
      <c r="AY445" s="190" t="s">
        <v>132</v>
      </c>
    </row>
    <row r="446" s="14" customFormat="1">
      <c r="A446" s="14"/>
      <c r="B446" s="195"/>
      <c r="C446" s="14"/>
      <c r="D446" s="185" t="s">
        <v>143</v>
      </c>
      <c r="E446" s="196" t="s">
        <v>1</v>
      </c>
      <c r="F446" s="197" t="s">
        <v>407</v>
      </c>
      <c r="G446" s="14"/>
      <c r="H446" s="198">
        <v>187.095</v>
      </c>
      <c r="I446" s="14"/>
      <c r="J446" s="14"/>
      <c r="K446" s="14"/>
      <c r="L446" s="195"/>
      <c r="M446" s="199"/>
      <c r="N446" s="200"/>
      <c r="O446" s="200"/>
      <c r="P446" s="200"/>
      <c r="Q446" s="200"/>
      <c r="R446" s="200"/>
      <c r="S446" s="200"/>
      <c r="T446" s="20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6" t="s">
        <v>143</v>
      </c>
      <c r="AU446" s="196" t="s">
        <v>83</v>
      </c>
      <c r="AV446" s="14" t="s">
        <v>83</v>
      </c>
      <c r="AW446" s="14" t="s">
        <v>30</v>
      </c>
      <c r="AX446" s="14" t="s">
        <v>74</v>
      </c>
      <c r="AY446" s="196" t="s">
        <v>132</v>
      </c>
    </row>
    <row r="447" s="13" customFormat="1">
      <c r="A447" s="13"/>
      <c r="B447" s="189"/>
      <c r="C447" s="13"/>
      <c r="D447" s="185" t="s">
        <v>143</v>
      </c>
      <c r="E447" s="190" t="s">
        <v>1</v>
      </c>
      <c r="F447" s="191" t="s">
        <v>419</v>
      </c>
      <c r="G447" s="13"/>
      <c r="H447" s="190" t="s">
        <v>1</v>
      </c>
      <c r="I447" s="13"/>
      <c r="J447" s="13"/>
      <c r="K447" s="13"/>
      <c r="L447" s="189"/>
      <c r="M447" s="192"/>
      <c r="N447" s="193"/>
      <c r="O447" s="193"/>
      <c r="P447" s="193"/>
      <c r="Q447" s="193"/>
      <c r="R447" s="193"/>
      <c r="S447" s="193"/>
      <c r="T447" s="19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0" t="s">
        <v>143</v>
      </c>
      <c r="AU447" s="190" t="s">
        <v>83</v>
      </c>
      <c r="AV447" s="13" t="s">
        <v>81</v>
      </c>
      <c r="AW447" s="13" t="s">
        <v>30</v>
      </c>
      <c r="AX447" s="13" t="s">
        <v>74</v>
      </c>
      <c r="AY447" s="190" t="s">
        <v>132</v>
      </c>
    </row>
    <row r="448" s="13" customFormat="1">
      <c r="A448" s="13"/>
      <c r="B448" s="189"/>
      <c r="C448" s="13"/>
      <c r="D448" s="185" t="s">
        <v>143</v>
      </c>
      <c r="E448" s="190" t="s">
        <v>1</v>
      </c>
      <c r="F448" s="191" t="s">
        <v>145</v>
      </c>
      <c r="G448" s="13"/>
      <c r="H448" s="190" t="s">
        <v>1</v>
      </c>
      <c r="I448" s="13"/>
      <c r="J448" s="13"/>
      <c r="K448" s="13"/>
      <c r="L448" s="189"/>
      <c r="M448" s="192"/>
      <c r="N448" s="193"/>
      <c r="O448" s="193"/>
      <c r="P448" s="193"/>
      <c r="Q448" s="193"/>
      <c r="R448" s="193"/>
      <c r="S448" s="193"/>
      <c r="T448" s="19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0" t="s">
        <v>143</v>
      </c>
      <c r="AU448" s="190" t="s">
        <v>83</v>
      </c>
      <c r="AV448" s="13" t="s">
        <v>81</v>
      </c>
      <c r="AW448" s="13" t="s">
        <v>30</v>
      </c>
      <c r="AX448" s="13" t="s">
        <v>74</v>
      </c>
      <c r="AY448" s="190" t="s">
        <v>132</v>
      </c>
    </row>
    <row r="449" s="14" customFormat="1">
      <c r="A449" s="14"/>
      <c r="B449" s="195"/>
      <c r="C449" s="14"/>
      <c r="D449" s="185" t="s">
        <v>143</v>
      </c>
      <c r="E449" s="196" t="s">
        <v>1</v>
      </c>
      <c r="F449" s="197" t="s">
        <v>420</v>
      </c>
      <c r="G449" s="14"/>
      <c r="H449" s="198">
        <v>9</v>
      </c>
      <c r="I449" s="14"/>
      <c r="J449" s="14"/>
      <c r="K449" s="14"/>
      <c r="L449" s="195"/>
      <c r="M449" s="199"/>
      <c r="N449" s="200"/>
      <c r="O449" s="200"/>
      <c r="P449" s="200"/>
      <c r="Q449" s="200"/>
      <c r="R449" s="200"/>
      <c r="S449" s="200"/>
      <c r="T449" s="20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6" t="s">
        <v>143</v>
      </c>
      <c r="AU449" s="196" t="s">
        <v>83</v>
      </c>
      <c r="AV449" s="14" t="s">
        <v>83</v>
      </c>
      <c r="AW449" s="14" t="s">
        <v>30</v>
      </c>
      <c r="AX449" s="14" t="s">
        <v>74</v>
      </c>
      <c r="AY449" s="196" t="s">
        <v>132</v>
      </c>
    </row>
    <row r="450" s="15" customFormat="1">
      <c r="A450" s="15"/>
      <c r="B450" s="202"/>
      <c r="C450" s="15"/>
      <c r="D450" s="185" t="s">
        <v>143</v>
      </c>
      <c r="E450" s="203" t="s">
        <v>1</v>
      </c>
      <c r="F450" s="204" t="s">
        <v>147</v>
      </c>
      <c r="G450" s="15"/>
      <c r="H450" s="205">
        <v>196.095</v>
      </c>
      <c r="I450" s="15"/>
      <c r="J450" s="15"/>
      <c r="K450" s="15"/>
      <c r="L450" s="202"/>
      <c r="M450" s="206"/>
      <c r="N450" s="207"/>
      <c r="O450" s="207"/>
      <c r="P450" s="207"/>
      <c r="Q450" s="207"/>
      <c r="R450" s="207"/>
      <c r="S450" s="207"/>
      <c r="T450" s="20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03" t="s">
        <v>143</v>
      </c>
      <c r="AU450" s="203" t="s">
        <v>83</v>
      </c>
      <c r="AV450" s="15" t="s">
        <v>148</v>
      </c>
      <c r="AW450" s="15" t="s">
        <v>30</v>
      </c>
      <c r="AX450" s="15" t="s">
        <v>74</v>
      </c>
      <c r="AY450" s="203" t="s">
        <v>132</v>
      </c>
    </row>
    <row r="451" s="16" customFormat="1">
      <c r="A451" s="16"/>
      <c r="B451" s="209"/>
      <c r="C451" s="16"/>
      <c r="D451" s="185" t="s">
        <v>143</v>
      </c>
      <c r="E451" s="210" t="s">
        <v>1</v>
      </c>
      <c r="F451" s="211" t="s">
        <v>149</v>
      </c>
      <c r="G451" s="16"/>
      <c r="H451" s="212">
        <v>196.095</v>
      </c>
      <c r="I451" s="16"/>
      <c r="J451" s="16"/>
      <c r="K451" s="16"/>
      <c r="L451" s="209"/>
      <c r="M451" s="213"/>
      <c r="N451" s="214"/>
      <c r="O451" s="214"/>
      <c r="P451" s="214"/>
      <c r="Q451" s="214"/>
      <c r="R451" s="214"/>
      <c r="S451" s="214"/>
      <c r="T451" s="215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10" t="s">
        <v>143</v>
      </c>
      <c r="AU451" s="210" t="s">
        <v>83</v>
      </c>
      <c r="AV451" s="16" t="s">
        <v>139</v>
      </c>
      <c r="AW451" s="16" t="s">
        <v>30</v>
      </c>
      <c r="AX451" s="16" t="s">
        <v>81</v>
      </c>
      <c r="AY451" s="210" t="s">
        <v>132</v>
      </c>
    </row>
    <row r="452" s="2" customFormat="1" ht="24.15" customHeight="1">
      <c r="A452" s="32"/>
      <c r="B452" s="172"/>
      <c r="C452" s="173" t="s">
        <v>421</v>
      </c>
      <c r="D452" s="173" t="s">
        <v>134</v>
      </c>
      <c r="E452" s="174" t="s">
        <v>422</v>
      </c>
      <c r="F452" s="175" t="s">
        <v>423</v>
      </c>
      <c r="G452" s="176" t="s">
        <v>199</v>
      </c>
      <c r="H452" s="177">
        <v>196.095</v>
      </c>
      <c r="I452" s="178">
        <v>158</v>
      </c>
      <c r="J452" s="178">
        <f>ROUND(I452*H452,2)</f>
        <v>30983.009999999998</v>
      </c>
      <c r="K452" s="175" t="s">
        <v>138</v>
      </c>
      <c r="L452" s="33"/>
      <c r="M452" s="179" t="s">
        <v>1</v>
      </c>
      <c r="N452" s="180" t="s">
        <v>39</v>
      </c>
      <c r="O452" s="181">
        <v>0.40400000000000003</v>
      </c>
      <c r="P452" s="181">
        <f>O452*H452</f>
        <v>79.222380000000001</v>
      </c>
      <c r="Q452" s="181">
        <v>0</v>
      </c>
      <c r="R452" s="181">
        <f>Q452*H452</f>
        <v>0</v>
      </c>
      <c r="S452" s="181">
        <v>0</v>
      </c>
      <c r="T452" s="182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3" t="s">
        <v>139</v>
      </c>
      <c r="AT452" s="183" t="s">
        <v>134</v>
      </c>
      <c r="AU452" s="183" t="s">
        <v>83</v>
      </c>
      <c r="AY452" s="19" t="s">
        <v>132</v>
      </c>
      <c r="BE452" s="184">
        <f>IF(N452="základní",J452,0)</f>
        <v>30983.009999999998</v>
      </c>
      <c r="BF452" s="184">
        <f>IF(N452="snížená",J452,0)</f>
        <v>0</v>
      </c>
      <c r="BG452" s="184">
        <f>IF(N452="zákl. přenesená",J452,0)</f>
        <v>0</v>
      </c>
      <c r="BH452" s="184">
        <f>IF(N452="sníž. přenesená",J452,0)</f>
        <v>0</v>
      </c>
      <c r="BI452" s="184">
        <f>IF(N452="nulová",J452,0)</f>
        <v>0</v>
      </c>
      <c r="BJ452" s="19" t="s">
        <v>81</v>
      </c>
      <c r="BK452" s="184">
        <f>ROUND(I452*H452,2)</f>
        <v>30983.009999999998</v>
      </c>
      <c r="BL452" s="19" t="s">
        <v>139</v>
      </c>
      <c r="BM452" s="183" t="s">
        <v>424</v>
      </c>
    </row>
    <row r="453" s="2" customFormat="1">
      <c r="A453" s="32"/>
      <c r="B453" s="33"/>
      <c r="C453" s="32"/>
      <c r="D453" s="185" t="s">
        <v>141</v>
      </c>
      <c r="E453" s="32"/>
      <c r="F453" s="186" t="s">
        <v>425</v>
      </c>
      <c r="G453" s="32"/>
      <c r="H453" s="32"/>
      <c r="I453" s="32"/>
      <c r="J453" s="32"/>
      <c r="K453" s="32"/>
      <c r="L453" s="33"/>
      <c r="M453" s="187"/>
      <c r="N453" s="188"/>
      <c r="O453" s="70"/>
      <c r="P453" s="70"/>
      <c r="Q453" s="70"/>
      <c r="R453" s="70"/>
      <c r="S453" s="70"/>
      <c r="T453" s="71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9" t="s">
        <v>141</v>
      </c>
      <c r="AU453" s="19" t="s">
        <v>83</v>
      </c>
    </row>
    <row r="454" s="13" customFormat="1">
      <c r="A454" s="13"/>
      <c r="B454" s="189"/>
      <c r="C454" s="13"/>
      <c r="D454" s="185" t="s">
        <v>143</v>
      </c>
      <c r="E454" s="190" t="s">
        <v>1</v>
      </c>
      <c r="F454" s="191" t="s">
        <v>418</v>
      </c>
      <c r="G454" s="13"/>
      <c r="H454" s="190" t="s">
        <v>1</v>
      </c>
      <c r="I454" s="13"/>
      <c r="J454" s="13"/>
      <c r="K454" s="13"/>
      <c r="L454" s="189"/>
      <c r="M454" s="192"/>
      <c r="N454" s="193"/>
      <c r="O454" s="193"/>
      <c r="P454" s="193"/>
      <c r="Q454" s="193"/>
      <c r="R454" s="193"/>
      <c r="S454" s="193"/>
      <c r="T454" s="19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0" t="s">
        <v>143</v>
      </c>
      <c r="AU454" s="190" t="s">
        <v>83</v>
      </c>
      <c r="AV454" s="13" t="s">
        <v>81</v>
      </c>
      <c r="AW454" s="13" t="s">
        <v>30</v>
      </c>
      <c r="AX454" s="13" t="s">
        <v>74</v>
      </c>
      <c r="AY454" s="190" t="s">
        <v>132</v>
      </c>
    </row>
    <row r="455" s="14" customFormat="1">
      <c r="A455" s="14"/>
      <c r="B455" s="195"/>
      <c r="C455" s="14"/>
      <c r="D455" s="185" t="s">
        <v>143</v>
      </c>
      <c r="E455" s="196" t="s">
        <v>1</v>
      </c>
      <c r="F455" s="197" t="s">
        <v>407</v>
      </c>
      <c r="G455" s="14"/>
      <c r="H455" s="198">
        <v>187.095</v>
      </c>
      <c r="I455" s="14"/>
      <c r="J455" s="14"/>
      <c r="K455" s="14"/>
      <c r="L455" s="195"/>
      <c r="M455" s="199"/>
      <c r="N455" s="200"/>
      <c r="O455" s="200"/>
      <c r="P455" s="200"/>
      <c r="Q455" s="200"/>
      <c r="R455" s="200"/>
      <c r="S455" s="200"/>
      <c r="T455" s="20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196" t="s">
        <v>143</v>
      </c>
      <c r="AU455" s="196" t="s">
        <v>83</v>
      </c>
      <c r="AV455" s="14" t="s">
        <v>83</v>
      </c>
      <c r="AW455" s="14" t="s">
        <v>30</v>
      </c>
      <c r="AX455" s="14" t="s">
        <v>74</v>
      </c>
      <c r="AY455" s="196" t="s">
        <v>132</v>
      </c>
    </row>
    <row r="456" s="13" customFormat="1">
      <c r="A456" s="13"/>
      <c r="B456" s="189"/>
      <c r="C456" s="13"/>
      <c r="D456" s="185" t="s">
        <v>143</v>
      </c>
      <c r="E456" s="190" t="s">
        <v>1</v>
      </c>
      <c r="F456" s="191" t="s">
        <v>419</v>
      </c>
      <c r="G456" s="13"/>
      <c r="H456" s="190" t="s">
        <v>1</v>
      </c>
      <c r="I456" s="13"/>
      <c r="J456" s="13"/>
      <c r="K456" s="13"/>
      <c r="L456" s="189"/>
      <c r="M456" s="192"/>
      <c r="N456" s="193"/>
      <c r="O456" s="193"/>
      <c r="P456" s="193"/>
      <c r="Q456" s="193"/>
      <c r="R456" s="193"/>
      <c r="S456" s="193"/>
      <c r="T456" s="19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0" t="s">
        <v>143</v>
      </c>
      <c r="AU456" s="190" t="s">
        <v>83</v>
      </c>
      <c r="AV456" s="13" t="s">
        <v>81</v>
      </c>
      <c r="AW456" s="13" t="s">
        <v>30</v>
      </c>
      <c r="AX456" s="13" t="s">
        <v>74</v>
      </c>
      <c r="AY456" s="190" t="s">
        <v>132</v>
      </c>
    </row>
    <row r="457" s="13" customFormat="1">
      <c r="A457" s="13"/>
      <c r="B457" s="189"/>
      <c r="C457" s="13"/>
      <c r="D457" s="185" t="s">
        <v>143</v>
      </c>
      <c r="E457" s="190" t="s">
        <v>1</v>
      </c>
      <c r="F457" s="191" t="s">
        <v>145</v>
      </c>
      <c r="G457" s="13"/>
      <c r="H457" s="190" t="s">
        <v>1</v>
      </c>
      <c r="I457" s="13"/>
      <c r="J457" s="13"/>
      <c r="K457" s="13"/>
      <c r="L457" s="189"/>
      <c r="M457" s="192"/>
      <c r="N457" s="193"/>
      <c r="O457" s="193"/>
      <c r="P457" s="193"/>
      <c r="Q457" s="193"/>
      <c r="R457" s="193"/>
      <c r="S457" s="193"/>
      <c r="T457" s="19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90" t="s">
        <v>143</v>
      </c>
      <c r="AU457" s="190" t="s">
        <v>83</v>
      </c>
      <c r="AV457" s="13" t="s">
        <v>81</v>
      </c>
      <c r="AW457" s="13" t="s">
        <v>30</v>
      </c>
      <c r="AX457" s="13" t="s">
        <v>74</v>
      </c>
      <c r="AY457" s="190" t="s">
        <v>132</v>
      </c>
    </row>
    <row r="458" s="14" customFormat="1">
      <c r="A458" s="14"/>
      <c r="B458" s="195"/>
      <c r="C458" s="14"/>
      <c r="D458" s="185" t="s">
        <v>143</v>
      </c>
      <c r="E458" s="196" t="s">
        <v>1</v>
      </c>
      <c r="F458" s="197" t="s">
        <v>420</v>
      </c>
      <c r="G458" s="14"/>
      <c r="H458" s="198">
        <v>9</v>
      </c>
      <c r="I458" s="14"/>
      <c r="J458" s="14"/>
      <c r="K458" s="14"/>
      <c r="L458" s="195"/>
      <c r="M458" s="199"/>
      <c r="N458" s="200"/>
      <c r="O458" s="200"/>
      <c r="P458" s="200"/>
      <c r="Q458" s="200"/>
      <c r="R458" s="200"/>
      <c r="S458" s="200"/>
      <c r="T458" s="20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6" t="s">
        <v>143</v>
      </c>
      <c r="AU458" s="196" t="s">
        <v>83</v>
      </c>
      <c r="AV458" s="14" t="s">
        <v>83</v>
      </c>
      <c r="AW458" s="14" t="s">
        <v>30</v>
      </c>
      <c r="AX458" s="14" t="s">
        <v>74</v>
      </c>
      <c r="AY458" s="196" t="s">
        <v>132</v>
      </c>
    </row>
    <row r="459" s="15" customFormat="1">
      <c r="A459" s="15"/>
      <c r="B459" s="202"/>
      <c r="C459" s="15"/>
      <c r="D459" s="185" t="s">
        <v>143</v>
      </c>
      <c r="E459" s="203" t="s">
        <v>1</v>
      </c>
      <c r="F459" s="204" t="s">
        <v>147</v>
      </c>
      <c r="G459" s="15"/>
      <c r="H459" s="205">
        <v>196.095</v>
      </c>
      <c r="I459" s="15"/>
      <c r="J459" s="15"/>
      <c r="K459" s="15"/>
      <c r="L459" s="202"/>
      <c r="M459" s="206"/>
      <c r="N459" s="207"/>
      <c r="O459" s="207"/>
      <c r="P459" s="207"/>
      <c r="Q459" s="207"/>
      <c r="R459" s="207"/>
      <c r="S459" s="207"/>
      <c r="T459" s="208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03" t="s">
        <v>143</v>
      </c>
      <c r="AU459" s="203" t="s">
        <v>83</v>
      </c>
      <c r="AV459" s="15" t="s">
        <v>148</v>
      </c>
      <c r="AW459" s="15" t="s">
        <v>30</v>
      </c>
      <c r="AX459" s="15" t="s">
        <v>74</v>
      </c>
      <c r="AY459" s="203" t="s">
        <v>132</v>
      </c>
    </row>
    <row r="460" s="16" customFormat="1">
      <c r="A460" s="16"/>
      <c r="B460" s="209"/>
      <c r="C460" s="16"/>
      <c r="D460" s="185" t="s">
        <v>143</v>
      </c>
      <c r="E460" s="210" t="s">
        <v>1</v>
      </c>
      <c r="F460" s="211" t="s">
        <v>149</v>
      </c>
      <c r="G460" s="16"/>
      <c r="H460" s="212">
        <v>196.095</v>
      </c>
      <c r="I460" s="16"/>
      <c r="J460" s="16"/>
      <c r="K460" s="16"/>
      <c r="L460" s="209"/>
      <c r="M460" s="213"/>
      <c r="N460" s="214"/>
      <c r="O460" s="214"/>
      <c r="P460" s="214"/>
      <c r="Q460" s="214"/>
      <c r="R460" s="214"/>
      <c r="S460" s="214"/>
      <c r="T460" s="215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T460" s="210" t="s">
        <v>143</v>
      </c>
      <c r="AU460" s="210" t="s">
        <v>83</v>
      </c>
      <c r="AV460" s="16" t="s">
        <v>139</v>
      </c>
      <c r="AW460" s="16" t="s">
        <v>30</v>
      </c>
      <c r="AX460" s="16" t="s">
        <v>81</v>
      </c>
      <c r="AY460" s="210" t="s">
        <v>132</v>
      </c>
    </row>
    <row r="461" s="2" customFormat="1" ht="16.5" customHeight="1">
      <c r="A461" s="32"/>
      <c r="B461" s="172"/>
      <c r="C461" s="173" t="s">
        <v>426</v>
      </c>
      <c r="D461" s="173" t="s">
        <v>134</v>
      </c>
      <c r="E461" s="174" t="s">
        <v>427</v>
      </c>
      <c r="F461" s="175" t="s">
        <v>428</v>
      </c>
      <c r="G461" s="176" t="s">
        <v>137</v>
      </c>
      <c r="H461" s="177">
        <v>1.95</v>
      </c>
      <c r="I461" s="178">
        <v>10400</v>
      </c>
      <c r="J461" s="178">
        <f>ROUND(I461*H461,2)</f>
        <v>20280</v>
      </c>
      <c r="K461" s="175" t="s">
        <v>138</v>
      </c>
      <c r="L461" s="33"/>
      <c r="M461" s="179" t="s">
        <v>1</v>
      </c>
      <c r="N461" s="180" t="s">
        <v>39</v>
      </c>
      <c r="O461" s="181">
        <v>26.545000000000002</v>
      </c>
      <c r="P461" s="181">
        <f>O461*H461</f>
        <v>51.762750000000004</v>
      </c>
      <c r="Q461" s="181">
        <v>0.54034000000000004</v>
      </c>
      <c r="R461" s="181">
        <f>Q461*H461</f>
        <v>1.053663</v>
      </c>
      <c r="S461" s="181">
        <v>0</v>
      </c>
      <c r="T461" s="182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83" t="s">
        <v>139</v>
      </c>
      <c r="AT461" s="183" t="s">
        <v>134</v>
      </c>
      <c r="AU461" s="183" t="s">
        <v>83</v>
      </c>
      <c r="AY461" s="19" t="s">
        <v>132</v>
      </c>
      <c r="BE461" s="184">
        <f>IF(N461="základní",J461,0)</f>
        <v>20280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9" t="s">
        <v>81</v>
      </c>
      <c r="BK461" s="184">
        <f>ROUND(I461*H461,2)</f>
        <v>20280</v>
      </c>
      <c r="BL461" s="19" t="s">
        <v>139</v>
      </c>
      <c r="BM461" s="183" t="s">
        <v>429</v>
      </c>
    </row>
    <row r="462" s="2" customFormat="1">
      <c r="A462" s="32"/>
      <c r="B462" s="33"/>
      <c r="C462" s="32"/>
      <c r="D462" s="185" t="s">
        <v>141</v>
      </c>
      <c r="E462" s="32"/>
      <c r="F462" s="186" t="s">
        <v>430</v>
      </c>
      <c r="G462" s="32"/>
      <c r="H462" s="32"/>
      <c r="I462" s="32"/>
      <c r="J462" s="32"/>
      <c r="K462" s="32"/>
      <c r="L462" s="33"/>
      <c r="M462" s="187"/>
      <c r="N462" s="188"/>
      <c r="O462" s="70"/>
      <c r="P462" s="70"/>
      <c r="Q462" s="70"/>
      <c r="R462" s="70"/>
      <c r="S462" s="70"/>
      <c r="T462" s="71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9" t="s">
        <v>141</v>
      </c>
      <c r="AU462" s="19" t="s">
        <v>83</v>
      </c>
    </row>
    <row r="463" s="13" customFormat="1">
      <c r="A463" s="13"/>
      <c r="B463" s="189"/>
      <c r="C463" s="13"/>
      <c r="D463" s="185" t="s">
        <v>143</v>
      </c>
      <c r="E463" s="190" t="s">
        <v>1</v>
      </c>
      <c r="F463" s="191" t="s">
        <v>431</v>
      </c>
      <c r="G463" s="13"/>
      <c r="H463" s="190" t="s">
        <v>1</v>
      </c>
      <c r="I463" s="13"/>
      <c r="J463" s="13"/>
      <c r="K463" s="13"/>
      <c r="L463" s="189"/>
      <c r="M463" s="192"/>
      <c r="N463" s="193"/>
      <c r="O463" s="193"/>
      <c r="P463" s="193"/>
      <c r="Q463" s="193"/>
      <c r="R463" s="193"/>
      <c r="S463" s="193"/>
      <c r="T463" s="19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0" t="s">
        <v>143</v>
      </c>
      <c r="AU463" s="190" t="s">
        <v>83</v>
      </c>
      <c r="AV463" s="13" t="s">
        <v>81</v>
      </c>
      <c r="AW463" s="13" t="s">
        <v>30</v>
      </c>
      <c r="AX463" s="13" t="s">
        <v>74</v>
      </c>
      <c r="AY463" s="190" t="s">
        <v>132</v>
      </c>
    </row>
    <row r="464" s="13" customFormat="1">
      <c r="A464" s="13"/>
      <c r="B464" s="189"/>
      <c r="C464" s="13"/>
      <c r="D464" s="185" t="s">
        <v>143</v>
      </c>
      <c r="E464" s="190" t="s">
        <v>1</v>
      </c>
      <c r="F464" s="191" t="s">
        <v>231</v>
      </c>
      <c r="G464" s="13"/>
      <c r="H464" s="190" t="s">
        <v>1</v>
      </c>
      <c r="I464" s="13"/>
      <c r="J464" s="13"/>
      <c r="K464" s="13"/>
      <c r="L464" s="189"/>
      <c r="M464" s="192"/>
      <c r="N464" s="193"/>
      <c r="O464" s="193"/>
      <c r="P464" s="193"/>
      <c r="Q464" s="193"/>
      <c r="R464" s="193"/>
      <c r="S464" s="193"/>
      <c r="T464" s="19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0" t="s">
        <v>143</v>
      </c>
      <c r="AU464" s="190" t="s">
        <v>83</v>
      </c>
      <c r="AV464" s="13" t="s">
        <v>81</v>
      </c>
      <c r="AW464" s="13" t="s">
        <v>30</v>
      </c>
      <c r="AX464" s="13" t="s">
        <v>74</v>
      </c>
      <c r="AY464" s="190" t="s">
        <v>132</v>
      </c>
    </row>
    <row r="465" s="13" customFormat="1">
      <c r="A465" s="13"/>
      <c r="B465" s="189"/>
      <c r="C465" s="13"/>
      <c r="D465" s="185" t="s">
        <v>143</v>
      </c>
      <c r="E465" s="190" t="s">
        <v>1</v>
      </c>
      <c r="F465" s="191" t="s">
        <v>145</v>
      </c>
      <c r="G465" s="13"/>
      <c r="H465" s="190" t="s">
        <v>1</v>
      </c>
      <c r="I465" s="13"/>
      <c r="J465" s="13"/>
      <c r="K465" s="13"/>
      <c r="L465" s="189"/>
      <c r="M465" s="192"/>
      <c r="N465" s="193"/>
      <c r="O465" s="193"/>
      <c r="P465" s="193"/>
      <c r="Q465" s="193"/>
      <c r="R465" s="193"/>
      <c r="S465" s="193"/>
      <c r="T465" s="19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0" t="s">
        <v>143</v>
      </c>
      <c r="AU465" s="190" t="s">
        <v>83</v>
      </c>
      <c r="AV465" s="13" t="s">
        <v>81</v>
      </c>
      <c r="AW465" s="13" t="s">
        <v>30</v>
      </c>
      <c r="AX465" s="13" t="s">
        <v>74</v>
      </c>
      <c r="AY465" s="190" t="s">
        <v>132</v>
      </c>
    </row>
    <row r="466" s="14" customFormat="1">
      <c r="A466" s="14"/>
      <c r="B466" s="195"/>
      <c r="C466" s="14"/>
      <c r="D466" s="185" t="s">
        <v>143</v>
      </c>
      <c r="E466" s="196" t="s">
        <v>1</v>
      </c>
      <c r="F466" s="197" t="s">
        <v>432</v>
      </c>
      <c r="G466" s="14"/>
      <c r="H466" s="198">
        <v>1.95</v>
      </c>
      <c r="I466" s="14"/>
      <c r="J466" s="14"/>
      <c r="K466" s="14"/>
      <c r="L466" s="195"/>
      <c r="M466" s="199"/>
      <c r="N466" s="200"/>
      <c r="O466" s="200"/>
      <c r="P466" s="200"/>
      <c r="Q466" s="200"/>
      <c r="R466" s="200"/>
      <c r="S466" s="200"/>
      <c r="T466" s="20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6" t="s">
        <v>143</v>
      </c>
      <c r="AU466" s="196" t="s">
        <v>83</v>
      </c>
      <c r="AV466" s="14" t="s">
        <v>83</v>
      </c>
      <c r="AW466" s="14" t="s">
        <v>30</v>
      </c>
      <c r="AX466" s="14" t="s">
        <v>74</v>
      </c>
      <c r="AY466" s="196" t="s">
        <v>132</v>
      </c>
    </row>
    <row r="467" s="15" customFormat="1">
      <c r="A467" s="15"/>
      <c r="B467" s="202"/>
      <c r="C467" s="15"/>
      <c r="D467" s="185" t="s">
        <v>143</v>
      </c>
      <c r="E467" s="203" t="s">
        <v>1</v>
      </c>
      <c r="F467" s="204" t="s">
        <v>147</v>
      </c>
      <c r="G467" s="15"/>
      <c r="H467" s="205">
        <v>1.95</v>
      </c>
      <c r="I467" s="15"/>
      <c r="J467" s="15"/>
      <c r="K467" s="15"/>
      <c r="L467" s="202"/>
      <c r="M467" s="206"/>
      <c r="N467" s="207"/>
      <c r="O467" s="207"/>
      <c r="P467" s="207"/>
      <c r="Q467" s="207"/>
      <c r="R467" s="207"/>
      <c r="S467" s="207"/>
      <c r="T467" s="20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03" t="s">
        <v>143</v>
      </c>
      <c r="AU467" s="203" t="s">
        <v>83</v>
      </c>
      <c r="AV467" s="15" t="s">
        <v>148</v>
      </c>
      <c r="AW467" s="15" t="s">
        <v>30</v>
      </c>
      <c r="AX467" s="15" t="s">
        <v>74</v>
      </c>
      <c r="AY467" s="203" t="s">
        <v>132</v>
      </c>
    </row>
    <row r="468" s="16" customFormat="1">
      <c r="A468" s="16"/>
      <c r="B468" s="209"/>
      <c r="C468" s="16"/>
      <c r="D468" s="185" t="s">
        <v>143</v>
      </c>
      <c r="E468" s="210" t="s">
        <v>1</v>
      </c>
      <c r="F468" s="211" t="s">
        <v>149</v>
      </c>
      <c r="G468" s="16"/>
      <c r="H468" s="212">
        <v>1.95</v>
      </c>
      <c r="I468" s="16"/>
      <c r="J468" s="16"/>
      <c r="K468" s="16"/>
      <c r="L468" s="209"/>
      <c r="M468" s="213"/>
      <c r="N468" s="214"/>
      <c r="O468" s="214"/>
      <c r="P468" s="214"/>
      <c r="Q468" s="214"/>
      <c r="R468" s="214"/>
      <c r="S468" s="214"/>
      <c r="T468" s="215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10" t="s">
        <v>143</v>
      </c>
      <c r="AU468" s="210" t="s">
        <v>83</v>
      </c>
      <c r="AV468" s="16" t="s">
        <v>139</v>
      </c>
      <c r="AW468" s="16" t="s">
        <v>30</v>
      </c>
      <c r="AX468" s="16" t="s">
        <v>81</v>
      </c>
      <c r="AY468" s="210" t="s">
        <v>132</v>
      </c>
    </row>
    <row r="469" s="2" customFormat="1" ht="21.75" customHeight="1">
      <c r="A469" s="32"/>
      <c r="B469" s="172"/>
      <c r="C469" s="216" t="s">
        <v>433</v>
      </c>
      <c r="D469" s="216" t="s">
        <v>205</v>
      </c>
      <c r="E469" s="217" t="s">
        <v>434</v>
      </c>
      <c r="F469" s="218" t="s">
        <v>435</v>
      </c>
      <c r="G469" s="219" t="s">
        <v>277</v>
      </c>
      <c r="H469" s="220">
        <v>555.75</v>
      </c>
      <c r="I469" s="221">
        <v>8.4299999999999997</v>
      </c>
      <c r="J469" s="221">
        <f>ROUND(I469*H469,2)</f>
        <v>4684.9700000000003</v>
      </c>
      <c r="K469" s="218" t="s">
        <v>138</v>
      </c>
      <c r="L469" s="222"/>
      <c r="M469" s="223" t="s">
        <v>1</v>
      </c>
      <c r="N469" s="224" t="s">
        <v>39</v>
      </c>
      <c r="O469" s="181">
        <v>0</v>
      </c>
      <c r="P469" s="181">
        <f>O469*H469</f>
        <v>0</v>
      </c>
      <c r="Q469" s="181">
        <v>0.0041000000000000003</v>
      </c>
      <c r="R469" s="181">
        <f>Q469*H469</f>
        <v>2.278575</v>
      </c>
      <c r="S469" s="181">
        <v>0</v>
      </c>
      <c r="T469" s="182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83" t="s">
        <v>182</v>
      </c>
      <c r="AT469" s="183" t="s">
        <v>205</v>
      </c>
      <c r="AU469" s="183" t="s">
        <v>83</v>
      </c>
      <c r="AY469" s="19" t="s">
        <v>132</v>
      </c>
      <c r="BE469" s="184">
        <f>IF(N469="základní",J469,0)</f>
        <v>4684.9700000000003</v>
      </c>
      <c r="BF469" s="184">
        <f>IF(N469="snížená",J469,0)</f>
        <v>0</v>
      </c>
      <c r="BG469" s="184">
        <f>IF(N469="zákl. přenesená",J469,0)</f>
        <v>0</v>
      </c>
      <c r="BH469" s="184">
        <f>IF(N469="sníž. přenesená",J469,0)</f>
        <v>0</v>
      </c>
      <c r="BI469" s="184">
        <f>IF(N469="nulová",J469,0)</f>
        <v>0</v>
      </c>
      <c r="BJ469" s="19" t="s">
        <v>81</v>
      </c>
      <c r="BK469" s="184">
        <f>ROUND(I469*H469,2)</f>
        <v>4684.9700000000003</v>
      </c>
      <c r="BL469" s="19" t="s">
        <v>139</v>
      </c>
      <c r="BM469" s="183" t="s">
        <v>436</v>
      </c>
    </row>
    <row r="470" s="2" customFormat="1">
      <c r="A470" s="32"/>
      <c r="B470" s="33"/>
      <c r="C470" s="32"/>
      <c r="D470" s="185" t="s">
        <v>141</v>
      </c>
      <c r="E470" s="32"/>
      <c r="F470" s="186" t="s">
        <v>435</v>
      </c>
      <c r="G470" s="32"/>
      <c r="H470" s="32"/>
      <c r="I470" s="32"/>
      <c r="J470" s="32"/>
      <c r="K470" s="32"/>
      <c r="L470" s="33"/>
      <c r="M470" s="187"/>
      <c r="N470" s="188"/>
      <c r="O470" s="70"/>
      <c r="P470" s="70"/>
      <c r="Q470" s="70"/>
      <c r="R470" s="70"/>
      <c r="S470" s="70"/>
      <c r="T470" s="71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9" t="s">
        <v>141</v>
      </c>
      <c r="AU470" s="19" t="s">
        <v>83</v>
      </c>
    </row>
    <row r="471" s="13" customFormat="1">
      <c r="A471" s="13"/>
      <c r="B471" s="189"/>
      <c r="C471" s="13"/>
      <c r="D471" s="185" t="s">
        <v>143</v>
      </c>
      <c r="E471" s="190" t="s">
        <v>1</v>
      </c>
      <c r="F471" s="191" t="s">
        <v>209</v>
      </c>
      <c r="G471" s="13"/>
      <c r="H471" s="190" t="s">
        <v>1</v>
      </c>
      <c r="I471" s="13"/>
      <c r="J471" s="13"/>
      <c r="K471" s="13"/>
      <c r="L471" s="189"/>
      <c r="M471" s="192"/>
      <c r="N471" s="193"/>
      <c r="O471" s="193"/>
      <c r="P471" s="193"/>
      <c r="Q471" s="193"/>
      <c r="R471" s="193"/>
      <c r="S471" s="193"/>
      <c r="T471" s="19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0" t="s">
        <v>143</v>
      </c>
      <c r="AU471" s="190" t="s">
        <v>83</v>
      </c>
      <c r="AV471" s="13" t="s">
        <v>81</v>
      </c>
      <c r="AW471" s="13" t="s">
        <v>30</v>
      </c>
      <c r="AX471" s="13" t="s">
        <v>74</v>
      </c>
      <c r="AY471" s="190" t="s">
        <v>132</v>
      </c>
    </row>
    <row r="472" s="14" customFormat="1">
      <c r="A472" s="14"/>
      <c r="B472" s="195"/>
      <c r="C472" s="14"/>
      <c r="D472" s="185" t="s">
        <v>143</v>
      </c>
      <c r="E472" s="196" t="s">
        <v>1</v>
      </c>
      <c r="F472" s="197" t="s">
        <v>437</v>
      </c>
      <c r="G472" s="14"/>
      <c r="H472" s="198">
        <v>555.75</v>
      </c>
      <c r="I472" s="14"/>
      <c r="J472" s="14"/>
      <c r="K472" s="14"/>
      <c r="L472" s="195"/>
      <c r="M472" s="199"/>
      <c r="N472" s="200"/>
      <c r="O472" s="200"/>
      <c r="P472" s="200"/>
      <c r="Q472" s="200"/>
      <c r="R472" s="200"/>
      <c r="S472" s="200"/>
      <c r="T472" s="20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6" t="s">
        <v>143</v>
      </c>
      <c r="AU472" s="196" t="s">
        <v>83</v>
      </c>
      <c r="AV472" s="14" t="s">
        <v>83</v>
      </c>
      <c r="AW472" s="14" t="s">
        <v>30</v>
      </c>
      <c r="AX472" s="14" t="s">
        <v>74</v>
      </c>
      <c r="AY472" s="196" t="s">
        <v>132</v>
      </c>
    </row>
    <row r="473" s="15" customFormat="1">
      <c r="A473" s="15"/>
      <c r="B473" s="202"/>
      <c r="C473" s="15"/>
      <c r="D473" s="185" t="s">
        <v>143</v>
      </c>
      <c r="E473" s="203" t="s">
        <v>1</v>
      </c>
      <c r="F473" s="204" t="s">
        <v>147</v>
      </c>
      <c r="G473" s="15"/>
      <c r="H473" s="205">
        <v>555.75</v>
      </c>
      <c r="I473" s="15"/>
      <c r="J473" s="15"/>
      <c r="K473" s="15"/>
      <c r="L473" s="202"/>
      <c r="M473" s="206"/>
      <c r="N473" s="207"/>
      <c r="O473" s="207"/>
      <c r="P473" s="207"/>
      <c r="Q473" s="207"/>
      <c r="R473" s="207"/>
      <c r="S473" s="207"/>
      <c r="T473" s="208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03" t="s">
        <v>143</v>
      </c>
      <c r="AU473" s="203" t="s">
        <v>83</v>
      </c>
      <c r="AV473" s="15" t="s">
        <v>148</v>
      </c>
      <c r="AW473" s="15" t="s">
        <v>30</v>
      </c>
      <c r="AX473" s="15" t="s">
        <v>74</v>
      </c>
      <c r="AY473" s="203" t="s">
        <v>132</v>
      </c>
    </row>
    <row r="474" s="16" customFormat="1">
      <c r="A474" s="16"/>
      <c r="B474" s="209"/>
      <c r="C474" s="16"/>
      <c r="D474" s="185" t="s">
        <v>143</v>
      </c>
      <c r="E474" s="210" t="s">
        <v>1</v>
      </c>
      <c r="F474" s="211" t="s">
        <v>149</v>
      </c>
      <c r="G474" s="16"/>
      <c r="H474" s="212">
        <v>555.75</v>
      </c>
      <c r="I474" s="16"/>
      <c r="J474" s="16"/>
      <c r="K474" s="16"/>
      <c r="L474" s="209"/>
      <c r="M474" s="213"/>
      <c r="N474" s="214"/>
      <c r="O474" s="214"/>
      <c r="P474" s="214"/>
      <c r="Q474" s="214"/>
      <c r="R474" s="214"/>
      <c r="S474" s="214"/>
      <c r="T474" s="215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10" t="s">
        <v>143</v>
      </c>
      <c r="AU474" s="210" t="s">
        <v>83</v>
      </c>
      <c r="AV474" s="16" t="s">
        <v>139</v>
      </c>
      <c r="AW474" s="16" t="s">
        <v>30</v>
      </c>
      <c r="AX474" s="16" t="s">
        <v>81</v>
      </c>
      <c r="AY474" s="210" t="s">
        <v>132</v>
      </c>
    </row>
    <row r="475" s="12" customFormat="1" ht="22.8" customHeight="1">
      <c r="A475" s="12"/>
      <c r="B475" s="160"/>
      <c r="C475" s="12"/>
      <c r="D475" s="161" t="s">
        <v>73</v>
      </c>
      <c r="E475" s="170" t="s">
        <v>438</v>
      </c>
      <c r="F475" s="170" t="s">
        <v>439</v>
      </c>
      <c r="G475" s="12"/>
      <c r="H475" s="12"/>
      <c r="I475" s="12"/>
      <c r="J475" s="171">
        <f>BK475</f>
        <v>79803.160000000003</v>
      </c>
      <c r="K475" s="12"/>
      <c r="L475" s="160"/>
      <c r="M475" s="164"/>
      <c r="N475" s="165"/>
      <c r="O475" s="165"/>
      <c r="P475" s="166">
        <f>SUM(P476:P484)</f>
        <v>148.63819999999998</v>
      </c>
      <c r="Q475" s="165"/>
      <c r="R475" s="166">
        <f>SUM(R476:R484)</f>
        <v>0</v>
      </c>
      <c r="S475" s="165"/>
      <c r="T475" s="167">
        <f>SUM(T476:T484)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61" t="s">
        <v>81</v>
      </c>
      <c r="AT475" s="168" t="s">
        <v>73</v>
      </c>
      <c r="AU475" s="168" t="s">
        <v>81</v>
      </c>
      <c r="AY475" s="161" t="s">
        <v>132</v>
      </c>
      <c r="BK475" s="169">
        <f>SUM(BK476:BK484)</f>
        <v>79803.160000000003</v>
      </c>
    </row>
    <row r="476" s="2" customFormat="1" ht="24.15" customHeight="1">
      <c r="A476" s="32"/>
      <c r="B476" s="172"/>
      <c r="C476" s="173" t="s">
        <v>440</v>
      </c>
      <c r="D476" s="173" t="s">
        <v>134</v>
      </c>
      <c r="E476" s="174" t="s">
        <v>441</v>
      </c>
      <c r="F476" s="175" t="s">
        <v>442</v>
      </c>
      <c r="G476" s="176" t="s">
        <v>185</v>
      </c>
      <c r="H476" s="177">
        <v>21.463999999999999</v>
      </c>
      <c r="I476" s="178">
        <v>2080</v>
      </c>
      <c r="J476" s="178">
        <f>ROUND(I476*H476,2)</f>
        <v>44645.120000000003</v>
      </c>
      <c r="K476" s="175" t="s">
        <v>138</v>
      </c>
      <c r="L476" s="33"/>
      <c r="M476" s="179" t="s">
        <v>1</v>
      </c>
      <c r="N476" s="180" t="s">
        <v>39</v>
      </c>
      <c r="O476" s="181">
        <v>6.6799999999999997</v>
      </c>
      <c r="P476" s="181">
        <f>O476*H476</f>
        <v>143.37951999999999</v>
      </c>
      <c r="Q476" s="181">
        <v>0</v>
      </c>
      <c r="R476" s="181">
        <f>Q476*H476</f>
        <v>0</v>
      </c>
      <c r="S476" s="181">
        <v>0</v>
      </c>
      <c r="T476" s="182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83" t="s">
        <v>139</v>
      </c>
      <c r="AT476" s="183" t="s">
        <v>134</v>
      </c>
      <c r="AU476" s="183" t="s">
        <v>83</v>
      </c>
      <c r="AY476" s="19" t="s">
        <v>132</v>
      </c>
      <c r="BE476" s="184">
        <f>IF(N476="základní",J476,0)</f>
        <v>44645.120000000003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19" t="s">
        <v>81</v>
      </c>
      <c r="BK476" s="184">
        <f>ROUND(I476*H476,2)</f>
        <v>44645.120000000003</v>
      </c>
      <c r="BL476" s="19" t="s">
        <v>139</v>
      </c>
      <c r="BM476" s="183" t="s">
        <v>443</v>
      </c>
    </row>
    <row r="477" s="2" customFormat="1">
      <c r="A477" s="32"/>
      <c r="B477" s="33"/>
      <c r="C477" s="32"/>
      <c r="D477" s="185" t="s">
        <v>141</v>
      </c>
      <c r="E477" s="32"/>
      <c r="F477" s="186" t="s">
        <v>444</v>
      </c>
      <c r="G477" s="32"/>
      <c r="H477" s="32"/>
      <c r="I477" s="32"/>
      <c r="J477" s="32"/>
      <c r="K477" s="32"/>
      <c r="L477" s="33"/>
      <c r="M477" s="187"/>
      <c r="N477" s="188"/>
      <c r="O477" s="70"/>
      <c r="P477" s="70"/>
      <c r="Q477" s="70"/>
      <c r="R477" s="70"/>
      <c r="S477" s="70"/>
      <c r="T477" s="71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9" t="s">
        <v>141</v>
      </c>
      <c r="AU477" s="19" t="s">
        <v>83</v>
      </c>
    </row>
    <row r="478" s="2" customFormat="1" ht="24.15" customHeight="1">
      <c r="A478" s="32"/>
      <c r="B478" s="172"/>
      <c r="C478" s="173" t="s">
        <v>445</v>
      </c>
      <c r="D478" s="173" t="s">
        <v>134</v>
      </c>
      <c r="E478" s="174" t="s">
        <v>446</v>
      </c>
      <c r="F478" s="175" t="s">
        <v>447</v>
      </c>
      <c r="G478" s="176" t="s">
        <v>185</v>
      </c>
      <c r="H478" s="177">
        <v>21.463999999999999</v>
      </c>
      <c r="I478" s="178">
        <v>234</v>
      </c>
      <c r="J478" s="178">
        <f>ROUND(I478*H478,2)</f>
        <v>5022.5799999999999</v>
      </c>
      <c r="K478" s="175" t="s">
        <v>138</v>
      </c>
      <c r="L478" s="33"/>
      <c r="M478" s="179" t="s">
        <v>1</v>
      </c>
      <c r="N478" s="180" t="s">
        <v>39</v>
      </c>
      <c r="O478" s="181">
        <v>0.125</v>
      </c>
      <c r="P478" s="181">
        <f>O478*H478</f>
        <v>2.6829999999999998</v>
      </c>
      <c r="Q478" s="181">
        <v>0</v>
      </c>
      <c r="R478" s="181">
        <f>Q478*H478</f>
        <v>0</v>
      </c>
      <c r="S478" s="181">
        <v>0</v>
      </c>
      <c r="T478" s="182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83" t="s">
        <v>139</v>
      </c>
      <c r="AT478" s="183" t="s">
        <v>134</v>
      </c>
      <c r="AU478" s="183" t="s">
        <v>83</v>
      </c>
      <c r="AY478" s="19" t="s">
        <v>132</v>
      </c>
      <c r="BE478" s="184">
        <f>IF(N478="základní",J478,0)</f>
        <v>5022.5799999999999</v>
      </c>
      <c r="BF478" s="184">
        <f>IF(N478="snížená",J478,0)</f>
        <v>0</v>
      </c>
      <c r="BG478" s="184">
        <f>IF(N478="zákl. přenesená",J478,0)</f>
        <v>0</v>
      </c>
      <c r="BH478" s="184">
        <f>IF(N478="sníž. přenesená",J478,0)</f>
        <v>0</v>
      </c>
      <c r="BI478" s="184">
        <f>IF(N478="nulová",J478,0)</f>
        <v>0</v>
      </c>
      <c r="BJ478" s="19" t="s">
        <v>81</v>
      </c>
      <c r="BK478" s="184">
        <f>ROUND(I478*H478,2)</f>
        <v>5022.5799999999999</v>
      </c>
      <c r="BL478" s="19" t="s">
        <v>139</v>
      </c>
      <c r="BM478" s="183" t="s">
        <v>448</v>
      </c>
    </row>
    <row r="479" s="2" customFormat="1">
      <c r="A479" s="32"/>
      <c r="B479" s="33"/>
      <c r="C479" s="32"/>
      <c r="D479" s="185" t="s">
        <v>141</v>
      </c>
      <c r="E479" s="32"/>
      <c r="F479" s="186" t="s">
        <v>449</v>
      </c>
      <c r="G479" s="32"/>
      <c r="H479" s="32"/>
      <c r="I479" s="32"/>
      <c r="J479" s="32"/>
      <c r="K479" s="32"/>
      <c r="L479" s="33"/>
      <c r="M479" s="187"/>
      <c r="N479" s="188"/>
      <c r="O479" s="70"/>
      <c r="P479" s="70"/>
      <c r="Q479" s="70"/>
      <c r="R479" s="70"/>
      <c r="S479" s="70"/>
      <c r="T479" s="71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T479" s="19" t="s">
        <v>141</v>
      </c>
      <c r="AU479" s="19" t="s">
        <v>83</v>
      </c>
    </row>
    <row r="480" s="2" customFormat="1" ht="24.15" customHeight="1">
      <c r="A480" s="32"/>
      <c r="B480" s="172"/>
      <c r="C480" s="173" t="s">
        <v>450</v>
      </c>
      <c r="D480" s="173" t="s">
        <v>134</v>
      </c>
      <c r="E480" s="174" t="s">
        <v>451</v>
      </c>
      <c r="F480" s="175" t="s">
        <v>452</v>
      </c>
      <c r="G480" s="176" t="s">
        <v>185</v>
      </c>
      <c r="H480" s="177">
        <v>429.27999999999997</v>
      </c>
      <c r="I480" s="178">
        <v>10.199999999999999</v>
      </c>
      <c r="J480" s="178">
        <f>ROUND(I480*H480,2)</f>
        <v>4378.6599999999999</v>
      </c>
      <c r="K480" s="175" t="s">
        <v>138</v>
      </c>
      <c r="L480" s="33"/>
      <c r="M480" s="179" t="s">
        <v>1</v>
      </c>
      <c r="N480" s="180" t="s">
        <v>39</v>
      </c>
      <c r="O480" s="181">
        <v>0.0060000000000000001</v>
      </c>
      <c r="P480" s="181">
        <f>O480*H480</f>
        <v>2.5756799999999997</v>
      </c>
      <c r="Q480" s="181">
        <v>0</v>
      </c>
      <c r="R480" s="181">
        <f>Q480*H480</f>
        <v>0</v>
      </c>
      <c r="S480" s="181">
        <v>0</v>
      </c>
      <c r="T480" s="182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83" t="s">
        <v>139</v>
      </c>
      <c r="AT480" s="183" t="s">
        <v>134</v>
      </c>
      <c r="AU480" s="183" t="s">
        <v>83</v>
      </c>
      <c r="AY480" s="19" t="s">
        <v>132</v>
      </c>
      <c r="BE480" s="184">
        <f>IF(N480="základní",J480,0)</f>
        <v>4378.6599999999999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19" t="s">
        <v>81</v>
      </c>
      <c r="BK480" s="184">
        <f>ROUND(I480*H480,2)</f>
        <v>4378.6599999999999</v>
      </c>
      <c r="BL480" s="19" t="s">
        <v>139</v>
      </c>
      <c r="BM480" s="183" t="s">
        <v>453</v>
      </c>
    </row>
    <row r="481" s="2" customFormat="1">
      <c r="A481" s="32"/>
      <c r="B481" s="33"/>
      <c r="C481" s="32"/>
      <c r="D481" s="185" t="s">
        <v>141</v>
      </c>
      <c r="E481" s="32"/>
      <c r="F481" s="186" t="s">
        <v>454</v>
      </c>
      <c r="G481" s="32"/>
      <c r="H481" s="32"/>
      <c r="I481" s="32"/>
      <c r="J481" s="32"/>
      <c r="K481" s="32"/>
      <c r="L481" s="33"/>
      <c r="M481" s="187"/>
      <c r="N481" s="188"/>
      <c r="O481" s="70"/>
      <c r="P481" s="70"/>
      <c r="Q481" s="70"/>
      <c r="R481" s="70"/>
      <c r="S481" s="70"/>
      <c r="T481" s="71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T481" s="19" t="s">
        <v>141</v>
      </c>
      <c r="AU481" s="19" t="s">
        <v>83</v>
      </c>
    </row>
    <row r="482" s="14" customFormat="1">
      <c r="A482" s="14"/>
      <c r="B482" s="195"/>
      <c r="C482" s="14"/>
      <c r="D482" s="185" t="s">
        <v>143</v>
      </c>
      <c r="E482" s="14"/>
      <c r="F482" s="197" t="s">
        <v>455</v>
      </c>
      <c r="G482" s="14"/>
      <c r="H482" s="198">
        <v>429.27999999999997</v>
      </c>
      <c r="I482" s="14"/>
      <c r="J482" s="14"/>
      <c r="K482" s="14"/>
      <c r="L482" s="195"/>
      <c r="M482" s="199"/>
      <c r="N482" s="200"/>
      <c r="O482" s="200"/>
      <c r="P482" s="200"/>
      <c r="Q482" s="200"/>
      <c r="R482" s="200"/>
      <c r="S482" s="200"/>
      <c r="T482" s="20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196" t="s">
        <v>143</v>
      </c>
      <c r="AU482" s="196" t="s">
        <v>83</v>
      </c>
      <c r="AV482" s="14" t="s">
        <v>83</v>
      </c>
      <c r="AW482" s="14" t="s">
        <v>3</v>
      </c>
      <c r="AX482" s="14" t="s">
        <v>81</v>
      </c>
      <c r="AY482" s="196" t="s">
        <v>132</v>
      </c>
    </row>
    <row r="483" s="2" customFormat="1" ht="33" customHeight="1">
      <c r="A483" s="32"/>
      <c r="B483" s="172"/>
      <c r="C483" s="173" t="s">
        <v>456</v>
      </c>
      <c r="D483" s="173" t="s">
        <v>134</v>
      </c>
      <c r="E483" s="174" t="s">
        <v>457</v>
      </c>
      <c r="F483" s="175" t="s">
        <v>458</v>
      </c>
      <c r="G483" s="176" t="s">
        <v>185</v>
      </c>
      <c r="H483" s="177">
        <v>21.463999999999999</v>
      </c>
      <c r="I483" s="178">
        <v>1200</v>
      </c>
      <c r="J483" s="178">
        <f>ROUND(I483*H483,2)</f>
        <v>25756.799999999999</v>
      </c>
      <c r="K483" s="175" t="s">
        <v>138</v>
      </c>
      <c r="L483" s="33"/>
      <c r="M483" s="179" t="s">
        <v>1</v>
      </c>
      <c r="N483" s="180" t="s">
        <v>39</v>
      </c>
      <c r="O483" s="181">
        <v>0</v>
      </c>
      <c r="P483" s="181">
        <f>O483*H483</f>
        <v>0</v>
      </c>
      <c r="Q483" s="181">
        <v>0</v>
      </c>
      <c r="R483" s="181">
        <f>Q483*H483</f>
        <v>0</v>
      </c>
      <c r="S483" s="181">
        <v>0</v>
      </c>
      <c r="T483" s="182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83" t="s">
        <v>139</v>
      </c>
      <c r="AT483" s="183" t="s">
        <v>134</v>
      </c>
      <c r="AU483" s="183" t="s">
        <v>83</v>
      </c>
      <c r="AY483" s="19" t="s">
        <v>132</v>
      </c>
      <c r="BE483" s="184">
        <f>IF(N483="základní",J483,0)</f>
        <v>25756.799999999999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9" t="s">
        <v>81</v>
      </c>
      <c r="BK483" s="184">
        <f>ROUND(I483*H483,2)</f>
        <v>25756.799999999999</v>
      </c>
      <c r="BL483" s="19" t="s">
        <v>139</v>
      </c>
      <c r="BM483" s="183" t="s">
        <v>459</v>
      </c>
    </row>
    <row r="484" s="2" customFormat="1">
      <c r="A484" s="32"/>
      <c r="B484" s="33"/>
      <c r="C484" s="32"/>
      <c r="D484" s="185" t="s">
        <v>141</v>
      </c>
      <c r="E484" s="32"/>
      <c r="F484" s="186" t="s">
        <v>460</v>
      </c>
      <c r="G484" s="32"/>
      <c r="H484" s="32"/>
      <c r="I484" s="32"/>
      <c r="J484" s="32"/>
      <c r="K484" s="32"/>
      <c r="L484" s="33"/>
      <c r="M484" s="187"/>
      <c r="N484" s="188"/>
      <c r="O484" s="70"/>
      <c r="P484" s="70"/>
      <c r="Q484" s="70"/>
      <c r="R484" s="70"/>
      <c r="S484" s="70"/>
      <c r="T484" s="71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T484" s="19" t="s">
        <v>141</v>
      </c>
      <c r="AU484" s="19" t="s">
        <v>83</v>
      </c>
    </row>
    <row r="485" s="12" customFormat="1" ht="22.8" customHeight="1">
      <c r="A485" s="12"/>
      <c r="B485" s="160"/>
      <c r="C485" s="12"/>
      <c r="D485" s="161" t="s">
        <v>73</v>
      </c>
      <c r="E485" s="170" t="s">
        <v>461</v>
      </c>
      <c r="F485" s="170" t="s">
        <v>462</v>
      </c>
      <c r="G485" s="12"/>
      <c r="H485" s="12"/>
      <c r="I485" s="12"/>
      <c r="J485" s="171">
        <f>BK485</f>
        <v>72977.919999999998</v>
      </c>
      <c r="K485" s="12"/>
      <c r="L485" s="160"/>
      <c r="M485" s="164"/>
      <c r="N485" s="165"/>
      <c r="O485" s="165"/>
      <c r="P485" s="166">
        <f>SUM(P486:P489)</f>
        <v>167.15712000000002</v>
      </c>
      <c r="Q485" s="165"/>
      <c r="R485" s="166">
        <f>SUM(R486:R489)</f>
        <v>0</v>
      </c>
      <c r="S485" s="165"/>
      <c r="T485" s="167">
        <f>SUM(T486:T489)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61" t="s">
        <v>81</v>
      </c>
      <c r="AT485" s="168" t="s">
        <v>73</v>
      </c>
      <c r="AU485" s="168" t="s">
        <v>81</v>
      </c>
      <c r="AY485" s="161" t="s">
        <v>132</v>
      </c>
      <c r="BK485" s="169">
        <f>SUM(BK486:BK489)</f>
        <v>72977.919999999998</v>
      </c>
    </row>
    <row r="486" s="2" customFormat="1" ht="16.5" customHeight="1">
      <c r="A486" s="32"/>
      <c r="B486" s="172"/>
      <c r="C486" s="173" t="s">
        <v>463</v>
      </c>
      <c r="D486" s="173" t="s">
        <v>134</v>
      </c>
      <c r="E486" s="174" t="s">
        <v>464</v>
      </c>
      <c r="F486" s="175" t="s">
        <v>465</v>
      </c>
      <c r="G486" s="176" t="s">
        <v>185</v>
      </c>
      <c r="H486" s="177">
        <v>37.648000000000003</v>
      </c>
      <c r="I486" s="178">
        <v>1540</v>
      </c>
      <c r="J486" s="178">
        <f>ROUND(I486*H486,2)</f>
        <v>57977.919999999998</v>
      </c>
      <c r="K486" s="175" t="s">
        <v>138</v>
      </c>
      <c r="L486" s="33"/>
      <c r="M486" s="179" t="s">
        <v>1</v>
      </c>
      <c r="N486" s="180" t="s">
        <v>39</v>
      </c>
      <c r="O486" s="181">
        <v>4.4400000000000004</v>
      </c>
      <c r="P486" s="181">
        <f>O486*H486</f>
        <v>167.15712000000002</v>
      </c>
      <c r="Q486" s="181">
        <v>0</v>
      </c>
      <c r="R486" s="181">
        <f>Q486*H486</f>
        <v>0</v>
      </c>
      <c r="S486" s="181">
        <v>0</v>
      </c>
      <c r="T486" s="182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83" t="s">
        <v>139</v>
      </c>
      <c r="AT486" s="183" t="s">
        <v>134</v>
      </c>
      <c r="AU486" s="183" t="s">
        <v>83</v>
      </c>
      <c r="AY486" s="19" t="s">
        <v>132</v>
      </c>
      <c r="BE486" s="184">
        <f>IF(N486="základní",J486,0)</f>
        <v>57977.919999999998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9" t="s">
        <v>81</v>
      </c>
      <c r="BK486" s="184">
        <f>ROUND(I486*H486,2)</f>
        <v>57977.919999999998</v>
      </c>
      <c r="BL486" s="19" t="s">
        <v>139</v>
      </c>
      <c r="BM486" s="183" t="s">
        <v>466</v>
      </c>
    </row>
    <row r="487" s="2" customFormat="1">
      <c r="A487" s="32"/>
      <c r="B487" s="33"/>
      <c r="C487" s="32"/>
      <c r="D487" s="185" t="s">
        <v>141</v>
      </c>
      <c r="E487" s="32"/>
      <c r="F487" s="186" t="s">
        <v>467</v>
      </c>
      <c r="G487" s="32"/>
      <c r="H487" s="32"/>
      <c r="I487" s="32"/>
      <c r="J487" s="32"/>
      <c r="K487" s="32"/>
      <c r="L487" s="33"/>
      <c r="M487" s="187"/>
      <c r="N487" s="188"/>
      <c r="O487" s="70"/>
      <c r="P487" s="70"/>
      <c r="Q487" s="70"/>
      <c r="R487" s="70"/>
      <c r="S487" s="70"/>
      <c r="T487" s="71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T487" s="19" t="s">
        <v>141</v>
      </c>
      <c r="AU487" s="19" t="s">
        <v>83</v>
      </c>
    </row>
    <row r="488" s="2" customFormat="1" ht="16.5" customHeight="1">
      <c r="A488" s="32"/>
      <c r="B488" s="172"/>
      <c r="C488" s="173" t="s">
        <v>468</v>
      </c>
      <c r="D488" s="173" t="s">
        <v>134</v>
      </c>
      <c r="E488" s="174" t="s">
        <v>469</v>
      </c>
      <c r="F488" s="175" t="s">
        <v>470</v>
      </c>
      <c r="G488" s="176" t="s">
        <v>277</v>
      </c>
      <c r="H488" s="177">
        <v>1</v>
      </c>
      <c r="I488" s="178">
        <v>15000</v>
      </c>
      <c r="J488" s="178">
        <f>ROUND(I488*H488,2)</f>
        <v>15000</v>
      </c>
      <c r="K488" s="175" t="s">
        <v>1</v>
      </c>
      <c r="L488" s="33"/>
      <c r="M488" s="179" t="s">
        <v>1</v>
      </c>
      <c r="N488" s="180" t="s">
        <v>39</v>
      </c>
      <c r="O488" s="181">
        <v>0</v>
      </c>
      <c r="P488" s="181">
        <f>O488*H488</f>
        <v>0</v>
      </c>
      <c r="Q488" s="181">
        <v>0</v>
      </c>
      <c r="R488" s="181">
        <f>Q488*H488</f>
        <v>0</v>
      </c>
      <c r="S488" s="181">
        <v>0</v>
      </c>
      <c r="T488" s="182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83" t="s">
        <v>139</v>
      </c>
      <c r="AT488" s="183" t="s">
        <v>134</v>
      </c>
      <c r="AU488" s="183" t="s">
        <v>83</v>
      </c>
      <c r="AY488" s="19" t="s">
        <v>132</v>
      </c>
      <c r="BE488" s="184">
        <f>IF(N488="základní",J488,0)</f>
        <v>15000</v>
      </c>
      <c r="BF488" s="184">
        <f>IF(N488="snížená",J488,0)</f>
        <v>0</v>
      </c>
      <c r="BG488" s="184">
        <f>IF(N488="zákl. přenesená",J488,0)</f>
        <v>0</v>
      </c>
      <c r="BH488" s="184">
        <f>IF(N488="sníž. přenesená",J488,0)</f>
        <v>0</v>
      </c>
      <c r="BI488" s="184">
        <f>IF(N488="nulová",J488,0)</f>
        <v>0</v>
      </c>
      <c r="BJ488" s="19" t="s">
        <v>81</v>
      </c>
      <c r="BK488" s="184">
        <f>ROUND(I488*H488,2)</f>
        <v>15000</v>
      </c>
      <c r="BL488" s="19" t="s">
        <v>139</v>
      </c>
      <c r="BM488" s="183" t="s">
        <v>471</v>
      </c>
    </row>
    <row r="489" s="2" customFormat="1">
      <c r="A489" s="32"/>
      <c r="B489" s="33"/>
      <c r="C489" s="32"/>
      <c r="D489" s="185" t="s">
        <v>141</v>
      </c>
      <c r="E489" s="32"/>
      <c r="F489" s="186" t="s">
        <v>470</v>
      </c>
      <c r="G489" s="32"/>
      <c r="H489" s="32"/>
      <c r="I489" s="32"/>
      <c r="J489" s="32"/>
      <c r="K489" s="32"/>
      <c r="L489" s="33"/>
      <c r="M489" s="187"/>
      <c r="N489" s="188"/>
      <c r="O489" s="70"/>
      <c r="P489" s="70"/>
      <c r="Q489" s="70"/>
      <c r="R489" s="70"/>
      <c r="S489" s="70"/>
      <c r="T489" s="71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9" t="s">
        <v>141</v>
      </c>
      <c r="AU489" s="19" t="s">
        <v>83</v>
      </c>
    </row>
    <row r="490" s="12" customFormat="1" ht="25.92" customHeight="1">
      <c r="A490" s="12"/>
      <c r="B490" s="160"/>
      <c r="C490" s="12"/>
      <c r="D490" s="161" t="s">
        <v>73</v>
      </c>
      <c r="E490" s="162" t="s">
        <v>472</v>
      </c>
      <c r="F490" s="162" t="s">
        <v>473</v>
      </c>
      <c r="G490" s="12"/>
      <c r="H490" s="12"/>
      <c r="I490" s="12"/>
      <c r="J490" s="163">
        <f>BK490</f>
        <v>81619.600000000006</v>
      </c>
      <c r="K490" s="12"/>
      <c r="L490" s="160"/>
      <c r="M490" s="164"/>
      <c r="N490" s="165"/>
      <c r="O490" s="165"/>
      <c r="P490" s="166">
        <f>P491+P506+P523</f>
        <v>87.576267000000001</v>
      </c>
      <c r="Q490" s="165"/>
      <c r="R490" s="166">
        <f>R491+R506+R523</f>
        <v>0.31640462999999996</v>
      </c>
      <c r="S490" s="165"/>
      <c r="T490" s="167">
        <f>T491+T506+T523</f>
        <v>0.057945000000000003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161" t="s">
        <v>83</v>
      </c>
      <c r="AT490" s="168" t="s">
        <v>73</v>
      </c>
      <c r="AU490" s="168" t="s">
        <v>74</v>
      </c>
      <c r="AY490" s="161" t="s">
        <v>132</v>
      </c>
      <c r="BK490" s="169">
        <f>BK491+BK506+BK523</f>
        <v>81619.600000000006</v>
      </c>
    </row>
    <row r="491" s="12" customFormat="1" ht="22.8" customHeight="1">
      <c r="A491" s="12"/>
      <c r="B491" s="160"/>
      <c r="C491" s="12"/>
      <c r="D491" s="161" t="s">
        <v>73</v>
      </c>
      <c r="E491" s="170" t="s">
        <v>474</v>
      </c>
      <c r="F491" s="170" t="s">
        <v>475</v>
      </c>
      <c r="G491" s="12"/>
      <c r="H491" s="12"/>
      <c r="I491" s="12"/>
      <c r="J491" s="171">
        <f>BK491</f>
        <v>22657.439999999999</v>
      </c>
      <c r="K491" s="12"/>
      <c r="L491" s="160"/>
      <c r="M491" s="164"/>
      <c r="N491" s="165"/>
      <c r="O491" s="165"/>
      <c r="P491" s="166">
        <f>SUM(P492:P505)</f>
        <v>12.227608</v>
      </c>
      <c r="Q491" s="165"/>
      <c r="R491" s="166">
        <f>SUM(R492:R505)</f>
        <v>0.063640000000000002</v>
      </c>
      <c r="S491" s="165"/>
      <c r="T491" s="167">
        <f>SUM(T492:T505)</f>
        <v>0.047945000000000002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161" t="s">
        <v>83</v>
      </c>
      <c r="AT491" s="168" t="s">
        <v>73</v>
      </c>
      <c r="AU491" s="168" t="s">
        <v>81</v>
      </c>
      <c r="AY491" s="161" t="s">
        <v>132</v>
      </c>
      <c r="BK491" s="169">
        <f>SUM(BK492:BK505)</f>
        <v>22657.439999999999</v>
      </c>
    </row>
    <row r="492" s="2" customFormat="1" ht="21.75" customHeight="1">
      <c r="A492" s="32"/>
      <c r="B492" s="172"/>
      <c r="C492" s="173" t="s">
        <v>476</v>
      </c>
      <c r="D492" s="173" t="s">
        <v>134</v>
      </c>
      <c r="E492" s="174" t="s">
        <v>477</v>
      </c>
      <c r="F492" s="175" t="s">
        <v>478</v>
      </c>
      <c r="G492" s="176" t="s">
        <v>214</v>
      </c>
      <c r="H492" s="177">
        <v>21.5</v>
      </c>
      <c r="I492" s="178">
        <v>110</v>
      </c>
      <c r="J492" s="178">
        <f>ROUND(I492*H492,2)</f>
        <v>2365</v>
      </c>
      <c r="K492" s="175" t="s">
        <v>138</v>
      </c>
      <c r="L492" s="33"/>
      <c r="M492" s="179" t="s">
        <v>1</v>
      </c>
      <c r="N492" s="180" t="s">
        <v>39</v>
      </c>
      <c r="O492" s="181">
        <v>0.25600000000000001</v>
      </c>
      <c r="P492" s="181">
        <f>O492*H492</f>
        <v>5.5040000000000004</v>
      </c>
      <c r="Q492" s="181">
        <v>0</v>
      </c>
      <c r="R492" s="181">
        <f>Q492*H492</f>
        <v>0</v>
      </c>
      <c r="S492" s="181">
        <v>0.0022300000000000002</v>
      </c>
      <c r="T492" s="182">
        <f>S492*H492</f>
        <v>0.047945000000000002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83" t="s">
        <v>479</v>
      </c>
      <c r="AT492" s="183" t="s">
        <v>134</v>
      </c>
      <c r="AU492" s="183" t="s">
        <v>83</v>
      </c>
      <c r="AY492" s="19" t="s">
        <v>132</v>
      </c>
      <c r="BE492" s="184">
        <f>IF(N492="základní",J492,0)</f>
        <v>2365</v>
      </c>
      <c r="BF492" s="184">
        <f>IF(N492="snížená",J492,0)</f>
        <v>0</v>
      </c>
      <c r="BG492" s="184">
        <f>IF(N492="zákl. přenesená",J492,0)</f>
        <v>0</v>
      </c>
      <c r="BH492" s="184">
        <f>IF(N492="sníž. přenesená",J492,0)</f>
        <v>0</v>
      </c>
      <c r="BI492" s="184">
        <f>IF(N492="nulová",J492,0)</f>
        <v>0</v>
      </c>
      <c r="BJ492" s="19" t="s">
        <v>81</v>
      </c>
      <c r="BK492" s="184">
        <f>ROUND(I492*H492,2)</f>
        <v>2365</v>
      </c>
      <c r="BL492" s="19" t="s">
        <v>479</v>
      </c>
      <c r="BM492" s="183" t="s">
        <v>480</v>
      </c>
    </row>
    <row r="493" s="2" customFormat="1">
      <c r="A493" s="32"/>
      <c r="B493" s="33"/>
      <c r="C493" s="32"/>
      <c r="D493" s="185" t="s">
        <v>141</v>
      </c>
      <c r="E493" s="32"/>
      <c r="F493" s="186" t="s">
        <v>481</v>
      </c>
      <c r="G493" s="32"/>
      <c r="H493" s="32"/>
      <c r="I493" s="32"/>
      <c r="J493" s="32"/>
      <c r="K493" s="32"/>
      <c r="L493" s="33"/>
      <c r="M493" s="187"/>
      <c r="N493" s="188"/>
      <c r="O493" s="70"/>
      <c r="P493" s="70"/>
      <c r="Q493" s="70"/>
      <c r="R493" s="70"/>
      <c r="S493" s="70"/>
      <c r="T493" s="71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T493" s="19" t="s">
        <v>141</v>
      </c>
      <c r="AU493" s="19" t="s">
        <v>83</v>
      </c>
    </row>
    <row r="494" s="2" customFormat="1" ht="24.15" customHeight="1">
      <c r="A494" s="32"/>
      <c r="B494" s="172"/>
      <c r="C494" s="173" t="s">
        <v>482</v>
      </c>
      <c r="D494" s="173" t="s">
        <v>134</v>
      </c>
      <c r="E494" s="174" t="s">
        <v>483</v>
      </c>
      <c r="F494" s="175" t="s">
        <v>484</v>
      </c>
      <c r="G494" s="176" t="s">
        <v>214</v>
      </c>
      <c r="H494" s="177">
        <v>21.5</v>
      </c>
      <c r="I494" s="178">
        <v>938</v>
      </c>
      <c r="J494" s="178">
        <f>ROUND(I494*H494,2)</f>
        <v>20167</v>
      </c>
      <c r="K494" s="175" t="s">
        <v>138</v>
      </c>
      <c r="L494" s="33"/>
      <c r="M494" s="179" t="s">
        <v>1</v>
      </c>
      <c r="N494" s="180" t="s">
        <v>39</v>
      </c>
      <c r="O494" s="181">
        <v>0.29799999999999999</v>
      </c>
      <c r="P494" s="181">
        <f>O494*H494</f>
        <v>6.407</v>
      </c>
      <c r="Q494" s="181">
        <v>0.00296</v>
      </c>
      <c r="R494" s="181">
        <f>Q494*H494</f>
        <v>0.063640000000000002</v>
      </c>
      <c r="S494" s="181">
        <v>0</v>
      </c>
      <c r="T494" s="182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83" t="s">
        <v>479</v>
      </c>
      <c r="AT494" s="183" t="s">
        <v>134</v>
      </c>
      <c r="AU494" s="183" t="s">
        <v>83</v>
      </c>
      <c r="AY494" s="19" t="s">
        <v>132</v>
      </c>
      <c r="BE494" s="184">
        <f>IF(N494="základní",J494,0)</f>
        <v>20167</v>
      </c>
      <c r="BF494" s="184">
        <f>IF(N494="snížená",J494,0)</f>
        <v>0</v>
      </c>
      <c r="BG494" s="184">
        <f>IF(N494="zákl. přenesená",J494,0)</f>
        <v>0</v>
      </c>
      <c r="BH494" s="184">
        <f>IF(N494="sníž. přenesená",J494,0)</f>
        <v>0</v>
      </c>
      <c r="BI494" s="184">
        <f>IF(N494="nulová",J494,0)</f>
        <v>0</v>
      </c>
      <c r="BJ494" s="19" t="s">
        <v>81</v>
      </c>
      <c r="BK494" s="184">
        <f>ROUND(I494*H494,2)</f>
        <v>20167</v>
      </c>
      <c r="BL494" s="19" t="s">
        <v>479</v>
      </c>
      <c r="BM494" s="183" t="s">
        <v>485</v>
      </c>
    </row>
    <row r="495" s="2" customFormat="1">
      <c r="A495" s="32"/>
      <c r="B495" s="33"/>
      <c r="C495" s="32"/>
      <c r="D495" s="185" t="s">
        <v>141</v>
      </c>
      <c r="E495" s="32"/>
      <c r="F495" s="186" t="s">
        <v>486</v>
      </c>
      <c r="G495" s="32"/>
      <c r="H495" s="32"/>
      <c r="I495" s="32"/>
      <c r="J495" s="32"/>
      <c r="K495" s="32"/>
      <c r="L495" s="33"/>
      <c r="M495" s="187"/>
      <c r="N495" s="188"/>
      <c r="O495" s="70"/>
      <c r="P495" s="70"/>
      <c r="Q495" s="70"/>
      <c r="R495" s="70"/>
      <c r="S495" s="70"/>
      <c r="T495" s="71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T495" s="19" t="s">
        <v>141</v>
      </c>
      <c r="AU495" s="19" t="s">
        <v>83</v>
      </c>
    </row>
    <row r="496" s="13" customFormat="1">
      <c r="A496" s="13"/>
      <c r="B496" s="189"/>
      <c r="C496" s="13"/>
      <c r="D496" s="185" t="s">
        <v>143</v>
      </c>
      <c r="E496" s="190" t="s">
        <v>1</v>
      </c>
      <c r="F496" s="191" t="s">
        <v>487</v>
      </c>
      <c r="G496" s="13"/>
      <c r="H496" s="190" t="s">
        <v>1</v>
      </c>
      <c r="I496" s="13"/>
      <c r="J496" s="13"/>
      <c r="K496" s="13"/>
      <c r="L496" s="189"/>
      <c r="M496" s="192"/>
      <c r="N496" s="193"/>
      <c r="O496" s="193"/>
      <c r="P496" s="193"/>
      <c r="Q496" s="193"/>
      <c r="R496" s="193"/>
      <c r="S496" s="193"/>
      <c r="T496" s="19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0" t="s">
        <v>143</v>
      </c>
      <c r="AU496" s="190" t="s">
        <v>83</v>
      </c>
      <c r="AV496" s="13" t="s">
        <v>81</v>
      </c>
      <c r="AW496" s="13" t="s">
        <v>30</v>
      </c>
      <c r="AX496" s="13" t="s">
        <v>74</v>
      </c>
      <c r="AY496" s="190" t="s">
        <v>132</v>
      </c>
    </row>
    <row r="497" s="13" customFormat="1">
      <c r="A497" s="13"/>
      <c r="B497" s="189"/>
      <c r="C497" s="13"/>
      <c r="D497" s="185" t="s">
        <v>143</v>
      </c>
      <c r="E497" s="190" t="s">
        <v>1</v>
      </c>
      <c r="F497" s="191" t="s">
        <v>282</v>
      </c>
      <c r="G497" s="13"/>
      <c r="H497" s="190" t="s">
        <v>1</v>
      </c>
      <c r="I497" s="13"/>
      <c r="J497" s="13"/>
      <c r="K497" s="13"/>
      <c r="L497" s="189"/>
      <c r="M497" s="192"/>
      <c r="N497" s="193"/>
      <c r="O497" s="193"/>
      <c r="P497" s="193"/>
      <c r="Q497" s="193"/>
      <c r="R497" s="193"/>
      <c r="S497" s="193"/>
      <c r="T497" s="19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0" t="s">
        <v>143</v>
      </c>
      <c r="AU497" s="190" t="s">
        <v>83</v>
      </c>
      <c r="AV497" s="13" t="s">
        <v>81</v>
      </c>
      <c r="AW497" s="13" t="s">
        <v>30</v>
      </c>
      <c r="AX497" s="13" t="s">
        <v>74</v>
      </c>
      <c r="AY497" s="190" t="s">
        <v>132</v>
      </c>
    </row>
    <row r="498" s="13" customFormat="1">
      <c r="A498" s="13"/>
      <c r="B498" s="189"/>
      <c r="C498" s="13"/>
      <c r="D498" s="185" t="s">
        <v>143</v>
      </c>
      <c r="E498" s="190" t="s">
        <v>1</v>
      </c>
      <c r="F498" s="191" t="s">
        <v>488</v>
      </c>
      <c r="G498" s="13"/>
      <c r="H498" s="190" t="s">
        <v>1</v>
      </c>
      <c r="I498" s="13"/>
      <c r="J498" s="13"/>
      <c r="K498" s="13"/>
      <c r="L498" s="189"/>
      <c r="M498" s="192"/>
      <c r="N498" s="193"/>
      <c r="O498" s="193"/>
      <c r="P498" s="193"/>
      <c r="Q498" s="193"/>
      <c r="R498" s="193"/>
      <c r="S498" s="193"/>
      <c r="T498" s="19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0" t="s">
        <v>143</v>
      </c>
      <c r="AU498" s="190" t="s">
        <v>83</v>
      </c>
      <c r="AV498" s="13" t="s">
        <v>81</v>
      </c>
      <c r="AW498" s="13" t="s">
        <v>30</v>
      </c>
      <c r="AX498" s="13" t="s">
        <v>74</v>
      </c>
      <c r="AY498" s="190" t="s">
        <v>132</v>
      </c>
    </row>
    <row r="499" s="14" customFormat="1">
      <c r="A499" s="14"/>
      <c r="B499" s="195"/>
      <c r="C499" s="14"/>
      <c r="D499" s="185" t="s">
        <v>143</v>
      </c>
      <c r="E499" s="196" t="s">
        <v>1</v>
      </c>
      <c r="F499" s="197" t="s">
        <v>489</v>
      </c>
      <c r="G499" s="14"/>
      <c r="H499" s="198">
        <v>14</v>
      </c>
      <c r="I499" s="14"/>
      <c r="J499" s="14"/>
      <c r="K499" s="14"/>
      <c r="L499" s="195"/>
      <c r="M499" s="199"/>
      <c r="N499" s="200"/>
      <c r="O499" s="200"/>
      <c r="P499" s="200"/>
      <c r="Q499" s="200"/>
      <c r="R499" s="200"/>
      <c r="S499" s="200"/>
      <c r="T499" s="20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196" t="s">
        <v>143</v>
      </c>
      <c r="AU499" s="196" t="s">
        <v>83</v>
      </c>
      <c r="AV499" s="14" t="s">
        <v>83</v>
      </c>
      <c r="AW499" s="14" t="s">
        <v>30</v>
      </c>
      <c r="AX499" s="14" t="s">
        <v>74</v>
      </c>
      <c r="AY499" s="196" t="s">
        <v>132</v>
      </c>
    </row>
    <row r="500" s="13" customFormat="1">
      <c r="A500" s="13"/>
      <c r="B500" s="189"/>
      <c r="C500" s="13"/>
      <c r="D500" s="185" t="s">
        <v>143</v>
      </c>
      <c r="E500" s="190" t="s">
        <v>1</v>
      </c>
      <c r="F500" s="191" t="s">
        <v>490</v>
      </c>
      <c r="G500" s="13"/>
      <c r="H500" s="190" t="s">
        <v>1</v>
      </c>
      <c r="I500" s="13"/>
      <c r="J500" s="13"/>
      <c r="K500" s="13"/>
      <c r="L500" s="189"/>
      <c r="M500" s="192"/>
      <c r="N500" s="193"/>
      <c r="O500" s="193"/>
      <c r="P500" s="193"/>
      <c r="Q500" s="193"/>
      <c r="R500" s="193"/>
      <c r="S500" s="193"/>
      <c r="T500" s="19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0" t="s">
        <v>143</v>
      </c>
      <c r="AU500" s="190" t="s">
        <v>83</v>
      </c>
      <c r="AV500" s="13" t="s">
        <v>81</v>
      </c>
      <c r="AW500" s="13" t="s">
        <v>30</v>
      </c>
      <c r="AX500" s="13" t="s">
        <v>74</v>
      </c>
      <c r="AY500" s="190" t="s">
        <v>132</v>
      </c>
    </row>
    <row r="501" s="14" customFormat="1">
      <c r="A501" s="14"/>
      <c r="B501" s="195"/>
      <c r="C501" s="14"/>
      <c r="D501" s="185" t="s">
        <v>143</v>
      </c>
      <c r="E501" s="196" t="s">
        <v>1</v>
      </c>
      <c r="F501" s="197" t="s">
        <v>491</v>
      </c>
      <c r="G501" s="14"/>
      <c r="H501" s="198">
        <v>7.5</v>
      </c>
      <c r="I501" s="14"/>
      <c r="J501" s="14"/>
      <c r="K501" s="14"/>
      <c r="L501" s="195"/>
      <c r="M501" s="199"/>
      <c r="N501" s="200"/>
      <c r="O501" s="200"/>
      <c r="P501" s="200"/>
      <c r="Q501" s="200"/>
      <c r="R501" s="200"/>
      <c r="S501" s="200"/>
      <c r="T501" s="20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196" t="s">
        <v>143</v>
      </c>
      <c r="AU501" s="196" t="s">
        <v>83</v>
      </c>
      <c r="AV501" s="14" t="s">
        <v>83</v>
      </c>
      <c r="AW501" s="14" t="s">
        <v>30</v>
      </c>
      <c r="AX501" s="14" t="s">
        <v>74</v>
      </c>
      <c r="AY501" s="196" t="s">
        <v>132</v>
      </c>
    </row>
    <row r="502" s="15" customFormat="1">
      <c r="A502" s="15"/>
      <c r="B502" s="202"/>
      <c r="C502" s="15"/>
      <c r="D502" s="185" t="s">
        <v>143</v>
      </c>
      <c r="E502" s="203" t="s">
        <v>1</v>
      </c>
      <c r="F502" s="204" t="s">
        <v>147</v>
      </c>
      <c r="G502" s="15"/>
      <c r="H502" s="205">
        <v>21.5</v>
      </c>
      <c r="I502" s="15"/>
      <c r="J502" s="15"/>
      <c r="K502" s="15"/>
      <c r="L502" s="202"/>
      <c r="M502" s="206"/>
      <c r="N502" s="207"/>
      <c r="O502" s="207"/>
      <c r="P502" s="207"/>
      <c r="Q502" s="207"/>
      <c r="R502" s="207"/>
      <c r="S502" s="207"/>
      <c r="T502" s="208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03" t="s">
        <v>143</v>
      </c>
      <c r="AU502" s="203" t="s">
        <v>83</v>
      </c>
      <c r="AV502" s="15" t="s">
        <v>148</v>
      </c>
      <c r="AW502" s="15" t="s">
        <v>30</v>
      </c>
      <c r="AX502" s="15" t="s">
        <v>74</v>
      </c>
      <c r="AY502" s="203" t="s">
        <v>132</v>
      </c>
    </row>
    <row r="503" s="16" customFormat="1">
      <c r="A503" s="16"/>
      <c r="B503" s="209"/>
      <c r="C503" s="16"/>
      <c r="D503" s="185" t="s">
        <v>143</v>
      </c>
      <c r="E503" s="210" t="s">
        <v>1</v>
      </c>
      <c r="F503" s="211" t="s">
        <v>149</v>
      </c>
      <c r="G503" s="16"/>
      <c r="H503" s="212">
        <v>21.5</v>
      </c>
      <c r="I503" s="16"/>
      <c r="J503" s="16"/>
      <c r="K503" s="16"/>
      <c r="L503" s="209"/>
      <c r="M503" s="213"/>
      <c r="N503" s="214"/>
      <c r="O503" s="214"/>
      <c r="P503" s="214"/>
      <c r="Q503" s="214"/>
      <c r="R503" s="214"/>
      <c r="S503" s="214"/>
      <c r="T503" s="215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10" t="s">
        <v>143</v>
      </c>
      <c r="AU503" s="210" t="s">
        <v>83</v>
      </c>
      <c r="AV503" s="16" t="s">
        <v>139</v>
      </c>
      <c r="AW503" s="16" t="s">
        <v>30</v>
      </c>
      <c r="AX503" s="16" t="s">
        <v>81</v>
      </c>
      <c r="AY503" s="210" t="s">
        <v>132</v>
      </c>
    </row>
    <row r="504" s="2" customFormat="1" ht="24.15" customHeight="1">
      <c r="A504" s="32"/>
      <c r="B504" s="172"/>
      <c r="C504" s="173" t="s">
        <v>492</v>
      </c>
      <c r="D504" s="173" t="s">
        <v>134</v>
      </c>
      <c r="E504" s="174" t="s">
        <v>493</v>
      </c>
      <c r="F504" s="175" t="s">
        <v>494</v>
      </c>
      <c r="G504" s="176" t="s">
        <v>185</v>
      </c>
      <c r="H504" s="177">
        <v>0.064000000000000001</v>
      </c>
      <c r="I504" s="178">
        <v>1960</v>
      </c>
      <c r="J504" s="178">
        <f>ROUND(I504*H504,2)</f>
        <v>125.44</v>
      </c>
      <c r="K504" s="175" t="s">
        <v>138</v>
      </c>
      <c r="L504" s="33"/>
      <c r="M504" s="179" t="s">
        <v>1</v>
      </c>
      <c r="N504" s="180" t="s">
        <v>39</v>
      </c>
      <c r="O504" s="181">
        <v>4.9470000000000001</v>
      </c>
      <c r="P504" s="181">
        <f>O504*H504</f>
        <v>0.316608</v>
      </c>
      <c r="Q504" s="181">
        <v>0</v>
      </c>
      <c r="R504" s="181">
        <f>Q504*H504</f>
        <v>0</v>
      </c>
      <c r="S504" s="181">
        <v>0</v>
      </c>
      <c r="T504" s="182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83" t="s">
        <v>479</v>
      </c>
      <c r="AT504" s="183" t="s">
        <v>134</v>
      </c>
      <c r="AU504" s="183" t="s">
        <v>83</v>
      </c>
      <c r="AY504" s="19" t="s">
        <v>132</v>
      </c>
      <c r="BE504" s="184">
        <f>IF(N504="základní",J504,0)</f>
        <v>125.44</v>
      </c>
      <c r="BF504" s="184">
        <f>IF(N504="snížená",J504,0)</f>
        <v>0</v>
      </c>
      <c r="BG504" s="184">
        <f>IF(N504="zákl. přenesená",J504,0)</f>
        <v>0</v>
      </c>
      <c r="BH504" s="184">
        <f>IF(N504="sníž. přenesená",J504,0)</f>
        <v>0</v>
      </c>
      <c r="BI504" s="184">
        <f>IF(N504="nulová",J504,0)</f>
        <v>0</v>
      </c>
      <c r="BJ504" s="19" t="s">
        <v>81</v>
      </c>
      <c r="BK504" s="184">
        <f>ROUND(I504*H504,2)</f>
        <v>125.44</v>
      </c>
      <c r="BL504" s="19" t="s">
        <v>479</v>
      </c>
      <c r="BM504" s="183" t="s">
        <v>495</v>
      </c>
    </row>
    <row r="505" s="2" customFormat="1">
      <c r="A505" s="32"/>
      <c r="B505" s="33"/>
      <c r="C505" s="32"/>
      <c r="D505" s="185" t="s">
        <v>141</v>
      </c>
      <c r="E505" s="32"/>
      <c r="F505" s="186" t="s">
        <v>496</v>
      </c>
      <c r="G505" s="32"/>
      <c r="H505" s="32"/>
      <c r="I505" s="32"/>
      <c r="J505" s="32"/>
      <c r="K505" s="32"/>
      <c r="L505" s="33"/>
      <c r="M505" s="187"/>
      <c r="N505" s="188"/>
      <c r="O505" s="70"/>
      <c r="P505" s="70"/>
      <c r="Q505" s="70"/>
      <c r="R505" s="70"/>
      <c r="S505" s="70"/>
      <c r="T505" s="71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T505" s="19" t="s">
        <v>141</v>
      </c>
      <c r="AU505" s="19" t="s">
        <v>83</v>
      </c>
    </row>
    <row r="506" s="12" customFormat="1" ht="22.8" customHeight="1">
      <c r="A506" s="12"/>
      <c r="B506" s="160"/>
      <c r="C506" s="12"/>
      <c r="D506" s="161" t="s">
        <v>73</v>
      </c>
      <c r="E506" s="170" t="s">
        <v>497</v>
      </c>
      <c r="F506" s="170" t="s">
        <v>498</v>
      </c>
      <c r="G506" s="12"/>
      <c r="H506" s="12"/>
      <c r="I506" s="12"/>
      <c r="J506" s="171">
        <f>BK506</f>
        <v>9464</v>
      </c>
      <c r="K506" s="12"/>
      <c r="L506" s="160"/>
      <c r="M506" s="164"/>
      <c r="N506" s="165"/>
      <c r="O506" s="165"/>
      <c r="P506" s="166">
        <f>SUM(P507:P522)</f>
        <v>0.87160000000000015</v>
      </c>
      <c r="Q506" s="165"/>
      <c r="R506" s="166">
        <f>SUM(R507:R522)</f>
        <v>0</v>
      </c>
      <c r="S506" s="165"/>
      <c r="T506" s="167">
        <f>SUM(T507:T522)</f>
        <v>0.01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61" t="s">
        <v>83</v>
      </c>
      <c r="AT506" s="168" t="s">
        <v>73</v>
      </c>
      <c r="AU506" s="168" t="s">
        <v>81</v>
      </c>
      <c r="AY506" s="161" t="s">
        <v>132</v>
      </c>
      <c r="BK506" s="169">
        <f>SUM(BK507:BK522)</f>
        <v>9464</v>
      </c>
    </row>
    <row r="507" s="2" customFormat="1" ht="24.15" customHeight="1">
      <c r="A507" s="32"/>
      <c r="B507" s="172"/>
      <c r="C507" s="173" t="s">
        <v>499</v>
      </c>
      <c r="D507" s="173" t="s">
        <v>134</v>
      </c>
      <c r="E507" s="174" t="s">
        <v>500</v>
      </c>
      <c r="F507" s="175" t="s">
        <v>501</v>
      </c>
      <c r="G507" s="176" t="s">
        <v>502</v>
      </c>
      <c r="H507" s="177">
        <v>10</v>
      </c>
      <c r="I507" s="178">
        <v>23</v>
      </c>
      <c r="J507" s="178">
        <f>ROUND(I507*H507,2)</f>
        <v>230</v>
      </c>
      <c r="K507" s="175" t="s">
        <v>138</v>
      </c>
      <c r="L507" s="33"/>
      <c r="M507" s="179" t="s">
        <v>1</v>
      </c>
      <c r="N507" s="180" t="s">
        <v>39</v>
      </c>
      <c r="O507" s="181">
        <v>0.057000000000000002</v>
      </c>
      <c r="P507" s="181">
        <f>O507*H507</f>
        <v>0.57000000000000006</v>
      </c>
      <c r="Q507" s="181">
        <v>0</v>
      </c>
      <c r="R507" s="181">
        <f>Q507*H507</f>
        <v>0</v>
      </c>
      <c r="S507" s="181">
        <v>0.001</v>
      </c>
      <c r="T507" s="182">
        <f>S507*H507</f>
        <v>0.01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83" t="s">
        <v>479</v>
      </c>
      <c r="AT507" s="183" t="s">
        <v>134</v>
      </c>
      <c r="AU507" s="183" t="s">
        <v>83</v>
      </c>
      <c r="AY507" s="19" t="s">
        <v>132</v>
      </c>
      <c r="BE507" s="184">
        <f>IF(N507="základní",J507,0)</f>
        <v>230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9" t="s">
        <v>81</v>
      </c>
      <c r="BK507" s="184">
        <f>ROUND(I507*H507,2)</f>
        <v>230</v>
      </c>
      <c r="BL507" s="19" t="s">
        <v>479</v>
      </c>
      <c r="BM507" s="183" t="s">
        <v>503</v>
      </c>
    </row>
    <row r="508" s="2" customFormat="1">
      <c r="A508" s="32"/>
      <c r="B508" s="33"/>
      <c r="C508" s="32"/>
      <c r="D508" s="185" t="s">
        <v>141</v>
      </c>
      <c r="E508" s="32"/>
      <c r="F508" s="186" t="s">
        <v>504</v>
      </c>
      <c r="G508" s="32"/>
      <c r="H508" s="32"/>
      <c r="I508" s="32"/>
      <c r="J508" s="32"/>
      <c r="K508" s="32"/>
      <c r="L508" s="33"/>
      <c r="M508" s="187"/>
      <c r="N508" s="188"/>
      <c r="O508" s="70"/>
      <c r="P508" s="70"/>
      <c r="Q508" s="70"/>
      <c r="R508" s="70"/>
      <c r="S508" s="70"/>
      <c r="T508" s="71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T508" s="19" t="s">
        <v>141</v>
      </c>
      <c r="AU508" s="19" t="s">
        <v>83</v>
      </c>
    </row>
    <row r="509" s="13" customFormat="1">
      <c r="A509" s="13"/>
      <c r="B509" s="189"/>
      <c r="C509" s="13"/>
      <c r="D509" s="185" t="s">
        <v>143</v>
      </c>
      <c r="E509" s="190" t="s">
        <v>1</v>
      </c>
      <c r="F509" s="191" t="s">
        <v>505</v>
      </c>
      <c r="G509" s="13"/>
      <c r="H509" s="190" t="s">
        <v>1</v>
      </c>
      <c r="I509" s="13"/>
      <c r="J509" s="13"/>
      <c r="K509" s="13"/>
      <c r="L509" s="189"/>
      <c r="M509" s="192"/>
      <c r="N509" s="193"/>
      <c r="O509" s="193"/>
      <c r="P509" s="193"/>
      <c r="Q509" s="193"/>
      <c r="R509" s="193"/>
      <c r="S509" s="193"/>
      <c r="T509" s="19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0" t="s">
        <v>143</v>
      </c>
      <c r="AU509" s="190" t="s">
        <v>83</v>
      </c>
      <c r="AV509" s="13" t="s">
        <v>81</v>
      </c>
      <c r="AW509" s="13" t="s">
        <v>30</v>
      </c>
      <c r="AX509" s="13" t="s">
        <v>74</v>
      </c>
      <c r="AY509" s="190" t="s">
        <v>132</v>
      </c>
    </row>
    <row r="510" s="14" customFormat="1">
      <c r="A510" s="14"/>
      <c r="B510" s="195"/>
      <c r="C510" s="14"/>
      <c r="D510" s="185" t="s">
        <v>143</v>
      </c>
      <c r="E510" s="196" t="s">
        <v>1</v>
      </c>
      <c r="F510" s="197" t="s">
        <v>196</v>
      </c>
      <c r="G510" s="14"/>
      <c r="H510" s="198">
        <v>10</v>
      </c>
      <c r="I510" s="14"/>
      <c r="J510" s="14"/>
      <c r="K510" s="14"/>
      <c r="L510" s="195"/>
      <c r="M510" s="199"/>
      <c r="N510" s="200"/>
      <c r="O510" s="200"/>
      <c r="P510" s="200"/>
      <c r="Q510" s="200"/>
      <c r="R510" s="200"/>
      <c r="S510" s="200"/>
      <c r="T510" s="20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196" t="s">
        <v>143</v>
      </c>
      <c r="AU510" s="196" t="s">
        <v>83</v>
      </c>
      <c r="AV510" s="14" t="s">
        <v>83</v>
      </c>
      <c r="AW510" s="14" t="s">
        <v>30</v>
      </c>
      <c r="AX510" s="14" t="s">
        <v>74</v>
      </c>
      <c r="AY510" s="196" t="s">
        <v>132</v>
      </c>
    </row>
    <row r="511" s="15" customFormat="1">
      <c r="A511" s="15"/>
      <c r="B511" s="202"/>
      <c r="C511" s="15"/>
      <c r="D511" s="185" t="s">
        <v>143</v>
      </c>
      <c r="E511" s="203" t="s">
        <v>1</v>
      </c>
      <c r="F511" s="204" t="s">
        <v>147</v>
      </c>
      <c r="G511" s="15"/>
      <c r="H511" s="205">
        <v>10</v>
      </c>
      <c r="I511" s="15"/>
      <c r="J511" s="15"/>
      <c r="K511" s="15"/>
      <c r="L511" s="202"/>
      <c r="M511" s="206"/>
      <c r="N511" s="207"/>
      <c r="O511" s="207"/>
      <c r="P511" s="207"/>
      <c r="Q511" s="207"/>
      <c r="R511" s="207"/>
      <c r="S511" s="207"/>
      <c r="T511" s="208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03" t="s">
        <v>143</v>
      </c>
      <c r="AU511" s="203" t="s">
        <v>83</v>
      </c>
      <c r="AV511" s="15" t="s">
        <v>148</v>
      </c>
      <c r="AW511" s="15" t="s">
        <v>30</v>
      </c>
      <c r="AX511" s="15" t="s">
        <v>74</v>
      </c>
      <c r="AY511" s="203" t="s">
        <v>132</v>
      </c>
    </row>
    <row r="512" s="16" customFormat="1">
      <c r="A512" s="16"/>
      <c r="B512" s="209"/>
      <c r="C512" s="16"/>
      <c r="D512" s="185" t="s">
        <v>143</v>
      </c>
      <c r="E512" s="210" t="s">
        <v>1</v>
      </c>
      <c r="F512" s="211" t="s">
        <v>149</v>
      </c>
      <c r="G512" s="16"/>
      <c r="H512" s="212">
        <v>10</v>
      </c>
      <c r="I512" s="16"/>
      <c r="J512" s="16"/>
      <c r="K512" s="16"/>
      <c r="L512" s="209"/>
      <c r="M512" s="213"/>
      <c r="N512" s="214"/>
      <c r="O512" s="214"/>
      <c r="P512" s="214"/>
      <c r="Q512" s="214"/>
      <c r="R512" s="214"/>
      <c r="S512" s="214"/>
      <c r="T512" s="215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T512" s="210" t="s">
        <v>143</v>
      </c>
      <c r="AU512" s="210" t="s">
        <v>83</v>
      </c>
      <c r="AV512" s="16" t="s">
        <v>139</v>
      </c>
      <c r="AW512" s="16" t="s">
        <v>30</v>
      </c>
      <c r="AX512" s="16" t="s">
        <v>81</v>
      </c>
      <c r="AY512" s="210" t="s">
        <v>132</v>
      </c>
    </row>
    <row r="513" s="2" customFormat="1" ht="33" customHeight="1">
      <c r="A513" s="32"/>
      <c r="B513" s="172"/>
      <c r="C513" s="173" t="s">
        <v>506</v>
      </c>
      <c r="D513" s="173" t="s">
        <v>134</v>
      </c>
      <c r="E513" s="174" t="s">
        <v>507</v>
      </c>
      <c r="F513" s="175" t="s">
        <v>508</v>
      </c>
      <c r="G513" s="176" t="s">
        <v>214</v>
      </c>
      <c r="H513" s="177">
        <v>14</v>
      </c>
      <c r="I513" s="178">
        <v>650</v>
      </c>
      <c r="J513" s="178">
        <f>ROUND(I513*H513,2)</f>
        <v>9100</v>
      </c>
      <c r="K513" s="175" t="s">
        <v>278</v>
      </c>
      <c r="L513" s="33"/>
      <c r="M513" s="179" t="s">
        <v>1</v>
      </c>
      <c r="N513" s="180" t="s">
        <v>39</v>
      </c>
      <c r="O513" s="181">
        <v>0</v>
      </c>
      <c r="P513" s="181">
        <f>O513*H513</f>
        <v>0</v>
      </c>
      <c r="Q513" s="181">
        <v>0</v>
      </c>
      <c r="R513" s="181">
        <f>Q513*H513</f>
        <v>0</v>
      </c>
      <c r="S513" s="181">
        <v>0</v>
      </c>
      <c r="T513" s="182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83" t="s">
        <v>479</v>
      </c>
      <c r="AT513" s="183" t="s">
        <v>134</v>
      </c>
      <c r="AU513" s="183" t="s">
        <v>83</v>
      </c>
      <c r="AY513" s="19" t="s">
        <v>132</v>
      </c>
      <c r="BE513" s="184">
        <f>IF(N513="základní",J513,0)</f>
        <v>9100</v>
      </c>
      <c r="BF513" s="184">
        <f>IF(N513="snížená",J513,0)</f>
        <v>0</v>
      </c>
      <c r="BG513" s="184">
        <f>IF(N513="zákl. přenesená",J513,0)</f>
        <v>0</v>
      </c>
      <c r="BH513" s="184">
        <f>IF(N513="sníž. přenesená",J513,0)</f>
        <v>0</v>
      </c>
      <c r="BI513" s="184">
        <f>IF(N513="nulová",J513,0)</f>
        <v>0</v>
      </c>
      <c r="BJ513" s="19" t="s">
        <v>81</v>
      </c>
      <c r="BK513" s="184">
        <f>ROUND(I513*H513,2)</f>
        <v>9100</v>
      </c>
      <c r="BL513" s="19" t="s">
        <v>479</v>
      </c>
      <c r="BM513" s="183" t="s">
        <v>509</v>
      </c>
    </row>
    <row r="514" s="2" customFormat="1">
      <c r="A514" s="32"/>
      <c r="B514" s="33"/>
      <c r="C514" s="32"/>
      <c r="D514" s="185" t="s">
        <v>280</v>
      </c>
      <c r="E514" s="32"/>
      <c r="F514" s="225" t="s">
        <v>510</v>
      </c>
      <c r="G514" s="32"/>
      <c r="H514" s="32"/>
      <c r="I514" s="32"/>
      <c r="J514" s="32"/>
      <c r="K514" s="32"/>
      <c r="L514" s="33"/>
      <c r="M514" s="187"/>
      <c r="N514" s="188"/>
      <c r="O514" s="70"/>
      <c r="P514" s="70"/>
      <c r="Q514" s="70"/>
      <c r="R514" s="70"/>
      <c r="S514" s="70"/>
      <c r="T514" s="71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T514" s="19" t="s">
        <v>280</v>
      </c>
      <c r="AU514" s="19" t="s">
        <v>83</v>
      </c>
    </row>
    <row r="515" s="13" customFormat="1">
      <c r="A515" s="13"/>
      <c r="B515" s="189"/>
      <c r="C515" s="13"/>
      <c r="D515" s="185" t="s">
        <v>143</v>
      </c>
      <c r="E515" s="190" t="s">
        <v>1</v>
      </c>
      <c r="F515" s="191" t="s">
        <v>282</v>
      </c>
      <c r="G515" s="13"/>
      <c r="H515" s="190" t="s">
        <v>1</v>
      </c>
      <c r="I515" s="13"/>
      <c r="J515" s="13"/>
      <c r="K515" s="13"/>
      <c r="L515" s="189"/>
      <c r="M515" s="192"/>
      <c r="N515" s="193"/>
      <c r="O515" s="193"/>
      <c r="P515" s="193"/>
      <c r="Q515" s="193"/>
      <c r="R515" s="193"/>
      <c r="S515" s="193"/>
      <c r="T515" s="19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0" t="s">
        <v>143</v>
      </c>
      <c r="AU515" s="190" t="s">
        <v>83</v>
      </c>
      <c r="AV515" s="13" t="s">
        <v>81</v>
      </c>
      <c r="AW515" s="13" t="s">
        <v>30</v>
      </c>
      <c r="AX515" s="13" t="s">
        <v>74</v>
      </c>
      <c r="AY515" s="190" t="s">
        <v>132</v>
      </c>
    </row>
    <row r="516" s="13" customFormat="1">
      <c r="A516" s="13"/>
      <c r="B516" s="189"/>
      <c r="C516" s="13"/>
      <c r="D516" s="185" t="s">
        <v>143</v>
      </c>
      <c r="E516" s="190" t="s">
        <v>1</v>
      </c>
      <c r="F516" s="191" t="s">
        <v>145</v>
      </c>
      <c r="G516" s="13"/>
      <c r="H516" s="190" t="s">
        <v>1</v>
      </c>
      <c r="I516" s="13"/>
      <c r="J516" s="13"/>
      <c r="K516" s="13"/>
      <c r="L516" s="189"/>
      <c r="M516" s="192"/>
      <c r="N516" s="193"/>
      <c r="O516" s="193"/>
      <c r="P516" s="193"/>
      <c r="Q516" s="193"/>
      <c r="R516" s="193"/>
      <c r="S516" s="193"/>
      <c r="T516" s="19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0" t="s">
        <v>143</v>
      </c>
      <c r="AU516" s="190" t="s">
        <v>83</v>
      </c>
      <c r="AV516" s="13" t="s">
        <v>81</v>
      </c>
      <c r="AW516" s="13" t="s">
        <v>30</v>
      </c>
      <c r="AX516" s="13" t="s">
        <v>74</v>
      </c>
      <c r="AY516" s="190" t="s">
        <v>132</v>
      </c>
    </row>
    <row r="517" s="13" customFormat="1">
      <c r="A517" s="13"/>
      <c r="B517" s="189"/>
      <c r="C517" s="13"/>
      <c r="D517" s="185" t="s">
        <v>143</v>
      </c>
      <c r="E517" s="190" t="s">
        <v>1</v>
      </c>
      <c r="F517" s="191" t="s">
        <v>511</v>
      </c>
      <c r="G517" s="13"/>
      <c r="H517" s="190" t="s">
        <v>1</v>
      </c>
      <c r="I517" s="13"/>
      <c r="J517" s="13"/>
      <c r="K517" s="13"/>
      <c r="L517" s="189"/>
      <c r="M517" s="192"/>
      <c r="N517" s="193"/>
      <c r="O517" s="193"/>
      <c r="P517" s="193"/>
      <c r="Q517" s="193"/>
      <c r="R517" s="193"/>
      <c r="S517" s="193"/>
      <c r="T517" s="19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0" t="s">
        <v>143</v>
      </c>
      <c r="AU517" s="190" t="s">
        <v>83</v>
      </c>
      <c r="AV517" s="13" t="s">
        <v>81</v>
      </c>
      <c r="AW517" s="13" t="s">
        <v>30</v>
      </c>
      <c r="AX517" s="13" t="s">
        <v>74</v>
      </c>
      <c r="AY517" s="190" t="s">
        <v>132</v>
      </c>
    </row>
    <row r="518" s="14" customFormat="1">
      <c r="A518" s="14"/>
      <c r="B518" s="195"/>
      <c r="C518" s="14"/>
      <c r="D518" s="185" t="s">
        <v>143</v>
      </c>
      <c r="E518" s="196" t="s">
        <v>1</v>
      </c>
      <c r="F518" s="197" t="s">
        <v>489</v>
      </c>
      <c r="G518" s="14"/>
      <c r="H518" s="198">
        <v>14</v>
      </c>
      <c r="I518" s="14"/>
      <c r="J518" s="14"/>
      <c r="K518" s="14"/>
      <c r="L518" s="195"/>
      <c r="M518" s="199"/>
      <c r="N518" s="200"/>
      <c r="O518" s="200"/>
      <c r="P518" s="200"/>
      <c r="Q518" s="200"/>
      <c r="R518" s="200"/>
      <c r="S518" s="200"/>
      <c r="T518" s="20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196" t="s">
        <v>143</v>
      </c>
      <c r="AU518" s="196" t="s">
        <v>83</v>
      </c>
      <c r="AV518" s="14" t="s">
        <v>83</v>
      </c>
      <c r="AW518" s="14" t="s">
        <v>30</v>
      </c>
      <c r="AX518" s="14" t="s">
        <v>74</v>
      </c>
      <c r="AY518" s="196" t="s">
        <v>132</v>
      </c>
    </row>
    <row r="519" s="15" customFormat="1">
      <c r="A519" s="15"/>
      <c r="B519" s="202"/>
      <c r="C519" s="15"/>
      <c r="D519" s="185" t="s">
        <v>143</v>
      </c>
      <c r="E519" s="203" t="s">
        <v>1</v>
      </c>
      <c r="F519" s="204" t="s">
        <v>147</v>
      </c>
      <c r="G519" s="15"/>
      <c r="H519" s="205">
        <v>14</v>
      </c>
      <c r="I519" s="15"/>
      <c r="J519" s="15"/>
      <c r="K519" s="15"/>
      <c r="L519" s="202"/>
      <c r="M519" s="206"/>
      <c r="N519" s="207"/>
      <c r="O519" s="207"/>
      <c r="P519" s="207"/>
      <c r="Q519" s="207"/>
      <c r="R519" s="207"/>
      <c r="S519" s="207"/>
      <c r="T519" s="208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03" t="s">
        <v>143</v>
      </c>
      <c r="AU519" s="203" t="s">
        <v>83</v>
      </c>
      <c r="AV519" s="15" t="s">
        <v>148</v>
      </c>
      <c r="AW519" s="15" t="s">
        <v>30</v>
      </c>
      <c r="AX519" s="15" t="s">
        <v>74</v>
      </c>
      <c r="AY519" s="203" t="s">
        <v>132</v>
      </c>
    </row>
    <row r="520" s="16" customFormat="1">
      <c r="A520" s="16"/>
      <c r="B520" s="209"/>
      <c r="C520" s="16"/>
      <c r="D520" s="185" t="s">
        <v>143</v>
      </c>
      <c r="E520" s="210" t="s">
        <v>1</v>
      </c>
      <c r="F520" s="211" t="s">
        <v>149</v>
      </c>
      <c r="G520" s="16"/>
      <c r="H520" s="212">
        <v>14</v>
      </c>
      <c r="I520" s="16"/>
      <c r="J520" s="16"/>
      <c r="K520" s="16"/>
      <c r="L520" s="209"/>
      <c r="M520" s="213"/>
      <c r="N520" s="214"/>
      <c r="O520" s="214"/>
      <c r="P520" s="214"/>
      <c r="Q520" s="214"/>
      <c r="R520" s="214"/>
      <c r="S520" s="214"/>
      <c r="T520" s="215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10" t="s">
        <v>143</v>
      </c>
      <c r="AU520" s="210" t="s">
        <v>83</v>
      </c>
      <c r="AV520" s="16" t="s">
        <v>139</v>
      </c>
      <c r="AW520" s="16" t="s">
        <v>30</v>
      </c>
      <c r="AX520" s="16" t="s">
        <v>81</v>
      </c>
      <c r="AY520" s="210" t="s">
        <v>132</v>
      </c>
    </row>
    <row r="521" s="2" customFormat="1" ht="24.15" customHeight="1">
      <c r="A521" s="32"/>
      <c r="B521" s="172"/>
      <c r="C521" s="173" t="s">
        <v>512</v>
      </c>
      <c r="D521" s="173" t="s">
        <v>134</v>
      </c>
      <c r="E521" s="174" t="s">
        <v>513</v>
      </c>
      <c r="F521" s="175" t="s">
        <v>514</v>
      </c>
      <c r="G521" s="176" t="s">
        <v>185</v>
      </c>
      <c r="H521" s="177">
        <v>0.10000000000000001</v>
      </c>
      <c r="I521" s="178">
        <v>1340</v>
      </c>
      <c r="J521" s="178">
        <f>ROUND(I521*H521,2)</f>
        <v>134</v>
      </c>
      <c r="K521" s="175" t="s">
        <v>138</v>
      </c>
      <c r="L521" s="33"/>
      <c r="M521" s="179" t="s">
        <v>1</v>
      </c>
      <c r="N521" s="180" t="s">
        <v>39</v>
      </c>
      <c r="O521" s="181">
        <v>3.016</v>
      </c>
      <c r="P521" s="181">
        <f>O521*H521</f>
        <v>0.30160000000000003</v>
      </c>
      <c r="Q521" s="181">
        <v>0</v>
      </c>
      <c r="R521" s="181">
        <f>Q521*H521</f>
        <v>0</v>
      </c>
      <c r="S521" s="181">
        <v>0</v>
      </c>
      <c r="T521" s="182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83" t="s">
        <v>479</v>
      </c>
      <c r="AT521" s="183" t="s">
        <v>134</v>
      </c>
      <c r="AU521" s="183" t="s">
        <v>83</v>
      </c>
      <c r="AY521" s="19" t="s">
        <v>132</v>
      </c>
      <c r="BE521" s="184">
        <f>IF(N521="základní",J521,0)</f>
        <v>134</v>
      </c>
      <c r="BF521" s="184">
        <f>IF(N521="snížená",J521,0)</f>
        <v>0</v>
      </c>
      <c r="BG521" s="184">
        <f>IF(N521="zákl. přenesená",J521,0)</f>
        <v>0</v>
      </c>
      <c r="BH521" s="184">
        <f>IF(N521="sníž. přenesená",J521,0)</f>
        <v>0</v>
      </c>
      <c r="BI521" s="184">
        <f>IF(N521="nulová",J521,0)</f>
        <v>0</v>
      </c>
      <c r="BJ521" s="19" t="s">
        <v>81</v>
      </c>
      <c r="BK521" s="184">
        <f>ROUND(I521*H521,2)</f>
        <v>134</v>
      </c>
      <c r="BL521" s="19" t="s">
        <v>479</v>
      </c>
      <c r="BM521" s="183" t="s">
        <v>515</v>
      </c>
    </row>
    <row r="522" s="2" customFormat="1">
      <c r="A522" s="32"/>
      <c r="B522" s="33"/>
      <c r="C522" s="32"/>
      <c r="D522" s="185" t="s">
        <v>141</v>
      </c>
      <c r="E522" s="32"/>
      <c r="F522" s="186" t="s">
        <v>516</v>
      </c>
      <c r="G522" s="32"/>
      <c r="H522" s="32"/>
      <c r="I522" s="32"/>
      <c r="J522" s="32"/>
      <c r="K522" s="32"/>
      <c r="L522" s="33"/>
      <c r="M522" s="187"/>
      <c r="N522" s="188"/>
      <c r="O522" s="70"/>
      <c r="P522" s="70"/>
      <c r="Q522" s="70"/>
      <c r="R522" s="70"/>
      <c r="S522" s="70"/>
      <c r="T522" s="71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9" t="s">
        <v>141</v>
      </c>
      <c r="AU522" s="19" t="s">
        <v>83</v>
      </c>
    </row>
    <row r="523" s="12" customFormat="1" ht="22.8" customHeight="1">
      <c r="A523" s="12"/>
      <c r="B523" s="160"/>
      <c r="C523" s="12"/>
      <c r="D523" s="161" t="s">
        <v>73</v>
      </c>
      <c r="E523" s="170" t="s">
        <v>517</v>
      </c>
      <c r="F523" s="170" t="s">
        <v>518</v>
      </c>
      <c r="G523" s="12"/>
      <c r="H523" s="12"/>
      <c r="I523" s="12"/>
      <c r="J523" s="171">
        <f>BK523</f>
        <v>49498.160000000003</v>
      </c>
      <c r="K523" s="12"/>
      <c r="L523" s="160"/>
      <c r="M523" s="164"/>
      <c r="N523" s="165"/>
      <c r="O523" s="165"/>
      <c r="P523" s="166">
        <f>SUM(P524:P549)</f>
        <v>74.477058999999997</v>
      </c>
      <c r="Q523" s="165"/>
      <c r="R523" s="166">
        <f>SUM(R524:R549)</f>
        <v>0.25276462999999999</v>
      </c>
      <c r="S523" s="165"/>
      <c r="T523" s="167">
        <f>SUM(T524:T549)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61" t="s">
        <v>83</v>
      </c>
      <c r="AT523" s="168" t="s">
        <v>73</v>
      </c>
      <c r="AU523" s="168" t="s">
        <v>81</v>
      </c>
      <c r="AY523" s="161" t="s">
        <v>132</v>
      </c>
      <c r="BK523" s="169">
        <f>SUM(BK524:BK549)</f>
        <v>49498.160000000003</v>
      </c>
    </row>
    <row r="524" s="2" customFormat="1" ht="21.75" customHeight="1">
      <c r="A524" s="32"/>
      <c r="B524" s="172"/>
      <c r="C524" s="173" t="s">
        <v>519</v>
      </c>
      <c r="D524" s="173" t="s">
        <v>134</v>
      </c>
      <c r="E524" s="174" t="s">
        <v>520</v>
      </c>
      <c r="F524" s="175" t="s">
        <v>521</v>
      </c>
      <c r="G524" s="176" t="s">
        <v>199</v>
      </c>
      <c r="H524" s="177">
        <v>135.57599999999999</v>
      </c>
      <c r="I524" s="178">
        <v>49.399999999999999</v>
      </c>
      <c r="J524" s="178">
        <f>ROUND(I524*H524,2)</f>
        <v>6697.4499999999998</v>
      </c>
      <c r="K524" s="175" t="s">
        <v>138</v>
      </c>
      <c r="L524" s="33"/>
      <c r="M524" s="179" t="s">
        <v>1</v>
      </c>
      <c r="N524" s="180" t="s">
        <v>39</v>
      </c>
      <c r="O524" s="181">
        <v>0.083000000000000004</v>
      </c>
      <c r="P524" s="181">
        <f>O524*H524</f>
        <v>11.252808</v>
      </c>
      <c r="Q524" s="181">
        <v>0.00029999999999999997</v>
      </c>
      <c r="R524" s="181">
        <f>Q524*H524</f>
        <v>0.040672799999999995</v>
      </c>
      <c r="S524" s="181">
        <v>0</v>
      </c>
      <c r="T524" s="182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83" t="s">
        <v>479</v>
      </c>
      <c r="AT524" s="183" t="s">
        <v>134</v>
      </c>
      <c r="AU524" s="183" t="s">
        <v>83</v>
      </c>
      <c r="AY524" s="19" t="s">
        <v>132</v>
      </c>
      <c r="BE524" s="184">
        <f>IF(N524="základní",J524,0)</f>
        <v>6697.4499999999998</v>
      </c>
      <c r="BF524" s="184">
        <f>IF(N524="snížená",J524,0)</f>
        <v>0</v>
      </c>
      <c r="BG524" s="184">
        <f>IF(N524="zákl. přenesená",J524,0)</f>
        <v>0</v>
      </c>
      <c r="BH524" s="184">
        <f>IF(N524="sníž. přenesená",J524,0)</f>
        <v>0</v>
      </c>
      <c r="BI524" s="184">
        <f>IF(N524="nulová",J524,0)</f>
        <v>0</v>
      </c>
      <c r="BJ524" s="19" t="s">
        <v>81</v>
      </c>
      <c r="BK524" s="184">
        <f>ROUND(I524*H524,2)</f>
        <v>6697.4499999999998</v>
      </c>
      <c r="BL524" s="19" t="s">
        <v>479</v>
      </c>
      <c r="BM524" s="183" t="s">
        <v>522</v>
      </c>
    </row>
    <row r="525" s="2" customFormat="1">
      <c r="A525" s="32"/>
      <c r="B525" s="33"/>
      <c r="C525" s="32"/>
      <c r="D525" s="185" t="s">
        <v>141</v>
      </c>
      <c r="E525" s="32"/>
      <c r="F525" s="186" t="s">
        <v>523</v>
      </c>
      <c r="G525" s="32"/>
      <c r="H525" s="32"/>
      <c r="I525" s="32"/>
      <c r="J525" s="32"/>
      <c r="K525" s="32"/>
      <c r="L525" s="33"/>
      <c r="M525" s="187"/>
      <c r="N525" s="188"/>
      <c r="O525" s="70"/>
      <c r="P525" s="70"/>
      <c r="Q525" s="70"/>
      <c r="R525" s="70"/>
      <c r="S525" s="70"/>
      <c r="T525" s="71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T525" s="19" t="s">
        <v>141</v>
      </c>
      <c r="AU525" s="19" t="s">
        <v>83</v>
      </c>
    </row>
    <row r="526" s="13" customFormat="1">
      <c r="A526" s="13"/>
      <c r="B526" s="189"/>
      <c r="C526" s="13"/>
      <c r="D526" s="185" t="s">
        <v>143</v>
      </c>
      <c r="E526" s="190" t="s">
        <v>1</v>
      </c>
      <c r="F526" s="191" t="s">
        <v>524</v>
      </c>
      <c r="G526" s="13"/>
      <c r="H526" s="190" t="s">
        <v>1</v>
      </c>
      <c r="I526" s="13"/>
      <c r="J526" s="13"/>
      <c r="K526" s="13"/>
      <c r="L526" s="189"/>
      <c r="M526" s="192"/>
      <c r="N526" s="193"/>
      <c r="O526" s="193"/>
      <c r="P526" s="193"/>
      <c r="Q526" s="193"/>
      <c r="R526" s="193"/>
      <c r="S526" s="193"/>
      <c r="T526" s="19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0" t="s">
        <v>143</v>
      </c>
      <c r="AU526" s="190" t="s">
        <v>83</v>
      </c>
      <c r="AV526" s="13" t="s">
        <v>81</v>
      </c>
      <c r="AW526" s="13" t="s">
        <v>30</v>
      </c>
      <c r="AX526" s="13" t="s">
        <v>74</v>
      </c>
      <c r="AY526" s="190" t="s">
        <v>132</v>
      </c>
    </row>
    <row r="527" s="14" customFormat="1">
      <c r="A527" s="14"/>
      <c r="B527" s="195"/>
      <c r="C527" s="14"/>
      <c r="D527" s="185" t="s">
        <v>143</v>
      </c>
      <c r="E527" s="196" t="s">
        <v>1</v>
      </c>
      <c r="F527" s="197" t="s">
        <v>525</v>
      </c>
      <c r="G527" s="14"/>
      <c r="H527" s="198">
        <v>135.57599999999999</v>
      </c>
      <c r="I527" s="14"/>
      <c r="J527" s="14"/>
      <c r="K527" s="14"/>
      <c r="L527" s="195"/>
      <c r="M527" s="199"/>
      <c r="N527" s="200"/>
      <c r="O527" s="200"/>
      <c r="P527" s="200"/>
      <c r="Q527" s="200"/>
      <c r="R527" s="200"/>
      <c r="S527" s="200"/>
      <c r="T527" s="20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6" t="s">
        <v>143</v>
      </c>
      <c r="AU527" s="196" t="s">
        <v>83</v>
      </c>
      <c r="AV527" s="14" t="s">
        <v>83</v>
      </c>
      <c r="AW527" s="14" t="s">
        <v>30</v>
      </c>
      <c r="AX527" s="14" t="s">
        <v>74</v>
      </c>
      <c r="AY527" s="196" t="s">
        <v>132</v>
      </c>
    </row>
    <row r="528" s="15" customFormat="1">
      <c r="A528" s="15"/>
      <c r="B528" s="202"/>
      <c r="C528" s="15"/>
      <c r="D528" s="185" t="s">
        <v>143</v>
      </c>
      <c r="E528" s="203" t="s">
        <v>1</v>
      </c>
      <c r="F528" s="204" t="s">
        <v>147</v>
      </c>
      <c r="G528" s="15"/>
      <c r="H528" s="205">
        <v>135.57599999999999</v>
      </c>
      <c r="I528" s="15"/>
      <c r="J528" s="15"/>
      <c r="K528" s="15"/>
      <c r="L528" s="202"/>
      <c r="M528" s="206"/>
      <c r="N528" s="207"/>
      <c r="O528" s="207"/>
      <c r="P528" s="207"/>
      <c r="Q528" s="207"/>
      <c r="R528" s="207"/>
      <c r="S528" s="207"/>
      <c r="T528" s="208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03" t="s">
        <v>143</v>
      </c>
      <c r="AU528" s="203" t="s">
        <v>83</v>
      </c>
      <c r="AV528" s="15" t="s">
        <v>148</v>
      </c>
      <c r="AW528" s="15" t="s">
        <v>30</v>
      </c>
      <c r="AX528" s="15" t="s">
        <v>74</v>
      </c>
      <c r="AY528" s="203" t="s">
        <v>132</v>
      </c>
    </row>
    <row r="529" s="16" customFormat="1">
      <c r="A529" s="16"/>
      <c r="B529" s="209"/>
      <c r="C529" s="16"/>
      <c r="D529" s="185" t="s">
        <v>143</v>
      </c>
      <c r="E529" s="210" t="s">
        <v>1</v>
      </c>
      <c r="F529" s="211" t="s">
        <v>149</v>
      </c>
      <c r="G529" s="16"/>
      <c r="H529" s="212">
        <v>135.57599999999999</v>
      </c>
      <c r="I529" s="16"/>
      <c r="J529" s="16"/>
      <c r="K529" s="16"/>
      <c r="L529" s="209"/>
      <c r="M529" s="213"/>
      <c r="N529" s="214"/>
      <c r="O529" s="214"/>
      <c r="P529" s="214"/>
      <c r="Q529" s="214"/>
      <c r="R529" s="214"/>
      <c r="S529" s="214"/>
      <c r="T529" s="215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10" t="s">
        <v>143</v>
      </c>
      <c r="AU529" s="210" t="s">
        <v>83</v>
      </c>
      <c r="AV529" s="16" t="s">
        <v>139</v>
      </c>
      <c r="AW529" s="16" t="s">
        <v>30</v>
      </c>
      <c r="AX529" s="16" t="s">
        <v>81</v>
      </c>
      <c r="AY529" s="210" t="s">
        <v>132</v>
      </c>
    </row>
    <row r="530" s="2" customFormat="1" ht="21.75" customHeight="1">
      <c r="A530" s="32"/>
      <c r="B530" s="172"/>
      <c r="C530" s="173" t="s">
        <v>526</v>
      </c>
      <c r="D530" s="173" t="s">
        <v>134</v>
      </c>
      <c r="E530" s="174" t="s">
        <v>527</v>
      </c>
      <c r="F530" s="175" t="s">
        <v>528</v>
      </c>
      <c r="G530" s="176" t="s">
        <v>199</v>
      </c>
      <c r="H530" s="177">
        <v>96.349999999999994</v>
      </c>
      <c r="I530" s="178">
        <v>56</v>
      </c>
      <c r="J530" s="178">
        <f>ROUND(I530*H530,2)</f>
        <v>5395.6000000000004</v>
      </c>
      <c r="K530" s="175" t="s">
        <v>138</v>
      </c>
      <c r="L530" s="33"/>
      <c r="M530" s="179" t="s">
        <v>1</v>
      </c>
      <c r="N530" s="180" t="s">
        <v>39</v>
      </c>
      <c r="O530" s="181">
        <v>0.095000000000000001</v>
      </c>
      <c r="P530" s="181">
        <f>O530*H530</f>
        <v>9.1532499999999999</v>
      </c>
      <c r="Q530" s="181">
        <v>0.00034000000000000002</v>
      </c>
      <c r="R530" s="181">
        <f>Q530*H530</f>
        <v>0.032759000000000003</v>
      </c>
      <c r="S530" s="181">
        <v>0</v>
      </c>
      <c r="T530" s="182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83" t="s">
        <v>479</v>
      </c>
      <c r="AT530" s="183" t="s">
        <v>134</v>
      </c>
      <c r="AU530" s="183" t="s">
        <v>83</v>
      </c>
      <c r="AY530" s="19" t="s">
        <v>132</v>
      </c>
      <c r="BE530" s="184">
        <f>IF(N530="základní",J530,0)</f>
        <v>5395.6000000000004</v>
      </c>
      <c r="BF530" s="184">
        <f>IF(N530="snížená",J530,0)</f>
        <v>0</v>
      </c>
      <c r="BG530" s="184">
        <f>IF(N530="zákl. přenesená",J530,0)</f>
        <v>0</v>
      </c>
      <c r="BH530" s="184">
        <f>IF(N530="sníž. přenesená",J530,0)</f>
        <v>0</v>
      </c>
      <c r="BI530" s="184">
        <f>IF(N530="nulová",J530,0)</f>
        <v>0</v>
      </c>
      <c r="BJ530" s="19" t="s">
        <v>81</v>
      </c>
      <c r="BK530" s="184">
        <f>ROUND(I530*H530,2)</f>
        <v>5395.6000000000004</v>
      </c>
      <c r="BL530" s="19" t="s">
        <v>479</v>
      </c>
      <c r="BM530" s="183" t="s">
        <v>529</v>
      </c>
    </row>
    <row r="531" s="2" customFormat="1">
      <c r="A531" s="32"/>
      <c r="B531" s="33"/>
      <c r="C531" s="32"/>
      <c r="D531" s="185" t="s">
        <v>141</v>
      </c>
      <c r="E531" s="32"/>
      <c r="F531" s="186" t="s">
        <v>530</v>
      </c>
      <c r="G531" s="32"/>
      <c r="H531" s="32"/>
      <c r="I531" s="32"/>
      <c r="J531" s="32"/>
      <c r="K531" s="32"/>
      <c r="L531" s="33"/>
      <c r="M531" s="187"/>
      <c r="N531" s="188"/>
      <c r="O531" s="70"/>
      <c r="P531" s="70"/>
      <c r="Q531" s="70"/>
      <c r="R531" s="70"/>
      <c r="S531" s="70"/>
      <c r="T531" s="71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T531" s="19" t="s">
        <v>141</v>
      </c>
      <c r="AU531" s="19" t="s">
        <v>83</v>
      </c>
    </row>
    <row r="532" s="13" customFormat="1">
      <c r="A532" s="13"/>
      <c r="B532" s="189"/>
      <c r="C532" s="13"/>
      <c r="D532" s="185" t="s">
        <v>143</v>
      </c>
      <c r="E532" s="190" t="s">
        <v>1</v>
      </c>
      <c r="F532" s="191" t="s">
        <v>531</v>
      </c>
      <c r="G532" s="13"/>
      <c r="H532" s="190" t="s">
        <v>1</v>
      </c>
      <c r="I532" s="13"/>
      <c r="J532" s="13"/>
      <c r="K532" s="13"/>
      <c r="L532" s="189"/>
      <c r="M532" s="192"/>
      <c r="N532" s="193"/>
      <c r="O532" s="193"/>
      <c r="P532" s="193"/>
      <c r="Q532" s="193"/>
      <c r="R532" s="193"/>
      <c r="S532" s="193"/>
      <c r="T532" s="19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0" t="s">
        <v>143</v>
      </c>
      <c r="AU532" s="190" t="s">
        <v>83</v>
      </c>
      <c r="AV532" s="13" t="s">
        <v>81</v>
      </c>
      <c r="AW532" s="13" t="s">
        <v>30</v>
      </c>
      <c r="AX532" s="13" t="s">
        <v>74</v>
      </c>
      <c r="AY532" s="190" t="s">
        <v>132</v>
      </c>
    </row>
    <row r="533" s="14" customFormat="1">
      <c r="A533" s="14"/>
      <c r="B533" s="195"/>
      <c r="C533" s="14"/>
      <c r="D533" s="185" t="s">
        <v>143</v>
      </c>
      <c r="E533" s="196" t="s">
        <v>1</v>
      </c>
      <c r="F533" s="197" t="s">
        <v>532</v>
      </c>
      <c r="G533" s="14"/>
      <c r="H533" s="198">
        <v>96.349999999999994</v>
      </c>
      <c r="I533" s="14"/>
      <c r="J533" s="14"/>
      <c r="K533" s="14"/>
      <c r="L533" s="195"/>
      <c r="M533" s="199"/>
      <c r="N533" s="200"/>
      <c r="O533" s="200"/>
      <c r="P533" s="200"/>
      <c r="Q533" s="200"/>
      <c r="R533" s="200"/>
      <c r="S533" s="200"/>
      <c r="T533" s="20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196" t="s">
        <v>143</v>
      </c>
      <c r="AU533" s="196" t="s">
        <v>83</v>
      </c>
      <c r="AV533" s="14" t="s">
        <v>83</v>
      </c>
      <c r="AW533" s="14" t="s">
        <v>30</v>
      </c>
      <c r="AX533" s="14" t="s">
        <v>74</v>
      </c>
      <c r="AY533" s="196" t="s">
        <v>132</v>
      </c>
    </row>
    <row r="534" s="15" customFormat="1">
      <c r="A534" s="15"/>
      <c r="B534" s="202"/>
      <c r="C534" s="15"/>
      <c r="D534" s="185" t="s">
        <v>143</v>
      </c>
      <c r="E534" s="203" t="s">
        <v>1</v>
      </c>
      <c r="F534" s="204" t="s">
        <v>147</v>
      </c>
      <c r="G534" s="15"/>
      <c r="H534" s="205">
        <v>96.349999999999994</v>
      </c>
      <c r="I534" s="15"/>
      <c r="J534" s="15"/>
      <c r="K534" s="15"/>
      <c r="L534" s="202"/>
      <c r="M534" s="206"/>
      <c r="N534" s="207"/>
      <c r="O534" s="207"/>
      <c r="P534" s="207"/>
      <c r="Q534" s="207"/>
      <c r="R534" s="207"/>
      <c r="S534" s="207"/>
      <c r="T534" s="20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03" t="s">
        <v>143</v>
      </c>
      <c r="AU534" s="203" t="s">
        <v>83</v>
      </c>
      <c r="AV534" s="15" t="s">
        <v>148</v>
      </c>
      <c r="AW534" s="15" t="s">
        <v>30</v>
      </c>
      <c r="AX534" s="15" t="s">
        <v>74</v>
      </c>
      <c r="AY534" s="203" t="s">
        <v>132</v>
      </c>
    </row>
    <row r="535" s="16" customFormat="1">
      <c r="A535" s="16"/>
      <c r="B535" s="209"/>
      <c r="C535" s="16"/>
      <c r="D535" s="185" t="s">
        <v>143</v>
      </c>
      <c r="E535" s="210" t="s">
        <v>1</v>
      </c>
      <c r="F535" s="211" t="s">
        <v>149</v>
      </c>
      <c r="G535" s="16"/>
      <c r="H535" s="212">
        <v>96.349999999999994</v>
      </c>
      <c r="I535" s="16"/>
      <c r="J535" s="16"/>
      <c r="K535" s="16"/>
      <c r="L535" s="209"/>
      <c r="M535" s="213"/>
      <c r="N535" s="214"/>
      <c r="O535" s="214"/>
      <c r="P535" s="214"/>
      <c r="Q535" s="214"/>
      <c r="R535" s="214"/>
      <c r="S535" s="214"/>
      <c r="T535" s="215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T535" s="210" t="s">
        <v>143</v>
      </c>
      <c r="AU535" s="210" t="s">
        <v>83</v>
      </c>
      <c r="AV535" s="16" t="s">
        <v>139</v>
      </c>
      <c r="AW535" s="16" t="s">
        <v>30</v>
      </c>
      <c r="AX535" s="16" t="s">
        <v>81</v>
      </c>
      <c r="AY535" s="210" t="s">
        <v>132</v>
      </c>
    </row>
    <row r="536" s="2" customFormat="1" ht="24.15" customHeight="1">
      <c r="A536" s="32"/>
      <c r="B536" s="172"/>
      <c r="C536" s="173" t="s">
        <v>533</v>
      </c>
      <c r="D536" s="173" t="s">
        <v>134</v>
      </c>
      <c r="E536" s="174" t="s">
        <v>534</v>
      </c>
      <c r="F536" s="175" t="s">
        <v>535</v>
      </c>
      <c r="G536" s="176" t="s">
        <v>199</v>
      </c>
      <c r="H536" s="177">
        <v>271.15199999999999</v>
      </c>
      <c r="I536" s="178">
        <v>77.400000000000006</v>
      </c>
      <c r="J536" s="178">
        <f>ROUND(I536*H536,2)</f>
        <v>20987.16</v>
      </c>
      <c r="K536" s="175" t="s">
        <v>138</v>
      </c>
      <c r="L536" s="33"/>
      <c r="M536" s="179" t="s">
        <v>1</v>
      </c>
      <c r="N536" s="180" t="s">
        <v>39</v>
      </c>
      <c r="O536" s="181">
        <v>0.112</v>
      </c>
      <c r="P536" s="181">
        <f>O536*H536</f>
        <v>30.369024</v>
      </c>
      <c r="Q536" s="181">
        <v>0.00036999999999999999</v>
      </c>
      <c r="R536" s="181">
        <f>Q536*H536</f>
        <v>0.10032624</v>
      </c>
      <c r="S536" s="181">
        <v>0</v>
      </c>
      <c r="T536" s="182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83" t="s">
        <v>479</v>
      </c>
      <c r="AT536" s="183" t="s">
        <v>134</v>
      </c>
      <c r="AU536" s="183" t="s">
        <v>83</v>
      </c>
      <c r="AY536" s="19" t="s">
        <v>132</v>
      </c>
      <c r="BE536" s="184">
        <f>IF(N536="základní",J536,0)</f>
        <v>20987.16</v>
      </c>
      <c r="BF536" s="184">
        <f>IF(N536="snížená",J536,0)</f>
        <v>0</v>
      </c>
      <c r="BG536" s="184">
        <f>IF(N536="zákl. přenesená",J536,0)</f>
        <v>0</v>
      </c>
      <c r="BH536" s="184">
        <f>IF(N536="sníž. přenesená",J536,0)</f>
        <v>0</v>
      </c>
      <c r="BI536" s="184">
        <f>IF(N536="nulová",J536,0)</f>
        <v>0</v>
      </c>
      <c r="BJ536" s="19" t="s">
        <v>81</v>
      </c>
      <c r="BK536" s="184">
        <f>ROUND(I536*H536,2)</f>
        <v>20987.16</v>
      </c>
      <c r="BL536" s="19" t="s">
        <v>479</v>
      </c>
      <c r="BM536" s="183" t="s">
        <v>536</v>
      </c>
    </row>
    <row r="537" s="2" customFormat="1">
      <c r="A537" s="32"/>
      <c r="B537" s="33"/>
      <c r="C537" s="32"/>
      <c r="D537" s="185" t="s">
        <v>141</v>
      </c>
      <c r="E537" s="32"/>
      <c r="F537" s="186" t="s">
        <v>537</v>
      </c>
      <c r="G537" s="32"/>
      <c r="H537" s="32"/>
      <c r="I537" s="32"/>
      <c r="J537" s="32"/>
      <c r="K537" s="32"/>
      <c r="L537" s="33"/>
      <c r="M537" s="187"/>
      <c r="N537" s="188"/>
      <c r="O537" s="70"/>
      <c r="P537" s="70"/>
      <c r="Q537" s="70"/>
      <c r="R537" s="70"/>
      <c r="S537" s="70"/>
      <c r="T537" s="71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T537" s="19" t="s">
        <v>141</v>
      </c>
      <c r="AU537" s="19" t="s">
        <v>83</v>
      </c>
    </row>
    <row r="538" s="13" customFormat="1">
      <c r="A538" s="13"/>
      <c r="B538" s="189"/>
      <c r="C538" s="13"/>
      <c r="D538" s="185" t="s">
        <v>143</v>
      </c>
      <c r="E538" s="190" t="s">
        <v>1</v>
      </c>
      <c r="F538" s="191" t="s">
        <v>524</v>
      </c>
      <c r="G538" s="13"/>
      <c r="H538" s="190" t="s">
        <v>1</v>
      </c>
      <c r="I538" s="13"/>
      <c r="J538" s="13"/>
      <c r="K538" s="13"/>
      <c r="L538" s="189"/>
      <c r="M538" s="192"/>
      <c r="N538" s="193"/>
      <c r="O538" s="193"/>
      <c r="P538" s="193"/>
      <c r="Q538" s="193"/>
      <c r="R538" s="193"/>
      <c r="S538" s="193"/>
      <c r="T538" s="19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0" t="s">
        <v>143</v>
      </c>
      <c r="AU538" s="190" t="s">
        <v>83</v>
      </c>
      <c r="AV538" s="13" t="s">
        <v>81</v>
      </c>
      <c r="AW538" s="13" t="s">
        <v>30</v>
      </c>
      <c r="AX538" s="13" t="s">
        <v>74</v>
      </c>
      <c r="AY538" s="190" t="s">
        <v>132</v>
      </c>
    </row>
    <row r="539" s="13" customFormat="1">
      <c r="A539" s="13"/>
      <c r="B539" s="189"/>
      <c r="C539" s="13"/>
      <c r="D539" s="185" t="s">
        <v>143</v>
      </c>
      <c r="E539" s="190" t="s">
        <v>1</v>
      </c>
      <c r="F539" s="191" t="s">
        <v>538</v>
      </c>
      <c r="G539" s="13"/>
      <c r="H539" s="190" t="s">
        <v>1</v>
      </c>
      <c r="I539" s="13"/>
      <c r="J539" s="13"/>
      <c r="K539" s="13"/>
      <c r="L539" s="189"/>
      <c r="M539" s="192"/>
      <c r="N539" s="193"/>
      <c r="O539" s="193"/>
      <c r="P539" s="193"/>
      <c r="Q539" s="193"/>
      <c r="R539" s="193"/>
      <c r="S539" s="193"/>
      <c r="T539" s="19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0" t="s">
        <v>143</v>
      </c>
      <c r="AU539" s="190" t="s">
        <v>83</v>
      </c>
      <c r="AV539" s="13" t="s">
        <v>81</v>
      </c>
      <c r="AW539" s="13" t="s">
        <v>30</v>
      </c>
      <c r="AX539" s="13" t="s">
        <v>74</v>
      </c>
      <c r="AY539" s="190" t="s">
        <v>132</v>
      </c>
    </row>
    <row r="540" s="14" customFormat="1">
      <c r="A540" s="14"/>
      <c r="B540" s="195"/>
      <c r="C540" s="14"/>
      <c r="D540" s="185" t="s">
        <v>143</v>
      </c>
      <c r="E540" s="196" t="s">
        <v>1</v>
      </c>
      <c r="F540" s="197" t="s">
        <v>539</v>
      </c>
      <c r="G540" s="14"/>
      <c r="H540" s="198">
        <v>271.15199999999999</v>
      </c>
      <c r="I540" s="14"/>
      <c r="J540" s="14"/>
      <c r="K540" s="14"/>
      <c r="L540" s="195"/>
      <c r="M540" s="199"/>
      <c r="N540" s="200"/>
      <c r="O540" s="200"/>
      <c r="P540" s="200"/>
      <c r="Q540" s="200"/>
      <c r="R540" s="200"/>
      <c r="S540" s="200"/>
      <c r="T540" s="20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196" t="s">
        <v>143</v>
      </c>
      <c r="AU540" s="196" t="s">
        <v>83</v>
      </c>
      <c r="AV540" s="14" t="s">
        <v>83</v>
      </c>
      <c r="AW540" s="14" t="s">
        <v>30</v>
      </c>
      <c r="AX540" s="14" t="s">
        <v>74</v>
      </c>
      <c r="AY540" s="196" t="s">
        <v>132</v>
      </c>
    </row>
    <row r="541" s="15" customFormat="1">
      <c r="A541" s="15"/>
      <c r="B541" s="202"/>
      <c r="C541" s="15"/>
      <c r="D541" s="185" t="s">
        <v>143</v>
      </c>
      <c r="E541" s="203" t="s">
        <v>1</v>
      </c>
      <c r="F541" s="204" t="s">
        <v>147</v>
      </c>
      <c r="G541" s="15"/>
      <c r="H541" s="205">
        <v>271.15199999999999</v>
      </c>
      <c r="I541" s="15"/>
      <c r="J541" s="15"/>
      <c r="K541" s="15"/>
      <c r="L541" s="202"/>
      <c r="M541" s="206"/>
      <c r="N541" s="207"/>
      <c r="O541" s="207"/>
      <c r="P541" s="207"/>
      <c r="Q541" s="207"/>
      <c r="R541" s="207"/>
      <c r="S541" s="207"/>
      <c r="T541" s="208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03" t="s">
        <v>143</v>
      </c>
      <c r="AU541" s="203" t="s">
        <v>83</v>
      </c>
      <c r="AV541" s="15" t="s">
        <v>148</v>
      </c>
      <c r="AW541" s="15" t="s">
        <v>30</v>
      </c>
      <c r="AX541" s="15" t="s">
        <v>74</v>
      </c>
      <c r="AY541" s="203" t="s">
        <v>132</v>
      </c>
    </row>
    <row r="542" s="16" customFormat="1">
      <c r="A542" s="16"/>
      <c r="B542" s="209"/>
      <c r="C542" s="16"/>
      <c r="D542" s="185" t="s">
        <v>143</v>
      </c>
      <c r="E542" s="210" t="s">
        <v>1</v>
      </c>
      <c r="F542" s="211" t="s">
        <v>149</v>
      </c>
      <c r="G542" s="16"/>
      <c r="H542" s="212">
        <v>271.15199999999999</v>
      </c>
      <c r="I542" s="16"/>
      <c r="J542" s="16"/>
      <c r="K542" s="16"/>
      <c r="L542" s="209"/>
      <c r="M542" s="213"/>
      <c r="N542" s="214"/>
      <c r="O542" s="214"/>
      <c r="P542" s="214"/>
      <c r="Q542" s="214"/>
      <c r="R542" s="214"/>
      <c r="S542" s="214"/>
      <c r="T542" s="215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10" t="s">
        <v>143</v>
      </c>
      <c r="AU542" s="210" t="s">
        <v>83</v>
      </c>
      <c r="AV542" s="16" t="s">
        <v>139</v>
      </c>
      <c r="AW542" s="16" t="s">
        <v>30</v>
      </c>
      <c r="AX542" s="16" t="s">
        <v>81</v>
      </c>
      <c r="AY542" s="210" t="s">
        <v>132</v>
      </c>
    </row>
    <row r="543" s="2" customFormat="1" ht="24.15" customHeight="1">
      <c r="A543" s="32"/>
      <c r="B543" s="172"/>
      <c r="C543" s="173" t="s">
        <v>540</v>
      </c>
      <c r="D543" s="173" t="s">
        <v>134</v>
      </c>
      <c r="E543" s="174" t="s">
        <v>541</v>
      </c>
      <c r="F543" s="175" t="s">
        <v>542</v>
      </c>
      <c r="G543" s="176" t="s">
        <v>199</v>
      </c>
      <c r="H543" s="177">
        <v>192.69900000000001</v>
      </c>
      <c r="I543" s="178">
        <v>85.200000000000003</v>
      </c>
      <c r="J543" s="178">
        <f>ROUND(I543*H543,2)</f>
        <v>16417.950000000001</v>
      </c>
      <c r="K543" s="175" t="s">
        <v>138</v>
      </c>
      <c r="L543" s="33"/>
      <c r="M543" s="179" t="s">
        <v>1</v>
      </c>
      <c r="N543" s="180" t="s">
        <v>39</v>
      </c>
      <c r="O543" s="181">
        <v>0.123</v>
      </c>
      <c r="P543" s="181">
        <f>O543*H543</f>
        <v>23.701976999999999</v>
      </c>
      <c r="Q543" s="181">
        <v>0.00040999999999999999</v>
      </c>
      <c r="R543" s="181">
        <f>Q543*H543</f>
        <v>0.079006590000000002</v>
      </c>
      <c r="S543" s="181">
        <v>0</v>
      </c>
      <c r="T543" s="182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83" t="s">
        <v>479</v>
      </c>
      <c r="AT543" s="183" t="s">
        <v>134</v>
      </c>
      <c r="AU543" s="183" t="s">
        <v>83</v>
      </c>
      <c r="AY543" s="19" t="s">
        <v>132</v>
      </c>
      <c r="BE543" s="184">
        <f>IF(N543="základní",J543,0)</f>
        <v>16417.950000000001</v>
      </c>
      <c r="BF543" s="184">
        <f>IF(N543="snížená",J543,0)</f>
        <v>0</v>
      </c>
      <c r="BG543" s="184">
        <f>IF(N543="zákl. přenesená",J543,0)</f>
        <v>0</v>
      </c>
      <c r="BH543" s="184">
        <f>IF(N543="sníž. přenesená",J543,0)</f>
        <v>0</v>
      </c>
      <c r="BI543" s="184">
        <f>IF(N543="nulová",J543,0)</f>
        <v>0</v>
      </c>
      <c r="BJ543" s="19" t="s">
        <v>81</v>
      </c>
      <c r="BK543" s="184">
        <f>ROUND(I543*H543,2)</f>
        <v>16417.950000000001</v>
      </c>
      <c r="BL543" s="19" t="s">
        <v>479</v>
      </c>
      <c r="BM543" s="183" t="s">
        <v>543</v>
      </c>
    </row>
    <row r="544" s="2" customFormat="1">
      <c r="A544" s="32"/>
      <c r="B544" s="33"/>
      <c r="C544" s="32"/>
      <c r="D544" s="185" t="s">
        <v>141</v>
      </c>
      <c r="E544" s="32"/>
      <c r="F544" s="186" t="s">
        <v>544</v>
      </c>
      <c r="G544" s="32"/>
      <c r="H544" s="32"/>
      <c r="I544" s="32"/>
      <c r="J544" s="32"/>
      <c r="K544" s="32"/>
      <c r="L544" s="33"/>
      <c r="M544" s="187"/>
      <c r="N544" s="188"/>
      <c r="O544" s="70"/>
      <c r="P544" s="70"/>
      <c r="Q544" s="70"/>
      <c r="R544" s="70"/>
      <c r="S544" s="70"/>
      <c r="T544" s="71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T544" s="19" t="s">
        <v>141</v>
      </c>
      <c r="AU544" s="19" t="s">
        <v>83</v>
      </c>
    </row>
    <row r="545" s="13" customFormat="1">
      <c r="A545" s="13"/>
      <c r="B545" s="189"/>
      <c r="C545" s="13"/>
      <c r="D545" s="185" t="s">
        <v>143</v>
      </c>
      <c r="E545" s="190" t="s">
        <v>1</v>
      </c>
      <c r="F545" s="191" t="s">
        <v>531</v>
      </c>
      <c r="G545" s="13"/>
      <c r="H545" s="190" t="s">
        <v>1</v>
      </c>
      <c r="I545" s="13"/>
      <c r="J545" s="13"/>
      <c r="K545" s="13"/>
      <c r="L545" s="189"/>
      <c r="M545" s="192"/>
      <c r="N545" s="193"/>
      <c r="O545" s="193"/>
      <c r="P545" s="193"/>
      <c r="Q545" s="193"/>
      <c r="R545" s="193"/>
      <c r="S545" s="193"/>
      <c r="T545" s="19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0" t="s">
        <v>143</v>
      </c>
      <c r="AU545" s="190" t="s">
        <v>83</v>
      </c>
      <c r="AV545" s="13" t="s">
        <v>81</v>
      </c>
      <c r="AW545" s="13" t="s">
        <v>30</v>
      </c>
      <c r="AX545" s="13" t="s">
        <v>74</v>
      </c>
      <c r="AY545" s="190" t="s">
        <v>132</v>
      </c>
    </row>
    <row r="546" s="13" customFormat="1">
      <c r="A546" s="13"/>
      <c r="B546" s="189"/>
      <c r="C546" s="13"/>
      <c r="D546" s="185" t="s">
        <v>143</v>
      </c>
      <c r="E546" s="190" t="s">
        <v>1</v>
      </c>
      <c r="F546" s="191" t="s">
        <v>538</v>
      </c>
      <c r="G546" s="13"/>
      <c r="H546" s="190" t="s">
        <v>1</v>
      </c>
      <c r="I546" s="13"/>
      <c r="J546" s="13"/>
      <c r="K546" s="13"/>
      <c r="L546" s="189"/>
      <c r="M546" s="192"/>
      <c r="N546" s="193"/>
      <c r="O546" s="193"/>
      <c r="P546" s="193"/>
      <c r="Q546" s="193"/>
      <c r="R546" s="193"/>
      <c r="S546" s="193"/>
      <c r="T546" s="19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0" t="s">
        <v>143</v>
      </c>
      <c r="AU546" s="190" t="s">
        <v>83</v>
      </c>
      <c r="AV546" s="13" t="s">
        <v>81</v>
      </c>
      <c r="AW546" s="13" t="s">
        <v>30</v>
      </c>
      <c r="AX546" s="13" t="s">
        <v>74</v>
      </c>
      <c r="AY546" s="190" t="s">
        <v>132</v>
      </c>
    </row>
    <row r="547" s="14" customFormat="1">
      <c r="A547" s="14"/>
      <c r="B547" s="195"/>
      <c r="C547" s="14"/>
      <c r="D547" s="185" t="s">
        <v>143</v>
      </c>
      <c r="E547" s="196" t="s">
        <v>1</v>
      </c>
      <c r="F547" s="197" t="s">
        <v>545</v>
      </c>
      <c r="G547" s="14"/>
      <c r="H547" s="198">
        <v>192.69900000000001</v>
      </c>
      <c r="I547" s="14"/>
      <c r="J547" s="14"/>
      <c r="K547" s="14"/>
      <c r="L547" s="195"/>
      <c r="M547" s="199"/>
      <c r="N547" s="200"/>
      <c r="O547" s="200"/>
      <c r="P547" s="200"/>
      <c r="Q547" s="200"/>
      <c r="R547" s="200"/>
      <c r="S547" s="200"/>
      <c r="T547" s="20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6" t="s">
        <v>143</v>
      </c>
      <c r="AU547" s="196" t="s">
        <v>83</v>
      </c>
      <c r="AV547" s="14" t="s">
        <v>83</v>
      </c>
      <c r="AW547" s="14" t="s">
        <v>30</v>
      </c>
      <c r="AX547" s="14" t="s">
        <v>74</v>
      </c>
      <c r="AY547" s="196" t="s">
        <v>132</v>
      </c>
    </row>
    <row r="548" s="15" customFormat="1">
      <c r="A548" s="15"/>
      <c r="B548" s="202"/>
      <c r="C548" s="15"/>
      <c r="D548" s="185" t="s">
        <v>143</v>
      </c>
      <c r="E548" s="203" t="s">
        <v>1</v>
      </c>
      <c r="F548" s="204" t="s">
        <v>147</v>
      </c>
      <c r="G548" s="15"/>
      <c r="H548" s="205">
        <v>192.69900000000001</v>
      </c>
      <c r="I548" s="15"/>
      <c r="J548" s="15"/>
      <c r="K548" s="15"/>
      <c r="L548" s="202"/>
      <c r="M548" s="206"/>
      <c r="N548" s="207"/>
      <c r="O548" s="207"/>
      <c r="P548" s="207"/>
      <c r="Q548" s="207"/>
      <c r="R548" s="207"/>
      <c r="S548" s="207"/>
      <c r="T548" s="20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03" t="s">
        <v>143</v>
      </c>
      <c r="AU548" s="203" t="s">
        <v>83</v>
      </c>
      <c r="AV548" s="15" t="s">
        <v>148</v>
      </c>
      <c r="AW548" s="15" t="s">
        <v>30</v>
      </c>
      <c r="AX548" s="15" t="s">
        <v>74</v>
      </c>
      <c r="AY548" s="203" t="s">
        <v>132</v>
      </c>
    </row>
    <row r="549" s="16" customFormat="1">
      <c r="A549" s="16"/>
      <c r="B549" s="209"/>
      <c r="C549" s="16"/>
      <c r="D549" s="185" t="s">
        <v>143</v>
      </c>
      <c r="E549" s="210" t="s">
        <v>1</v>
      </c>
      <c r="F549" s="211" t="s">
        <v>149</v>
      </c>
      <c r="G549" s="16"/>
      <c r="H549" s="212">
        <v>192.69900000000001</v>
      </c>
      <c r="I549" s="16"/>
      <c r="J549" s="16"/>
      <c r="K549" s="16"/>
      <c r="L549" s="209"/>
      <c r="M549" s="213"/>
      <c r="N549" s="214"/>
      <c r="O549" s="214"/>
      <c r="P549" s="214"/>
      <c r="Q549" s="214"/>
      <c r="R549" s="214"/>
      <c r="S549" s="214"/>
      <c r="T549" s="215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210" t="s">
        <v>143</v>
      </c>
      <c r="AU549" s="210" t="s">
        <v>83</v>
      </c>
      <c r="AV549" s="16" t="s">
        <v>139</v>
      </c>
      <c r="AW549" s="16" t="s">
        <v>30</v>
      </c>
      <c r="AX549" s="16" t="s">
        <v>81</v>
      </c>
      <c r="AY549" s="210" t="s">
        <v>132</v>
      </c>
    </row>
    <row r="550" s="12" customFormat="1" ht="25.92" customHeight="1">
      <c r="A550" s="12"/>
      <c r="B550" s="160"/>
      <c r="C550" s="12"/>
      <c r="D550" s="161" t="s">
        <v>73</v>
      </c>
      <c r="E550" s="162" t="s">
        <v>205</v>
      </c>
      <c r="F550" s="162" t="s">
        <v>546</v>
      </c>
      <c r="G550" s="12"/>
      <c r="H550" s="12"/>
      <c r="I550" s="12"/>
      <c r="J550" s="163">
        <f>BK550</f>
        <v>5187</v>
      </c>
      <c r="K550" s="12"/>
      <c r="L550" s="160"/>
      <c r="M550" s="164"/>
      <c r="N550" s="165"/>
      <c r="O550" s="165"/>
      <c r="P550" s="166">
        <f>P551</f>
        <v>10.443999999999999</v>
      </c>
      <c r="Q550" s="165"/>
      <c r="R550" s="166">
        <f>R551</f>
        <v>0.0021000000000000003</v>
      </c>
      <c r="S550" s="165"/>
      <c r="T550" s="167">
        <f>T551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161" t="s">
        <v>148</v>
      </c>
      <c r="AT550" s="168" t="s">
        <v>73</v>
      </c>
      <c r="AU550" s="168" t="s">
        <v>74</v>
      </c>
      <c r="AY550" s="161" t="s">
        <v>132</v>
      </c>
      <c r="BK550" s="169">
        <f>BK551</f>
        <v>5187</v>
      </c>
    </row>
    <row r="551" s="12" customFormat="1" ht="22.8" customHeight="1">
      <c r="A551" s="12"/>
      <c r="B551" s="160"/>
      <c r="C551" s="12"/>
      <c r="D551" s="161" t="s">
        <v>73</v>
      </c>
      <c r="E551" s="170" t="s">
        <v>547</v>
      </c>
      <c r="F551" s="170" t="s">
        <v>548</v>
      </c>
      <c r="G551" s="12"/>
      <c r="H551" s="12"/>
      <c r="I551" s="12"/>
      <c r="J551" s="171">
        <f>BK551</f>
        <v>5187</v>
      </c>
      <c r="K551" s="12"/>
      <c r="L551" s="160"/>
      <c r="M551" s="164"/>
      <c r="N551" s="165"/>
      <c r="O551" s="165"/>
      <c r="P551" s="166">
        <f>SUM(P552:P565)</f>
        <v>10.443999999999999</v>
      </c>
      <c r="Q551" s="165"/>
      <c r="R551" s="166">
        <f>SUM(R552:R565)</f>
        <v>0.0021000000000000003</v>
      </c>
      <c r="S551" s="165"/>
      <c r="T551" s="167">
        <f>SUM(T552:T565)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61" t="s">
        <v>148</v>
      </c>
      <c r="AT551" s="168" t="s">
        <v>73</v>
      </c>
      <c r="AU551" s="168" t="s">
        <v>81</v>
      </c>
      <c r="AY551" s="161" t="s">
        <v>132</v>
      </c>
      <c r="BK551" s="169">
        <f>SUM(BK552:BK565)</f>
        <v>5187</v>
      </c>
    </row>
    <row r="552" s="2" customFormat="1" ht="24.15" customHeight="1">
      <c r="A552" s="32"/>
      <c r="B552" s="172"/>
      <c r="C552" s="173" t="s">
        <v>549</v>
      </c>
      <c r="D552" s="173" t="s">
        <v>134</v>
      </c>
      <c r="E552" s="174" t="s">
        <v>550</v>
      </c>
      <c r="F552" s="175" t="s">
        <v>551</v>
      </c>
      <c r="G552" s="176" t="s">
        <v>214</v>
      </c>
      <c r="H552" s="177">
        <v>14</v>
      </c>
      <c r="I552" s="178">
        <v>197</v>
      </c>
      <c r="J552" s="178">
        <f>ROUND(I552*H552,2)</f>
        <v>2758</v>
      </c>
      <c r="K552" s="175" t="s">
        <v>138</v>
      </c>
      <c r="L552" s="33"/>
      <c r="M552" s="179" t="s">
        <v>1</v>
      </c>
      <c r="N552" s="180" t="s">
        <v>39</v>
      </c>
      <c r="O552" s="181">
        <v>0.497</v>
      </c>
      <c r="P552" s="181">
        <f>O552*H552</f>
        <v>6.9580000000000002</v>
      </c>
      <c r="Q552" s="181">
        <v>0</v>
      </c>
      <c r="R552" s="181">
        <f>Q552*H552</f>
        <v>0</v>
      </c>
      <c r="S552" s="181">
        <v>0</v>
      </c>
      <c r="T552" s="182">
        <f>S552*H552</f>
        <v>0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83" t="s">
        <v>440</v>
      </c>
      <c r="AT552" s="183" t="s">
        <v>134</v>
      </c>
      <c r="AU552" s="183" t="s">
        <v>83</v>
      </c>
      <c r="AY552" s="19" t="s">
        <v>132</v>
      </c>
      <c r="BE552" s="184">
        <f>IF(N552="základní",J552,0)</f>
        <v>2758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9" t="s">
        <v>81</v>
      </c>
      <c r="BK552" s="184">
        <f>ROUND(I552*H552,2)</f>
        <v>2758</v>
      </c>
      <c r="BL552" s="19" t="s">
        <v>440</v>
      </c>
      <c r="BM552" s="183" t="s">
        <v>552</v>
      </c>
    </row>
    <row r="553" s="2" customFormat="1">
      <c r="A553" s="32"/>
      <c r="B553" s="33"/>
      <c r="C553" s="32"/>
      <c r="D553" s="185" t="s">
        <v>141</v>
      </c>
      <c r="E553" s="32"/>
      <c r="F553" s="186" t="s">
        <v>553</v>
      </c>
      <c r="G553" s="32"/>
      <c r="H553" s="32"/>
      <c r="I553" s="32"/>
      <c r="J553" s="32"/>
      <c r="K553" s="32"/>
      <c r="L553" s="33"/>
      <c r="M553" s="187"/>
      <c r="N553" s="188"/>
      <c r="O553" s="70"/>
      <c r="P553" s="70"/>
      <c r="Q553" s="70"/>
      <c r="R553" s="70"/>
      <c r="S553" s="70"/>
      <c r="T553" s="71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T553" s="19" t="s">
        <v>141</v>
      </c>
      <c r="AU553" s="19" t="s">
        <v>83</v>
      </c>
    </row>
    <row r="554" s="13" customFormat="1">
      <c r="A554" s="13"/>
      <c r="B554" s="189"/>
      <c r="C554" s="13"/>
      <c r="D554" s="185" t="s">
        <v>143</v>
      </c>
      <c r="E554" s="190" t="s">
        <v>1</v>
      </c>
      <c r="F554" s="191" t="s">
        <v>554</v>
      </c>
      <c r="G554" s="13"/>
      <c r="H554" s="190" t="s">
        <v>1</v>
      </c>
      <c r="I554" s="13"/>
      <c r="J554" s="13"/>
      <c r="K554" s="13"/>
      <c r="L554" s="189"/>
      <c r="M554" s="192"/>
      <c r="N554" s="193"/>
      <c r="O554" s="193"/>
      <c r="P554" s="193"/>
      <c r="Q554" s="193"/>
      <c r="R554" s="193"/>
      <c r="S554" s="193"/>
      <c r="T554" s="19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0" t="s">
        <v>143</v>
      </c>
      <c r="AU554" s="190" t="s">
        <v>83</v>
      </c>
      <c r="AV554" s="13" t="s">
        <v>81</v>
      </c>
      <c r="AW554" s="13" t="s">
        <v>30</v>
      </c>
      <c r="AX554" s="13" t="s">
        <v>74</v>
      </c>
      <c r="AY554" s="190" t="s">
        <v>132</v>
      </c>
    </row>
    <row r="555" s="14" customFormat="1">
      <c r="A555" s="14"/>
      <c r="B555" s="195"/>
      <c r="C555" s="14"/>
      <c r="D555" s="185" t="s">
        <v>143</v>
      </c>
      <c r="E555" s="196" t="s">
        <v>1</v>
      </c>
      <c r="F555" s="197" t="s">
        <v>555</v>
      </c>
      <c r="G555" s="14"/>
      <c r="H555" s="198">
        <v>14</v>
      </c>
      <c r="I555" s="14"/>
      <c r="J555" s="14"/>
      <c r="K555" s="14"/>
      <c r="L555" s="195"/>
      <c r="M555" s="199"/>
      <c r="N555" s="200"/>
      <c r="O555" s="200"/>
      <c r="P555" s="200"/>
      <c r="Q555" s="200"/>
      <c r="R555" s="200"/>
      <c r="S555" s="200"/>
      <c r="T555" s="20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196" t="s">
        <v>143</v>
      </c>
      <c r="AU555" s="196" t="s">
        <v>83</v>
      </c>
      <c r="AV555" s="14" t="s">
        <v>83</v>
      </c>
      <c r="AW555" s="14" t="s">
        <v>30</v>
      </c>
      <c r="AX555" s="14" t="s">
        <v>74</v>
      </c>
      <c r="AY555" s="196" t="s">
        <v>132</v>
      </c>
    </row>
    <row r="556" s="15" customFormat="1">
      <c r="A556" s="15"/>
      <c r="B556" s="202"/>
      <c r="C556" s="15"/>
      <c r="D556" s="185" t="s">
        <v>143</v>
      </c>
      <c r="E556" s="203" t="s">
        <v>1</v>
      </c>
      <c r="F556" s="204" t="s">
        <v>147</v>
      </c>
      <c r="G556" s="15"/>
      <c r="H556" s="205">
        <v>14</v>
      </c>
      <c r="I556" s="15"/>
      <c r="J556" s="15"/>
      <c r="K556" s="15"/>
      <c r="L556" s="202"/>
      <c r="M556" s="206"/>
      <c r="N556" s="207"/>
      <c r="O556" s="207"/>
      <c r="P556" s="207"/>
      <c r="Q556" s="207"/>
      <c r="R556" s="207"/>
      <c r="S556" s="207"/>
      <c r="T556" s="208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03" t="s">
        <v>143</v>
      </c>
      <c r="AU556" s="203" t="s">
        <v>83</v>
      </c>
      <c r="AV556" s="15" t="s">
        <v>148</v>
      </c>
      <c r="AW556" s="15" t="s">
        <v>30</v>
      </c>
      <c r="AX556" s="15" t="s">
        <v>74</v>
      </c>
      <c r="AY556" s="203" t="s">
        <v>132</v>
      </c>
    </row>
    <row r="557" s="16" customFormat="1">
      <c r="A557" s="16"/>
      <c r="B557" s="209"/>
      <c r="C557" s="16"/>
      <c r="D557" s="185" t="s">
        <v>143</v>
      </c>
      <c r="E557" s="210" t="s">
        <v>1</v>
      </c>
      <c r="F557" s="211" t="s">
        <v>149</v>
      </c>
      <c r="G557" s="16"/>
      <c r="H557" s="212">
        <v>14</v>
      </c>
      <c r="I557" s="16"/>
      <c r="J557" s="16"/>
      <c r="K557" s="16"/>
      <c r="L557" s="209"/>
      <c r="M557" s="213"/>
      <c r="N557" s="214"/>
      <c r="O557" s="214"/>
      <c r="P557" s="214"/>
      <c r="Q557" s="214"/>
      <c r="R557" s="214"/>
      <c r="S557" s="214"/>
      <c r="T557" s="215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10" t="s">
        <v>143</v>
      </c>
      <c r="AU557" s="210" t="s">
        <v>83</v>
      </c>
      <c r="AV557" s="16" t="s">
        <v>139</v>
      </c>
      <c r="AW557" s="16" t="s">
        <v>30</v>
      </c>
      <c r="AX557" s="16" t="s">
        <v>81</v>
      </c>
      <c r="AY557" s="210" t="s">
        <v>132</v>
      </c>
    </row>
    <row r="558" s="2" customFormat="1" ht="21.75" customHeight="1">
      <c r="A558" s="32"/>
      <c r="B558" s="172"/>
      <c r="C558" s="216" t="s">
        <v>556</v>
      </c>
      <c r="D558" s="216" t="s">
        <v>205</v>
      </c>
      <c r="E558" s="217" t="s">
        <v>557</v>
      </c>
      <c r="F558" s="218" t="s">
        <v>558</v>
      </c>
      <c r="G558" s="219" t="s">
        <v>277</v>
      </c>
      <c r="H558" s="220">
        <v>10</v>
      </c>
      <c r="I558" s="221">
        <v>105</v>
      </c>
      <c r="J558" s="221">
        <f>ROUND(I558*H558,2)</f>
        <v>1050</v>
      </c>
      <c r="K558" s="218" t="s">
        <v>138</v>
      </c>
      <c r="L558" s="222"/>
      <c r="M558" s="223" t="s">
        <v>1</v>
      </c>
      <c r="N558" s="224" t="s">
        <v>39</v>
      </c>
      <c r="O558" s="181">
        <v>0</v>
      </c>
      <c r="P558" s="181">
        <f>O558*H558</f>
        <v>0</v>
      </c>
      <c r="Q558" s="181">
        <v>0.00021000000000000001</v>
      </c>
      <c r="R558" s="181">
        <f>Q558*H558</f>
        <v>0.0021000000000000003</v>
      </c>
      <c r="S558" s="181">
        <v>0</v>
      </c>
      <c r="T558" s="182">
        <f>S558*H558</f>
        <v>0</v>
      </c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83" t="s">
        <v>559</v>
      </c>
      <c r="AT558" s="183" t="s">
        <v>205</v>
      </c>
      <c r="AU558" s="183" t="s">
        <v>83</v>
      </c>
      <c r="AY558" s="19" t="s">
        <v>132</v>
      </c>
      <c r="BE558" s="184">
        <f>IF(N558="základní",J558,0)</f>
        <v>1050</v>
      </c>
      <c r="BF558" s="184">
        <f>IF(N558="snížená",J558,0)</f>
        <v>0</v>
      </c>
      <c r="BG558" s="184">
        <f>IF(N558="zákl. přenesená",J558,0)</f>
        <v>0</v>
      </c>
      <c r="BH558" s="184">
        <f>IF(N558="sníž. přenesená",J558,0)</f>
        <v>0</v>
      </c>
      <c r="BI558" s="184">
        <f>IF(N558="nulová",J558,0)</f>
        <v>0</v>
      </c>
      <c r="BJ558" s="19" t="s">
        <v>81</v>
      </c>
      <c r="BK558" s="184">
        <f>ROUND(I558*H558,2)</f>
        <v>1050</v>
      </c>
      <c r="BL558" s="19" t="s">
        <v>559</v>
      </c>
      <c r="BM558" s="183" t="s">
        <v>560</v>
      </c>
    </row>
    <row r="559" s="2" customFormat="1">
      <c r="A559" s="32"/>
      <c r="B559" s="33"/>
      <c r="C559" s="32"/>
      <c r="D559" s="185" t="s">
        <v>141</v>
      </c>
      <c r="E559" s="32"/>
      <c r="F559" s="186" t="s">
        <v>558</v>
      </c>
      <c r="G559" s="32"/>
      <c r="H559" s="32"/>
      <c r="I559" s="32"/>
      <c r="J559" s="32"/>
      <c r="K559" s="32"/>
      <c r="L559" s="33"/>
      <c r="M559" s="187"/>
      <c r="N559" s="188"/>
      <c r="O559" s="70"/>
      <c r="P559" s="70"/>
      <c r="Q559" s="70"/>
      <c r="R559" s="70"/>
      <c r="S559" s="70"/>
      <c r="T559" s="71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T559" s="19" t="s">
        <v>141</v>
      </c>
      <c r="AU559" s="19" t="s">
        <v>83</v>
      </c>
    </row>
    <row r="560" s="2" customFormat="1" ht="24.15" customHeight="1">
      <c r="A560" s="32"/>
      <c r="B560" s="172"/>
      <c r="C560" s="173" t="s">
        <v>561</v>
      </c>
      <c r="D560" s="173" t="s">
        <v>134</v>
      </c>
      <c r="E560" s="174" t="s">
        <v>562</v>
      </c>
      <c r="F560" s="175" t="s">
        <v>563</v>
      </c>
      <c r="G560" s="176" t="s">
        <v>214</v>
      </c>
      <c r="H560" s="177">
        <v>14</v>
      </c>
      <c r="I560" s="178">
        <v>98.5</v>
      </c>
      <c r="J560" s="178">
        <f>ROUND(I560*H560,2)</f>
        <v>1379</v>
      </c>
      <c r="K560" s="175" t="s">
        <v>138</v>
      </c>
      <c r="L560" s="33"/>
      <c r="M560" s="179" t="s">
        <v>1</v>
      </c>
      <c r="N560" s="180" t="s">
        <v>39</v>
      </c>
      <c r="O560" s="181">
        <v>0.249</v>
      </c>
      <c r="P560" s="181">
        <f>O560*H560</f>
        <v>3.4859999999999998</v>
      </c>
      <c r="Q560" s="181">
        <v>0</v>
      </c>
      <c r="R560" s="181">
        <f>Q560*H560</f>
        <v>0</v>
      </c>
      <c r="S560" s="181">
        <v>0</v>
      </c>
      <c r="T560" s="182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83" t="s">
        <v>440</v>
      </c>
      <c r="AT560" s="183" t="s">
        <v>134</v>
      </c>
      <c r="AU560" s="183" t="s">
        <v>83</v>
      </c>
      <c r="AY560" s="19" t="s">
        <v>132</v>
      </c>
      <c r="BE560" s="184">
        <f>IF(N560="základní",J560,0)</f>
        <v>1379</v>
      </c>
      <c r="BF560" s="184">
        <f>IF(N560="snížená",J560,0)</f>
        <v>0</v>
      </c>
      <c r="BG560" s="184">
        <f>IF(N560="zákl. přenesená",J560,0)</f>
        <v>0</v>
      </c>
      <c r="BH560" s="184">
        <f>IF(N560="sníž. přenesená",J560,0)</f>
        <v>0</v>
      </c>
      <c r="BI560" s="184">
        <f>IF(N560="nulová",J560,0)</f>
        <v>0</v>
      </c>
      <c r="BJ560" s="19" t="s">
        <v>81</v>
      </c>
      <c r="BK560" s="184">
        <f>ROUND(I560*H560,2)</f>
        <v>1379</v>
      </c>
      <c r="BL560" s="19" t="s">
        <v>440</v>
      </c>
      <c r="BM560" s="183" t="s">
        <v>564</v>
      </c>
    </row>
    <row r="561" s="2" customFormat="1">
      <c r="A561" s="32"/>
      <c r="B561" s="33"/>
      <c r="C561" s="32"/>
      <c r="D561" s="185" t="s">
        <v>141</v>
      </c>
      <c r="E561" s="32"/>
      <c r="F561" s="186" t="s">
        <v>565</v>
      </c>
      <c r="G561" s="32"/>
      <c r="H561" s="32"/>
      <c r="I561" s="32"/>
      <c r="J561" s="32"/>
      <c r="K561" s="32"/>
      <c r="L561" s="33"/>
      <c r="M561" s="187"/>
      <c r="N561" s="188"/>
      <c r="O561" s="70"/>
      <c r="P561" s="70"/>
      <c r="Q561" s="70"/>
      <c r="R561" s="70"/>
      <c r="S561" s="70"/>
      <c r="T561" s="71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T561" s="19" t="s">
        <v>141</v>
      </c>
      <c r="AU561" s="19" t="s">
        <v>83</v>
      </c>
    </row>
    <row r="562" s="13" customFormat="1">
      <c r="A562" s="13"/>
      <c r="B562" s="189"/>
      <c r="C562" s="13"/>
      <c r="D562" s="185" t="s">
        <v>143</v>
      </c>
      <c r="E562" s="190" t="s">
        <v>1</v>
      </c>
      <c r="F562" s="191" t="s">
        <v>566</v>
      </c>
      <c r="G562" s="13"/>
      <c r="H562" s="190" t="s">
        <v>1</v>
      </c>
      <c r="I562" s="13"/>
      <c r="J562" s="13"/>
      <c r="K562" s="13"/>
      <c r="L562" s="189"/>
      <c r="M562" s="192"/>
      <c r="N562" s="193"/>
      <c r="O562" s="193"/>
      <c r="P562" s="193"/>
      <c r="Q562" s="193"/>
      <c r="R562" s="193"/>
      <c r="S562" s="193"/>
      <c r="T562" s="19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0" t="s">
        <v>143</v>
      </c>
      <c r="AU562" s="190" t="s">
        <v>83</v>
      </c>
      <c r="AV562" s="13" t="s">
        <v>81</v>
      </c>
      <c r="AW562" s="13" t="s">
        <v>30</v>
      </c>
      <c r="AX562" s="13" t="s">
        <v>74</v>
      </c>
      <c r="AY562" s="190" t="s">
        <v>132</v>
      </c>
    </row>
    <row r="563" s="14" customFormat="1">
      <c r="A563" s="14"/>
      <c r="B563" s="195"/>
      <c r="C563" s="14"/>
      <c r="D563" s="185" t="s">
        <v>143</v>
      </c>
      <c r="E563" s="196" t="s">
        <v>1</v>
      </c>
      <c r="F563" s="197" t="s">
        <v>555</v>
      </c>
      <c r="G563" s="14"/>
      <c r="H563" s="198">
        <v>14</v>
      </c>
      <c r="I563" s="14"/>
      <c r="J563" s="14"/>
      <c r="K563" s="14"/>
      <c r="L563" s="195"/>
      <c r="M563" s="199"/>
      <c r="N563" s="200"/>
      <c r="O563" s="200"/>
      <c r="P563" s="200"/>
      <c r="Q563" s="200"/>
      <c r="R563" s="200"/>
      <c r="S563" s="200"/>
      <c r="T563" s="20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196" t="s">
        <v>143</v>
      </c>
      <c r="AU563" s="196" t="s">
        <v>83</v>
      </c>
      <c r="AV563" s="14" t="s">
        <v>83</v>
      </c>
      <c r="AW563" s="14" t="s">
        <v>30</v>
      </c>
      <c r="AX563" s="14" t="s">
        <v>74</v>
      </c>
      <c r="AY563" s="196" t="s">
        <v>132</v>
      </c>
    </row>
    <row r="564" s="15" customFormat="1">
      <c r="A564" s="15"/>
      <c r="B564" s="202"/>
      <c r="C564" s="15"/>
      <c r="D564" s="185" t="s">
        <v>143</v>
      </c>
      <c r="E564" s="203" t="s">
        <v>1</v>
      </c>
      <c r="F564" s="204" t="s">
        <v>147</v>
      </c>
      <c r="G564" s="15"/>
      <c r="H564" s="205">
        <v>14</v>
      </c>
      <c r="I564" s="15"/>
      <c r="J564" s="15"/>
      <c r="K564" s="15"/>
      <c r="L564" s="202"/>
      <c r="M564" s="206"/>
      <c r="N564" s="207"/>
      <c r="O564" s="207"/>
      <c r="P564" s="207"/>
      <c r="Q564" s="207"/>
      <c r="R564" s="207"/>
      <c r="S564" s="207"/>
      <c r="T564" s="208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03" t="s">
        <v>143</v>
      </c>
      <c r="AU564" s="203" t="s">
        <v>83</v>
      </c>
      <c r="AV564" s="15" t="s">
        <v>148</v>
      </c>
      <c r="AW564" s="15" t="s">
        <v>30</v>
      </c>
      <c r="AX564" s="15" t="s">
        <v>74</v>
      </c>
      <c r="AY564" s="203" t="s">
        <v>132</v>
      </c>
    </row>
    <row r="565" s="16" customFormat="1">
      <c r="A565" s="16"/>
      <c r="B565" s="209"/>
      <c r="C565" s="16"/>
      <c r="D565" s="185" t="s">
        <v>143</v>
      </c>
      <c r="E565" s="210" t="s">
        <v>1</v>
      </c>
      <c r="F565" s="211" t="s">
        <v>149</v>
      </c>
      <c r="G565" s="16"/>
      <c r="H565" s="212">
        <v>14</v>
      </c>
      <c r="I565" s="16"/>
      <c r="J565" s="16"/>
      <c r="K565" s="16"/>
      <c r="L565" s="209"/>
      <c r="M565" s="213"/>
      <c r="N565" s="214"/>
      <c r="O565" s="214"/>
      <c r="P565" s="214"/>
      <c r="Q565" s="214"/>
      <c r="R565" s="214"/>
      <c r="S565" s="214"/>
      <c r="T565" s="215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T565" s="210" t="s">
        <v>143</v>
      </c>
      <c r="AU565" s="210" t="s">
        <v>83</v>
      </c>
      <c r="AV565" s="16" t="s">
        <v>139</v>
      </c>
      <c r="AW565" s="16" t="s">
        <v>30</v>
      </c>
      <c r="AX565" s="16" t="s">
        <v>81</v>
      </c>
      <c r="AY565" s="210" t="s">
        <v>132</v>
      </c>
    </row>
    <row r="566" s="12" customFormat="1" ht="25.92" customHeight="1">
      <c r="A566" s="12"/>
      <c r="B566" s="160"/>
      <c r="C566" s="12"/>
      <c r="D566" s="161" t="s">
        <v>73</v>
      </c>
      <c r="E566" s="162" t="s">
        <v>567</v>
      </c>
      <c r="F566" s="162" t="s">
        <v>568</v>
      </c>
      <c r="G566" s="12"/>
      <c r="H566" s="12"/>
      <c r="I566" s="12"/>
      <c r="J566" s="163">
        <f>BK566</f>
        <v>25472</v>
      </c>
      <c r="K566" s="12"/>
      <c r="L566" s="160"/>
      <c r="M566" s="164"/>
      <c r="N566" s="165"/>
      <c r="O566" s="165"/>
      <c r="P566" s="166">
        <f>SUM(P567:P574)</f>
        <v>64</v>
      </c>
      <c r="Q566" s="165"/>
      <c r="R566" s="166">
        <f>SUM(R567:R574)</f>
        <v>0</v>
      </c>
      <c r="S566" s="165"/>
      <c r="T566" s="167">
        <f>SUM(T567:T574)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161" t="s">
        <v>139</v>
      </c>
      <c r="AT566" s="168" t="s">
        <v>73</v>
      </c>
      <c r="AU566" s="168" t="s">
        <v>74</v>
      </c>
      <c r="AY566" s="161" t="s">
        <v>132</v>
      </c>
      <c r="BK566" s="169">
        <f>SUM(BK567:BK574)</f>
        <v>25472</v>
      </c>
    </row>
    <row r="567" s="2" customFormat="1" ht="16.5" customHeight="1">
      <c r="A567" s="32"/>
      <c r="B567" s="172"/>
      <c r="C567" s="173" t="s">
        <v>569</v>
      </c>
      <c r="D567" s="173" t="s">
        <v>134</v>
      </c>
      <c r="E567" s="174" t="s">
        <v>570</v>
      </c>
      <c r="F567" s="175" t="s">
        <v>571</v>
      </c>
      <c r="G567" s="176" t="s">
        <v>572</v>
      </c>
      <c r="H567" s="177">
        <v>64</v>
      </c>
      <c r="I567" s="178">
        <v>398</v>
      </c>
      <c r="J567" s="178">
        <f>ROUND(I567*H567,2)</f>
        <v>25472</v>
      </c>
      <c r="K567" s="175" t="s">
        <v>138</v>
      </c>
      <c r="L567" s="33"/>
      <c r="M567" s="179" t="s">
        <v>1</v>
      </c>
      <c r="N567" s="180" t="s">
        <v>39</v>
      </c>
      <c r="O567" s="181">
        <v>1</v>
      </c>
      <c r="P567" s="181">
        <f>O567*H567</f>
        <v>64</v>
      </c>
      <c r="Q567" s="181">
        <v>0</v>
      </c>
      <c r="R567" s="181">
        <f>Q567*H567</f>
        <v>0</v>
      </c>
      <c r="S567" s="181">
        <v>0</v>
      </c>
      <c r="T567" s="182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83" t="s">
        <v>573</v>
      </c>
      <c r="AT567" s="183" t="s">
        <v>134</v>
      </c>
      <c r="AU567" s="183" t="s">
        <v>81</v>
      </c>
      <c r="AY567" s="19" t="s">
        <v>132</v>
      </c>
      <c r="BE567" s="184">
        <f>IF(N567="základní",J567,0)</f>
        <v>25472</v>
      </c>
      <c r="BF567" s="184">
        <f>IF(N567="snížená",J567,0)</f>
        <v>0</v>
      </c>
      <c r="BG567" s="184">
        <f>IF(N567="zákl. přenesená",J567,0)</f>
        <v>0</v>
      </c>
      <c r="BH567" s="184">
        <f>IF(N567="sníž. přenesená",J567,0)</f>
        <v>0</v>
      </c>
      <c r="BI567" s="184">
        <f>IF(N567="nulová",J567,0)</f>
        <v>0</v>
      </c>
      <c r="BJ567" s="19" t="s">
        <v>81</v>
      </c>
      <c r="BK567" s="184">
        <f>ROUND(I567*H567,2)</f>
        <v>25472</v>
      </c>
      <c r="BL567" s="19" t="s">
        <v>573</v>
      </c>
      <c r="BM567" s="183" t="s">
        <v>574</v>
      </c>
    </row>
    <row r="568" s="2" customFormat="1">
      <c r="A568" s="32"/>
      <c r="B568" s="33"/>
      <c r="C568" s="32"/>
      <c r="D568" s="185" t="s">
        <v>141</v>
      </c>
      <c r="E568" s="32"/>
      <c r="F568" s="186" t="s">
        <v>575</v>
      </c>
      <c r="G568" s="32"/>
      <c r="H568" s="32"/>
      <c r="I568" s="32"/>
      <c r="J568" s="32"/>
      <c r="K568" s="32"/>
      <c r="L568" s="33"/>
      <c r="M568" s="187"/>
      <c r="N568" s="188"/>
      <c r="O568" s="70"/>
      <c r="P568" s="70"/>
      <c r="Q568" s="70"/>
      <c r="R568" s="70"/>
      <c r="S568" s="70"/>
      <c r="T568" s="71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T568" s="19" t="s">
        <v>141</v>
      </c>
      <c r="AU568" s="19" t="s">
        <v>81</v>
      </c>
    </row>
    <row r="569" s="13" customFormat="1">
      <c r="A569" s="13"/>
      <c r="B569" s="189"/>
      <c r="C569" s="13"/>
      <c r="D569" s="185" t="s">
        <v>143</v>
      </c>
      <c r="E569" s="190" t="s">
        <v>1</v>
      </c>
      <c r="F569" s="191" t="s">
        <v>576</v>
      </c>
      <c r="G569" s="13"/>
      <c r="H569" s="190" t="s">
        <v>1</v>
      </c>
      <c r="I569" s="13"/>
      <c r="J569" s="13"/>
      <c r="K569" s="13"/>
      <c r="L569" s="189"/>
      <c r="M569" s="192"/>
      <c r="N569" s="193"/>
      <c r="O569" s="193"/>
      <c r="P569" s="193"/>
      <c r="Q569" s="193"/>
      <c r="R569" s="193"/>
      <c r="S569" s="193"/>
      <c r="T569" s="19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0" t="s">
        <v>143</v>
      </c>
      <c r="AU569" s="190" t="s">
        <v>81</v>
      </c>
      <c r="AV569" s="13" t="s">
        <v>81</v>
      </c>
      <c r="AW569" s="13" t="s">
        <v>30</v>
      </c>
      <c r="AX569" s="13" t="s">
        <v>74</v>
      </c>
      <c r="AY569" s="190" t="s">
        <v>132</v>
      </c>
    </row>
    <row r="570" s="14" customFormat="1">
      <c r="A570" s="14"/>
      <c r="B570" s="195"/>
      <c r="C570" s="14"/>
      <c r="D570" s="185" t="s">
        <v>143</v>
      </c>
      <c r="E570" s="196" t="s">
        <v>1</v>
      </c>
      <c r="F570" s="197" t="s">
        <v>577</v>
      </c>
      <c r="G570" s="14"/>
      <c r="H570" s="198">
        <v>16</v>
      </c>
      <c r="I570" s="14"/>
      <c r="J570" s="14"/>
      <c r="K570" s="14"/>
      <c r="L570" s="195"/>
      <c r="M570" s="199"/>
      <c r="N570" s="200"/>
      <c r="O570" s="200"/>
      <c r="P570" s="200"/>
      <c r="Q570" s="200"/>
      <c r="R570" s="200"/>
      <c r="S570" s="200"/>
      <c r="T570" s="20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196" t="s">
        <v>143</v>
      </c>
      <c r="AU570" s="196" t="s">
        <v>81</v>
      </c>
      <c r="AV570" s="14" t="s">
        <v>83</v>
      </c>
      <c r="AW570" s="14" t="s">
        <v>30</v>
      </c>
      <c r="AX570" s="14" t="s">
        <v>74</v>
      </c>
      <c r="AY570" s="196" t="s">
        <v>132</v>
      </c>
    </row>
    <row r="571" s="13" customFormat="1">
      <c r="A571" s="13"/>
      <c r="B571" s="189"/>
      <c r="C571" s="13"/>
      <c r="D571" s="185" t="s">
        <v>143</v>
      </c>
      <c r="E571" s="190" t="s">
        <v>1</v>
      </c>
      <c r="F571" s="191" t="s">
        <v>578</v>
      </c>
      <c r="G571" s="13"/>
      <c r="H571" s="190" t="s">
        <v>1</v>
      </c>
      <c r="I571" s="13"/>
      <c r="J571" s="13"/>
      <c r="K571" s="13"/>
      <c r="L571" s="189"/>
      <c r="M571" s="192"/>
      <c r="N571" s="193"/>
      <c r="O571" s="193"/>
      <c r="P571" s="193"/>
      <c r="Q571" s="193"/>
      <c r="R571" s="193"/>
      <c r="S571" s="193"/>
      <c r="T571" s="19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0" t="s">
        <v>143</v>
      </c>
      <c r="AU571" s="190" t="s">
        <v>81</v>
      </c>
      <c r="AV571" s="13" t="s">
        <v>81</v>
      </c>
      <c r="AW571" s="13" t="s">
        <v>30</v>
      </c>
      <c r="AX571" s="13" t="s">
        <v>74</v>
      </c>
      <c r="AY571" s="190" t="s">
        <v>132</v>
      </c>
    </row>
    <row r="572" s="14" customFormat="1">
      <c r="A572" s="14"/>
      <c r="B572" s="195"/>
      <c r="C572" s="14"/>
      <c r="D572" s="185" t="s">
        <v>143</v>
      </c>
      <c r="E572" s="196" t="s">
        <v>1</v>
      </c>
      <c r="F572" s="197" t="s">
        <v>579</v>
      </c>
      <c r="G572" s="14"/>
      <c r="H572" s="198">
        <v>48</v>
      </c>
      <c r="I572" s="14"/>
      <c r="J572" s="14"/>
      <c r="K572" s="14"/>
      <c r="L572" s="195"/>
      <c r="M572" s="199"/>
      <c r="N572" s="200"/>
      <c r="O572" s="200"/>
      <c r="P572" s="200"/>
      <c r="Q572" s="200"/>
      <c r="R572" s="200"/>
      <c r="S572" s="200"/>
      <c r="T572" s="20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6" t="s">
        <v>143</v>
      </c>
      <c r="AU572" s="196" t="s">
        <v>81</v>
      </c>
      <c r="AV572" s="14" t="s">
        <v>83</v>
      </c>
      <c r="AW572" s="14" t="s">
        <v>30</v>
      </c>
      <c r="AX572" s="14" t="s">
        <v>74</v>
      </c>
      <c r="AY572" s="196" t="s">
        <v>132</v>
      </c>
    </row>
    <row r="573" s="15" customFormat="1">
      <c r="A573" s="15"/>
      <c r="B573" s="202"/>
      <c r="C573" s="15"/>
      <c r="D573" s="185" t="s">
        <v>143</v>
      </c>
      <c r="E573" s="203" t="s">
        <v>1</v>
      </c>
      <c r="F573" s="204" t="s">
        <v>147</v>
      </c>
      <c r="G573" s="15"/>
      <c r="H573" s="205">
        <v>64</v>
      </c>
      <c r="I573" s="15"/>
      <c r="J573" s="15"/>
      <c r="K573" s="15"/>
      <c r="L573" s="202"/>
      <c r="M573" s="206"/>
      <c r="N573" s="207"/>
      <c r="O573" s="207"/>
      <c r="P573" s="207"/>
      <c r="Q573" s="207"/>
      <c r="R573" s="207"/>
      <c r="S573" s="207"/>
      <c r="T573" s="208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03" t="s">
        <v>143</v>
      </c>
      <c r="AU573" s="203" t="s">
        <v>81</v>
      </c>
      <c r="AV573" s="15" t="s">
        <v>148</v>
      </c>
      <c r="AW573" s="15" t="s">
        <v>30</v>
      </c>
      <c r="AX573" s="15" t="s">
        <v>74</v>
      </c>
      <c r="AY573" s="203" t="s">
        <v>132</v>
      </c>
    </row>
    <row r="574" s="16" customFormat="1">
      <c r="A574" s="16"/>
      <c r="B574" s="209"/>
      <c r="C574" s="16"/>
      <c r="D574" s="185" t="s">
        <v>143</v>
      </c>
      <c r="E574" s="210" t="s">
        <v>1</v>
      </c>
      <c r="F574" s="211" t="s">
        <v>149</v>
      </c>
      <c r="G574" s="16"/>
      <c r="H574" s="212">
        <v>64</v>
      </c>
      <c r="I574" s="16"/>
      <c r="J574" s="16"/>
      <c r="K574" s="16"/>
      <c r="L574" s="209"/>
      <c r="M574" s="226"/>
      <c r="N574" s="227"/>
      <c r="O574" s="227"/>
      <c r="P574" s="227"/>
      <c r="Q574" s="227"/>
      <c r="R574" s="227"/>
      <c r="S574" s="227"/>
      <c r="T574" s="228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T574" s="210" t="s">
        <v>143</v>
      </c>
      <c r="AU574" s="210" t="s">
        <v>81</v>
      </c>
      <c r="AV574" s="16" t="s">
        <v>139</v>
      </c>
      <c r="AW574" s="16" t="s">
        <v>30</v>
      </c>
      <c r="AX574" s="16" t="s">
        <v>81</v>
      </c>
      <c r="AY574" s="210" t="s">
        <v>132</v>
      </c>
    </row>
    <row r="575" s="2" customFormat="1" ht="6.96" customHeight="1">
      <c r="A575" s="32"/>
      <c r="B575" s="53"/>
      <c r="C575" s="54"/>
      <c r="D575" s="54"/>
      <c r="E575" s="54"/>
      <c r="F575" s="54"/>
      <c r="G575" s="54"/>
      <c r="H575" s="54"/>
      <c r="I575" s="54"/>
      <c r="J575" s="54"/>
      <c r="K575" s="54"/>
      <c r="L575" s="33"/>
      <c r="M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</row>
  </sheetData>
  <autoFilter ref="C134:K574"/>
  <mergeCells count="11">
    <mergeCell ref="E7:H7"/>
    <mergeCell ref="E9:H9"/>
    <mergeCell ref="E11:H11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92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26.25" customHeight="1">
      <c r="B7" s="22"/>
      <c r="E7" s="123" t="str">
        <f>'Rekapitulace stavby'!K6</f>
        <v xml:space="preserve">BÝVALÝ AUGUSTINIÁNSKÝ KLÁŠTER  VE ŠTERNBERKU, PROJEKT OBNOVY A ZÁCHRANY 2020 - ETAPA Č. 2</v>
      </c>
      <c r="F7" s="29"/>
      <c r="G7" s="29"/>
      <c r="H7" s="29"/>
      <c r="L7" s="22"/>
    </row>
    <row r="8" s="1" customFormat="1" ht="12" customHeight="1">
      <c r="B8" s="22"/>
      <c r="D8" s="29" t="s">
        <v>93</v>
      </c>
      <c r="L8" s="22"/>
    </row>
    <row r="9" s="2" customFormat="1" ht="16.5" customHeight="1">
      <c r="A9" s="32"/>
      <c r="B9" s="33"/>
      <c r="C9" s="32"/>
      <c r="D9" s="32"/>
      <c r="E9" s="123" t="s">
        <v>94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95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580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19</v>
      </c>
      <c r="G14" s="32"/>
      <c r="H14" s="32"/>
      <c r="I14" s="29" t="s">
        <v>20</v>
      </c>
      <c r="J14" s="62" t="str">
        <f>'Rekapitulace stavby'!AN8</f>
        <v>3. 11. 2020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24</v>
      </c>
      <c r="F17" s="32"/>
      <c r="G17" s="32"/>
      <c r="H17" s="32"/>
      <c r="I17" s="29" t="s">
        <v>25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26</v>
      </c>
      <c r="E19" s="32"/>
      <c r="F19" s="32"/>
      <c r="G19" s="32"/>
      <c r="H19" s="32"/>
      <c r="I19" s="29" t="s">
        <v>23</v>
      </c>
      <c r="J19" s="26" t="s">
        <v>1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27</v>
      </c>
      <c r="F20" s="32"/>
      <c r="G20" s="32"/>
      <c r="H20" s="32"/>
      <c r="I20" s="29" t="s">
        <v>25</v>
      </c>
      <c r="J20" s="26" t="s">
        <v>1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28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29</v>
      </c>
      <c r="F23" s="32"/>
      <c r="G23" s="32"/>
      <c r="H23" s="32"/>
      <c r="I23" s="29" t="s">
        <v>25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31</v>
      </c>
      <c r="E25" s="32"/>
      <c r="F25" s="32"/>
      <c r="G25" s="32"/>
      <c r="H25" s="32"/>
      <c r="I25" s="29" t="s">
        <v>23</v>
      </c>
      <c r="J25" s="26" t="s">
        <v>1</v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">
        <v>32</v>
      </c>
      <c r="F26" s="32"/>
      <c r="G26" s="32"/>
      <c r="H26" s="32"/>
      <c r="I26" s="29" t="s">
        <v>25</v>
      </c>
      <c r="J26" s="26" t="s">
        <v>1</v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33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34</v>
      </c>
      <c r="E32" s="32"/>
      <c r="F32" s="32"/>
      <c r="G32" s="32"/>
      <c r="H32" s="32"/>
      <c r="I32" s="32"/>
      <c r="J32" s="89">
        <f>ROUND(J123, 2)</f>
        <v>90000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36</v>
      </c>
      <c r="G34" s="32"/>
      <c r="H34" s="32"/>
      <c r="I34" s="37" t="s">
        <v>35</v>
      </c>
      <c r="J34" s="37" t="s">
        <v>37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38</v>
      </c>
      <c r="E35" s="29" t="s">
        <v>39</v>
      </c>
      <c r="F35" s="129">
        <f>ROUND((SUM(BE123:BE134)),  2)</f>
        <v>90000</v>
      </c>
      <c r="G35" s="32"/>
      <c r="H35" s="32"/>
      <c r="I35" s="130">
        <v>0.20999999999999999</v>
      </c>
      <c r="J35" s="129">
        <f>ROUND(((SUM(BE123:BE134))*I35),  2)</f>
        <v>18900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40</v>
      </c>
      <c r="F36" s="129">
        <f>ROUND((SUM(BF123:BF134)),  2)</f>
        <v>0</v>
      </c>
      <c r="G36" s="32"/>
      <c r="H36" s="32"/>
      <c r="I36" s="130">
        <v>0.14999999999999999</v>
      </c>
      <c r="J36" s="129">
        <f>ROUND(((SUM(BF123:BF134))*I36),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41</v>
      </c>
      <c r="F37" s="129">
        <f>ROUND((SUM(BG123:BG134)),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42</v>
      </c>
      <c r="F38" s="129">
        <f>ROUND((SUM(BH123:BH134)),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43</v>
      </c>
      <c r="F39" s="129">
        <f>ROUND((SUM(BI123:BI134)),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44</v>
      </c>
      <c r="E41" s="74"/>
      <c r="F41" s="74"/>
      <c r="G41" s="133" t="s">
        <v>45</v>
      </c>
      <c r="H41" s="134" t="s">
        <v>46</v>
      </c>
      <c r="I41" s="74"/>
      <c r="J41" s="135">
        <f>SUM(J32:J39)</f>
        <v>108900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47</v>
      </c>
      <c r="E50" s="50"/>
      <c r="F50" s="50"/>
      <c r="G50" s="49" t="s">
        <v>48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49</v>
      </c>
      <c r="E61" s="35"/>
      <c r="F61" s="137" t="s">
        <v>50</v>
      </c>
      <c r="G61" s="51" t="s">
        <v>49</v>
      </c>
      <c r="H61" s="35"/>
      <c r="I61" s="35"/>
      <c r="J61" s="138" t="s">
        <v>50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51</v>
      </c>
      <c r="E65" s="52"/>
      <c r="F65" s="52"/>
      <c r="G65" s="49" t="s">
        <v>52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49</v>
      </c>
      <c r="E76" s="35"/>
      <c r="F76" s="137" t="s">
        <v>50</v>
      </c>
      <c r="G76" s="51" t="s">
        <v>49</v>
      </c>
      <c r="H76" s="35"/>
      <c r="I76" s="35"/>
      <c r="J76" s="138" t="s">
        <v>50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97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2"/>
      <c r="D85" s="32"/>
      <c r="E85" s="123" t="str">
        <f>E7</f>
        <v xml:space="preserve">BÝVALÝ AUGUSTINIÁNSKÝ KLÁŠTER  VE ŠTERNBERKU, PROJEKT OBNOVY A ZÁCHRANY 2020 - ETAPA Č. 2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93</v>
      </c>
      <c r="L86" s="22"/>
    </row>
    <row r="87" s="2" customFormat="1" ht="16.5" customHeight="1">
      <c r="A87" s="32"/>
      <c r="B87" s="33"/>
      <c r="C87" s="32"/>
      <c r="D87" s="32"/>
      <c r="E87" s="123" t="s">
        <v>94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95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VRN - Vedlejší rozpočtové náklady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>Šternberk</v>
      </c>
      <c r="G91" s="32"/>
      <c r="H91" s="32"/>
      <c r="I91" s="29" t="s">
        <v>20</v>
      </c>
      <c r="J91" s="62" t="str">
        <f>IF(J14="","",J14)</f>
        <v>3. 11. 2020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Město Šternberk</v>
      </c>
      <c r="G93" s="32"/>
      <c r="H93" s="32"/>
      <c r="I93" s="29" t="s">
        <v>28</v>
      </c>
      <c r="J93" s="30" t="str">
        <f>E23</f>
        <v>Atelier Polách &amp; Bravenec s.r.o.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26</v>
      </c>
      <c r="D94" s="32"/>
      <c r="E94" s="32"/>
      <c r="F94" s="26" t="str">
        <f>IF(E20="","",E20)</f>
        <v>dle výběr</v>
      </c>
      <c r="G94" s="32"/>
      <c r="H94" s="32"/>
      <c r="I94" s="29" t="s">
        <v>31</v>
      </c>
      <c r="J94" s="30" t="str">
        <f>E26</f>
        <v>Zdeněk Závodník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98</v>
      </c>
      <c r="D96" s="131"/>
      <c r="E96" s="131"/>
      <c r="F96" s="131"/>
      <c r="G96" s="131"/>
      <c r="H96" s="131"/>
      <c r="I96" s="131"/>
      <c r="J96" s="140" t="s">
        <v>99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100</v>
      </c>
      <c r="D98" s="32"/>
      <c r="E98" s="32"/>
      <c r="F98" s="32"/>
      <c r="G98" s="32"/>
      <c r="H98" s="32"/>
      <c r="I98" s="32"/>
      <c r="J98" s="89">
        <f>J123</f>
        <v>90000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101</v>
      </c>
    </row>
    <row r="99" s="9" customFormat="1" ht="24.96" customHeight="1">
      <c r="A99" s="9"/>
      <c r="B99" s="142"/>
      <c r="C99" s="9"/>
      <c r="D99" s="143" t="s">
        <v>580</v>
      </c>
      <c r="E99" s="144"/>
      <c r="F99" s="144"/>
      <c r="G99" s="144"/>
      <c r="H99" s="144"/>
      <c r="I99" s="144"/>
      <c r="J99" s="145">
        <f>J124</f>
        <v>90000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581</v>
      </c>
      <c r="E100" s="148"/>
      <c r="F100" s="148"/>
      <c r="G100" s="148"/>
      <c r="H100" s="148"/>
      <c r="I100" s="148"/>
      <c r="J100" s="149">
        <f>J125</f>
        <v>10000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582</v>
      </c>
      <c r="E101" s="148"/>
      <c r="F101" s="148"/>
      <c r="G101" s="148"/>
      <c r="H101" s="148"/>
      <c r="I101" s="148"/>
      <c r="J101" s="149">
        <f>J128</f>
        <v>80000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117</v>
      </c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2"/>
      <c r="E110" s="32"/>
      <c r="F110" s="32"/>
      <c r="G110" s="32"/>
      <c r="H110" s="32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26.25" customHeight="1">
      <c r="A111" s="32"/>
      <c r="B111" s="33"/>
      <c r="C111" s="32"/>
      <c r="D111" s="32"/>
      <c r="E111" s="123" t="str">
        <f>E7</f>
        <v xml:space="preserve">BÝVALÝ AUGUSTINIÁNSKÝ KLÁŠTER  VE ŠTERNBERKU, PROJEKT OBNOVY A ZÁCHRANY 2020 - ETAPA Č. 2</v>
      </c>
      <c r="F111" s="29"/>
      <c r="G111" s="29"/>
      <c r="H111" s="29"/>
      <c r="I111" s="32"/>
      <c r="J111" s="32"/>
      <c r="K111" s="32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1" customFormat="1" ht="12" customHeight="1">
      <c r="B112" s="22"/>
      <c r="C112" s="29" t="s">
        <v>93</v>
      </c>
      <c r="L112" s="22"/>
    </row>
    <row r="113" s="2" customFormat="1" ht="16.5" customHeight="1">
      <c r="A113" s="32"/>
      <c r="B113" s="33"/>
      <c r="C113" s="32"/>
      <c r="D113" s="32"/>
      <c r="E113" s="123" t="s">
        <v>94</v>
      </c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95</v>
      </c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2"/>
      <c r="D115" s="32"/>
      <c r="E115" s="60" t="str">
        <f>E11</f>
        <v>VRN - Vedlejší rozpočtové náklady</v>
      </c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18</v>
      </c>
      <c r="D117" s="32"/>
      <c r="E117" s="32"/>
      <c r="F117" s="26" t="str">
        <f>F14</f>
        <v>Šternberk</v>
      </c>
      <c r="G117" s="32"/>
      <c r="H117" s="32"/>
      <c r="I117" s="29" t="s">
        <v>20</v>
      </c>
      <c r="J117" s="62" t="str">
        <f>IF(J14="","",J14)</f>
        <v>3. 11. 2020</v>
      </c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25.65" customHeight="1">
      <c r="A119" s="32"/>
      <c r="B119" s="33"/>
      <c r="C119" s="29" t="s">
        <v>22</v>
      </c>
      <c r="D119" s="32"/>
      <c r="E119" s="32"/>
      <c r="F119" s="26" t="str">
        <f>E17</f>
        <v>Město Šternberk</v>
      </c>
      <c r="G119" s="32"/>
      <c r="H119" s="32"/>
      <c r="I119" s="29" t="s">
        <v>28</v>
      </c>
      <c r="J119" s="30" t="str">
        <f>E23</f>
        <v>Atelier Polách &amp; Bravenec s.r.o.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26</v>
      </c>
      <c r="D120" s="32"/>
      <c r="E120" s="32"/>
      <c r="F120" s="26" t="str">
        <f>IF(E20="","",E20)</f>
        <v>dle výběr</v>
      </c>
      <c r="G120" s="32"/>
      <c r="H120" s="32"/>
      <c r="I120" s="29" t="s">
        <v>31</v>
      </c>
      <c r="J120" s="30" t="str">
        <f>E26</f>
        <v>Zdeněk Závodník</v>
      </c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1" customFormat="1" ht="29.28" customHeight="1">
      <c r="A122" s="150"/>
      <c r="B122" s="151"/>
      <c r="C122" s="152" t="s">
        <v>118</v>
      </c>
      <c r="D122" s="153" t="s">
        <v>59</v>
      </c>
      <c r="E122" s="153" t="s">
        <v>55</v>
      </c>
      <c r="F122" s="153" t="s">
        <v>56</v>
      </c>
      <c r="G122" s="153" t="s">
        <v>119</v>
      </c>
      <c r="H122" s="153" t="s">
        <v>120</v>
      </c>
      <c r="I122" s="153" t="s">
        <v>121</v>
      </c>
      <c r="J122" s="153" t="s">
        <v>99</v>
      </c>
      <c r="K122" s="154" t="s">
        <v>122</v>
      </c>
      <c r="L122" s="155"/>
      <c r="M122" s="79" t="s">
        <v>1</v>
      </c>
      <c r="N122" s="80" t="s">
        <v>38</v>
      </c>
      <c r="O122" s="80" t="s">
        <v>123</v>
      </c>
      <c r="P122" s="80" t="s">
        <v>124</v>
      </c>
      <c r="Q122" s="80" t="s">
        <v>125</v>
      </c>
      <c r="R122" s="80" t="s">
        <v>126</v>
      </c>
      <c r="S122" s="80" t="s">
        <v>127</v>
      </c>
      <c r="T122" s="81" t="s">
        <v>128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</row>
    <row r="123" s="2" customFormat="1" ht="22.8" customHeight="1">
      <c r="A123" s="32"/>
      <c r="B123" s="33"/>
      <c r="C123" s="86" t="s">
        <v>129</v>
      </c>
      <c r="D123" s="32"/>
      <c r="E123" s="32"/>
      <c r="F123" s="32"/>
      <c r="G123" s="32"/>
      <c r="H123" s="32"/>
      <c r="I123" s="32"/>
      <c r="J123" s="156">
        <f>BK123</f>
        <v>90000</v>
      </c>
      <c r="K123" s="32"/>
      <c r="L123" s="33"/>
      <c r="M123" s="82"/>
      <c r="N123" s="66"/>
      <c r="O123" s="83"/>
      <c r="P123" s="157">
        <f>P124</f>
        <v>0</v>
      </c>
      <c r="Q123" s="83"/>
      <c r="R123" s="157">
        <f>R124</f>
        <v>0</v>
      </c>
      <c r="S123" s="83"/>
      <c r="T123" s="158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9" t="s">
        <v>73</v>
      </c>
      <c r="AU123" s="19" t="s">
        <v>101</v>
      </c>
      <c r="BK123" s="159">
        <f>BK124</f>
        <v>90000</v>
      </c>
    </row>
    <row r="124" s="12" customFormat="1" ht="25.92" customHeight="1">
      <c r="A124" s="12"/>
      <c r="B124" s="160"/>
      <c r="C124" s="12"/>
      <c r="D124" s="161" t="s">
        <v>73</v>
      </c>
      <c r="E124" s="162" t="s">
        <v>89</v>
      </c>
      <c r="F124" s="162" t="s">
        <v>90</v>
      </c>
      <c r="G124" s="12"/>
      <c r="H124" s="12"/>
      <c r="I124" s="12"/>
      <c r="J124" s="163">
        <f>BK124</f>
        <v>90000</v>
      </c>
      <c r="K124" s="12"/>
      <c r="L124" s="160"/>
      <c r="M124" s="164"/>
      <c r="N124" s="165"/>
      <c r="O124" s="165"/>
      <c r="P124" s="166">
        <f>P125+P128</f>
        <v>0</v>
      </c>
      <c r="Q124" s="165"/>
      <c r="R124" s="166">
        <f>R125+R128</f>
        <v>0</v>
      </c>
      <c r="S124" s="165"/>
      <c r="T124" s="167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166</v>
      </c>
      <c r="AT124" s="168" t="s">
        <v>73</v>
      </c>
      <c r="AU124" s="168" t="s">
        <v>74</v>
      </c>
      <c r="AY124" s="161" t="s">
        <v>132</v>
      </c>
      <c r="BK124" s="169">
        <f>BK125+BK128</f>
        <v>90000</v>
      </c>
    </row>
    <row r="125" s="12" customFormat="1" ht="22.8" customHeight="1">
      <c r="A125" s="12"/>
      <c r="B125" s="160"/>
      <c r="C125" s="12"/>
      <c r="D125" s="161" t="s">
        <v>73</v>
      </c>
      <c r="E125" s="170" t="s">
        <v>583</v>
      </c>
      <c r="F125" s="170" t="s">
        <v>584</v>
      </c>
      <c r="G125" s="12"/>
      <c r="H125" s="12"/>
      <c r="I125" s="12"/>
      <c r="J125" s="171">
        <f>BK125</f>
        <v>10000</v>
      </c>
      <c r="K125" s="12"/>
      <c r="L125" s="160"/>
      <c r="M125" s="164"/>
      <c r="N125" s="165"/>
      <c r="O125" s="165"/>
      <c r="P125" s="166">
        <f>SUM(P126:P127)</f>
        <v>0</v>
      </c>
      <c r="Q125" s="165"/>
      <c r="R125" s="166">
        <f>SUM(R126:R127)</f>
        <v>0</v>
      </c>
      <c r="S125" s="165"/>
      <c r="T125" s="167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1" t="s">
        <v>166</v>
      </c>
      <c r="AT125" s="168" t="s">
        <v>73</v>
      </c>
      <c r="AU125" s="168" t="s">
        <v>81</v>
      </c>
      <c r="AY125" s="161" t="s">
        <v>132</v>
      </c>
      <c r="BK125" s="169">
        <f>SUM(BK126:BK127)</f>
        <v>10000</v>
      </c>
    </row>
    <row r="126" s="2" customFormat="1" ht="16.5" customHeight="1">
      <c r="A126" s="32"/>
      <c r="B126" s="172"/>
      <c r="C126" s="173" t="s">
        <v>81</v>
      </c>
      <c r="D126" s="173" t="s">
        <v>134</v>
      </c>
      <c r="E126" s="174" t="s">
        <v>585</v>
      </c>
      <c r="F126" s="175" t="s">
        <v>586</v>
      </c>
      <c r="G126" s="176" t="s">
        <v>277</v>
      </c>
      <c r="H126" s="177">
        <v>1</v>
      </c>
      <c r="I126" s="178">
        <v>10000</v>
      </c>
      <c r="J126" s="178">
        <f>ROUND(I126*H126,2)</f>
        <v>10000</v>
      </c>
      <c r="K126" s="175" t="s">
        <v>1</v>
      </c>
      <c r="L126" s="33"/>
      <c r="M126" s="179" t="s">
        <v>1</v>
      </c>
      <c r="N126" s="180" t="s">
        <v>39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3" t="s">
        <v>587</v>
      </c>
      <c r="AT126" s="183" t="s">
        <v>134</v>
      </c>
      <c r="AU126" s="183" t="s">
        <v>83</v>
      </c>
      <c r="AY126" s="19" t="s">
        <v>132</v>
      </c>
      <c r="BE126" s="184">
        <f>IF(N126="základní",J126,0)</f>
        <v>10000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81</v>
      </c>
      <c r="BK126" s="184">
        <f>ROUND(I126*H126,2)</f>
        <v>10000</v>
      </c>
      <c r="BL126" s="19" t="s">
        <v>587</v>
      </c>
      <c r="BM126" s="183" t="s">
        <v>588</v>
      </c>
    </row>
    <row r="127" s="2" customFormat="1">
      <c r="A127" s="32"/>
      <c r="B127" s="33"/>
      <c r="C127" s="32"/>
      <c r="D127" s="185" t="s">
        <v>141</v>
      </c>
      <c r="E127" s="32"/>
      <c r="F127" s="186" t="s">
        <v>586</v>
      </c>
      <c r="G127" s="32"/>
      <c r="H127" s="32"/>
      <c r="I127" s="32"/>
      <c r="J127" s="32"/>
      <c r="K127" s="32"/>
      <c r="L127" s="33"/>
      <c r="M127" s="187"/>
      <c r="N127" s="188"/>
      <c r="O127" s="70"/>
      <c r="P127" s="70"/>
      <c r="Q127" s="70"/>
      <c r="R127" s="70"/>
      <c r="S127" s="70"/>
      <c r="T127" s="71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9" t="s">
        <v>141</v>
      </c>
      <c r="AU127" s="19" t="s">
        <v>83</v>
      </c>
    </row>
    <row r="128" s="12" customFormat="1" ht="22.8" customHeight="1">
      <c r="A128" s="12"/>
      <c r="B128" s="160"/>
      <c r="C128" s="12"/>
      <c r="D128" s="161" t="s">
        <v>73</v>
      </c>
      <c r="E128" s="170" t="s">
        <v>589</v>
      </c>
      <c r="F128" s="170" t="s">
        <v>590</v>
      </c>
      <c r="G128" s="12"/>
      <c r="H128" s="12"/>
      <c r="I128" s="12"/>
      <c r="J128" s="171">
        <f>BK128</f>
        <v>80000</v>
      </c>
      <c r="K128" s="12"/>
      <c r="L128" s="160"/>
      <c r="M128" s="164"/>
      <c r="N128" s="165"/>
      <c r="O128" s="165"/>
      <c r="P128" s="166">
        <f>SUM(P129:P134)</f>
        <v>0</v>
      </c>
      <c r="Q128" s="165"/>
      <c r="R128" s="166">
        <f>SUM(R129:R134)</f>
        <v>0</v>
      </c>
      <c r="S128" s="165"/>
      <c r="T128" s="167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1" t="s">
        <v>166</v>
      </c>
      <c r="AT128" s="168" t="s">
        <v>73</v>
      </c>
      <c r="AU128" s="168" t="s">
        <v>81</v>
      </c>
      <c r="AY128" s="161" t="s">
        <v>132</v>
      </c>
      <c r="BK128" s="169">
        <f>SUM(BK129:BK134)</f>
        <v>80000</v>
      </c>
    </row>
    <row r="129" s="2" customFormat="1" ht="16.5" customHeight="1">
      <c r="A129" s="32"/>
      <c r="B129" s="172"/>
      <c r="C129" s="173" t="s">
        <v>83</v>
      </c>
      <c r="D129" s="173" t="s">
        <v>134</v>
      </c>
      <c r="E129" s="174" t="s">
        <v>591</v>
      </c>
      <c r="F129" s="175" t="s">
        <v>590</v>
      </c>
      <c r="G129" s="176" t="s">
        <v>277</v>
      </c>
      <c r="H129" s="177">
        <v>1</v>
      </c>
      <c r="I129" s="178">
        <v>50000</v>
      </c>
      <c r="J129" s="178">
        <f>ROUND(I129*H129,2)</f>
        <v>50000</v>
      </c>
      <c r="K129" s="175" t="s">
        <v>1</v>
      </c>
      <c r="L129" s="33"/>
      <c r="M129" s="179" t="s">
        <v>1</v>
      </c>
      <c r="N129" s="180" t="s">
        <v>39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3" t="s">
        <v>587</v>
      </c>
      <c r="AT129" s="183" t="s">
        <v>134</v>
      </c>
      <c r="AU129" s="183" t="s">
        <v>83</v>
      </c>
      <c r="AY129" s="19" t="s">
        <v>132</v>
      </c>
      <c r="BE129" s="184">
        <f>IF(N129="základní",J129,0)</f>
        <v>50000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81</v>
      </c>
      <c r="BK129" s="184">
        <f>ROUND(I129*H129,2)</f>
        <v>50000</v>
      </c>
      <c r="BL129" s="19" t="s">
        <v>587</v>
      </c>
      <c r="BM129" s="183" t="s">
        <v>592</v>
      </c>
    </row>
    <row r="130" s="2" customFormat="1">
      <c r="A130" s="32"/>
      <c r="B130" s="33"/>
      <c r="C130" s="32"/>
      <c r="D130" s="185" t="s">
        <v>141</v>
      </c>
      <c r="E130" s="32"/>
      <c r="F130" s="186" t="s">
        <v>590</v>
      </c>
      <c r="G130" s="32"/>
      <c r="H130" s="32"/>
      <c r="I130" s="32"/>
      <c r="J130" s="32"/>
      <c r="K130" s="32"/>
      <c r="L130" s="33"/>
      <c r="M130" s="187"/>
      <c r="N130" s="188"/>
      <c r="O130" s="70"/>
      <c r="P130" s="70"/>
      <c r="Q130" s="70"/>
      <c r="R130" s="70"/>
      <c r="S130" s="70"/>
      <c r="T130" s="71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9" t="s">
        <v>141</v>
      </c>
      <c r="AU130" s="19" t="s">
        <v>83</v>
      </c>
    </row>
    <row r="131" s="2" customFormat="1" ht="16.5" customHeight="1">
      <c r="A131" s="32"/>
      <c r="B131" s="172"/>
      <c r="C131" s="173" t="s">
        <v>148</v>
      </c>
      <c r="D131" s="173" t="s">
        <v>134</v>
      </c>
      <c r="E131" s="174" t="s">
        <v>593</v>
      </c>
      <c r="F131" s="175" t="s">
        <v>594</v>
      </c>
      <c r="G131" s="176" t="s">
        <v>277</v>
      </c>
      <c r="H131" s="177">
        <v>1</v>
      </c>
      <c r="I131" s="178">
        <v>20000</v>
      </c>
      <c r="J131" s="178">
        <f>ROUND(I131*H131,2)</f>
        <v>20000</v>
      </c>
      <c r="K131" s="175" t="s">
        <v>1</v>
      </c>
      <c r="L131" s="33"/>
      <c r="M131" s="179" t="s">
        <v>1</v>
      </c>
      <c r="N131" s="180" t="s">
        <v>39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3" t="s">
        <v>587</v>
      </c>
      <c r="AT131" s="183" t="s">
        <v>134</v>
      </c>
      <c r="AU131" s="183" t="s">
        <v>83</v>
      </c>
      <c r="AY131" s="19" t="s">
        <v>132</v>
      </c>
      <c r="BE131" s="184">
        <f>IF(N131="základní",J131,0)</f>
        <v>20000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81</v>
      </c>
      <c r="BK131" s="184">
        <f>ROUND(I131*H131,2)</f>
        <v>20000</v>
      </c>
      <c r="BL131" s="19" t="s">
        <v>587</v>
      </c>
      <c r="BM131" s="183" t="s">
        <v>595</v>
      </c>
    </row>
    <row r="132" s="2" customFormat="1">
      <c r="A132" s="32"/>
      <c r="B132" s="33"/>
      <c r="C132" s="32"/>
      <c r="D132" s="185" t="s">
        <v>141</v>
      </c>
      <c r="E132" s="32"/>
      <c r="F132" s="186" t="s">
        <v>594</v>
      </c>
      <c r="G132" s="32"/>
      <c r="H132" s="32"/>
      <c r="I132" s="32"/>
      <c r="J132" s="32"/>
      <c r="K132" s="32"/>
      <c r="L132" s="33"/>
      <c r="M132" s="187"/>
      <c r="N132" s="188"/>
      <c r="O132" s="70"/>
      <c r="P132" s="70"/>
      <c r="Q132" s="70"/>
      <c r="R132" s="70"/>
      <c r="S132" s="70"/>
      <c r="T132" s="71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9" t="s">
        <v>141</v>
      </c>
      <c r="AU132" s="19" t="s">
        <v>83</v>
      </c>
    </row>
    <row r="133" s="2" customFormat="1" ht="16.5" customHeight="1">
      <c r="A133" s="32"/>
      <c r="B133" s="172"/>
      <c r="C133" s="173" t="s">
        <v>139</v>
      </c>
      <c r="D133" s="173" t="s">
        <v>134</v>
      </c>
      <c r="E133" s="174" t="s">
        <v>596</v>
      </c>
      <c r="F133" s="175" t="s">
        <v>597</v>
      </c>
      <c r="G133" s="176" t="s">
        <v>277</v>
      </c>
      <c r="H133" s="177">
        <v>1</v>
      </c>
      <c r="I133" s="178">
        <v>10000</v>
      </c>
      <c r="J133" s="178">
        <f>ROUND(I133*H133,2)</f>
        <v>10000</v>
      </c>
      <c r="K133" s="175" t="s">
        <v>1</v>
      </c>
      <c r="L133" s="33"/>
      <c r="M133" s="179" t="s">
        <v>1</v>
      </c>
      <c r="N133" s="180" t="s">
        <v>39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3" t="s">
        <v>587</v>
      </c>
      <c r="AT133" s="183" t="s">
        <v>134</v>
      </c>
      <c r="AU133" s="183" t="s">
        <v>83</v>
      </c>
      <c r="AY133" s="19" t="s">
        <v>132</v>
      </c>
      <c r="BE133" s="184">
        <f>IF(N133="základní",J133,0)</f>
        <v>10000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81</v>
      </c>
      <c r="BK133" s="184">
        <f>ROUND(I133*H133,2)</f>
        <v>10000</v>
      </c>
      <c r="BL133" s="19" t="s">
        <v>587</v>
      </c>
      <c r="BM133" s="183" t="s">
        <v>598</v>
      </c>
    </row>
    <row r="134" s="2" customFormat="1">
      <c r="A134" s="32"/>
      <c r="B134" s="33"/>
      <c r="C134" s="32"/>
      <c r="D134" s="185" t="s">
        <v>141</v>
      </c>
      <c r="E134" s="32"/>
      <c r="F134" s="186" t="s">
        <v>597</v>
      </c>
      <c r="G134" s="32"/>
      <c r="H134" s="32"/>
      <c r="I134" s="32"/>
      <c r="J134" s="32"/>
      <c r="K134" s="32"/>
      <c r="L134" s="33"/>
      <c r="M134" s="229"/>
      <c r="N134" s="230"/>
      <c r="O134" s="231"/>
      <c r="P134" s="231"/>
      <c r="Q134" s="231"/>
      <c r="R134" s="231"/>
      <c r="S134" s="231"/>
      <c r="T134" s="2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9" t="s">
        <v>141</v>
      </c>
      <c r="AU134" s="19" t="s">
        <v>83</v>
      </c>
    </row>
    <row r="135" s="2" customFormat="1" ht="6.96" customHeight="1">
      <c r="A135" s="32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33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autoFilter ref="C122:K134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ZAVODNIK-PC\PC</dc:creator>
  <cp:lastModifiedBy>ZAVODNIK-PC\PC</cp:lastModifiedBy>
  <dcterms:created xsi:type="dcterms:W3CDTF">2021-10-25T04:44:55Z</dcterms:created>
  <dcterms:modified xsi:type="dcterms:W3CDTF">2021-10-25T04:44:58Z</dcterms:modified>
</cp:coreProperties>
</file>