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600" windowWidth="19815" windowHeight="6855"/>
  </bookViews>
  <sheets>
    <sheet name="Rekapitulácia stavby" sheetId="1" r:id="rId1"/>
    <sheet name="č1 - Nový chodník" sheetId="2" r:id="rId2"/>
    <sheet name="č2 - Rekonštrukcia vozovky" sheetId="3" r:id="rId3"/>
    <sheet name="O2 - Ulica Gaštanová" sheetId="4" r:id="rId4"/>
    <sheet name="O3 - Ulica Bočná" sheetId="5" r:id="rId5"/>
  </sheets>
  <definedNames>
    <definedName name="_xlnm._FilterDatabase" localSheetId="1" hidden="1">'č1 - Nový chodník'!$C$124:$K$159</definedName>
    <definedName name="_xlnm._FilterDatabase" localSheetId="2" hidden="1">'č2 - Rekonštrukcia vozovky'!$C$125:$K$147</definedName>
    <definedName name="_xlnm._FilterDatabase" localSheetId="3" hidden="1">'O2 - Ulica Gaštanová'!$C$120:$K$138</definedName>
    <definedName name="_xlnm._FilterDatabase" localSheetId="4" hidden="1">'O3 - Ulica Bočná'!$C$120:$K$138</definedName>
    <definedName name="_xlnm.Print_Titles" localSheetId="1">'č1 - Nový chodník'!$124:$124</definedName>
    <definedName name="_xlnm.Print_Titles" localSheetId="2">'č2 - Rekonštrukcia vozovky'!$125:$125</definedName>
    <definedName name="_xlnm.Print_Titles" localSheetId="3">'O2 - Ulica Gaštanová'!$120:$120</definedName>
    <definedName name="_xlnm.Print_Titles" localSheetId="4">'O3 - Ulica Bočná'!$120:$120</definedName>
    <definedName name="_xlnm.Print_Titles" localSheetId="0">'Rekapitulácia stavby'!$92:$92</definedName>
    <definedName name="_xlnm.Print_Area" localSheetId="1">'č1 - Nový chodník'!$C$4:$J$76,'č1 - Nový chodník'!$C$110:$J$159</definedName>
    <definedName name="_xlnm.Print_Area" localSheetId="2">'č2 - Rekonštrukcia vozovky'!$C$4:$J$76,'č2 - Rekonštrukcia vozovky'!$C$111:$J$147</definedName>
    <definedName name="_xlnm.Print_Area" localSheetId="3">'O2 - Ulica Gaštanová'!$C$4:$J$76,'O2 - Ulica Gaštanová'!$C$108:$J$138</definedName>
    <definedName name="_xlnm.Print_Area" localSheetId="4">'O3 - Ulica Bočná'!$C$4:$J$76,'O3 - Ulica Bočná'!$C$108:$J$138</definedName>
    <definedName name="_xlnm.Print_Area" localSheetId="0">'Rekapitulácia stavby'!$D$4:$AO$76,'Rekapitulácia stavby'!$C$82:$AQ$100</definedName>
  </definedNames>
  <calcPr calcId="125725"/>
</workbook>
</file>

<file path=xl/calcChain.xml><?xml version="1.0" encoding="utf-8"?>
<calcChain xmlns="http://schemas.openxmlformats.org/spreadsheetml/2006/main">
  <c r="J37" i="5"/>
  <c r="J36"/>
  <c r="AY99" i="1"/>
  <c r="J35" i="5"/>
  <c r="AX99" i="1"/>
  <c r="BI138" i="5"/>
  <c r="BH138"/>
  <c r="BG138"/>
  <c r="BE138"/>
  <c r="T138"/>
  <c r="T137" s="1"/>
  <c r="R138"/>
  <c r="R137"/>
  <c r="P138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4"/>
  <c r="BH124"/>
  <c r="BG124"/>
  <c r="BE124"/>
  <c r="T124"/>
  <c r="T123"/>
  <c r="R124"/>
  <c r="R123"/>
  <c r="P124"/>
  <c r="P123"/>
  <c r="J118"/>
  <c r="J117"/>
  <c r="F117"/>
  <c r="F115"/>
  <c r="E113"/>
  <c r="J92"/>
  <c r="J91"/>
  <c r="F91"/>
  <c r="F89"/>
  <c r="E87"/>
  <c r="J18"/>
  <c r="E18"/>
  <c r="F118"/>
  <c r="J17"/>
  <c r="J12"/>
  <c r="J89" s="1"/>
  <c r="E7"/>
  <c r="E111" s="1"/>
  <c r="J37" i="4"/>
  <c r="J36"/>
  <c r="AY98" i="1"/>
  <c r="J35" i="4"/>
  <c r="AX98" i="1"/>
  <c r="BI138" i="4"/>
  <c r="BH138"/>
  <c r="BG138"/>
  <c r="BE138"/>
  <c r="T138"/>
  <c r="T137"/>
  <c r="R138"/>
  <c r="R137"/>
  <c r="P138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4"/>
  <c r="BH124"/>
  <c r="BG124"/>
  <c r="BE124"/>
  <c r="T124"/>
  <c r="T123"/>
  <c r="R124"/>
  <c r="R123"/>
  <c r="P124"/>
  <c r="P123"/>
  <c r="J118"/>
  <c r="J117"/>
  <c r="F117"/>
  <c r="F115"/>
  <c r="E113"/>
  <c r="J92"/>
  <c r="J91"/>
  <c r="F91"/>
  <c r="F89"/>
  <c r="E87"/>
  <c r="J18"/>
  <c r="E18"/>
  <c r="F118" s="1"/>
  <c r="J17"/>
  <c r="J12"/>
  <c r="J115"/>
  <c r="E7"/>
  <c r="E85"/>
  <c r="J39" i="3"/>
  <c r="J38"/>
  <c r="AY97" i="1" s="1"/>
  <c r="J37" i="3"/>
  <c r="AX97" i="1" s="1"/>
  <c r="BI147" i="3"/>
  <c r="BH147"/>
  <c r="BG147"/>
  <c r="BE147"/>
  <c r="T147"/>
  <c r="T146" s="1"/>
  <c r="R147"/>
  <c r="R146" s="1"/>
  <c r="P147"/>
  <c r="P146" s="1"/>
  <c r="BI145"/>
  <c r="BH145"/>
  <c r="BG145"/>
  <c r="BE145"/>
  <c r="T145"/>
  <c r="T144" s="1"/>
  <c r="R145"/>
  <c r="R144" s="1"/>
  <c r="P145"/>
  <c r="P144" s="1"/>
  <c r="BI143"/>
  <c r="BH143"/>
  <c r="BG143"/>
  <c r="BE143"/>
  <c r="T143"/>
  <c r="R143"/>
  <c r="P143"/>
  <c r="BI142"/>
  <c r="BH142"/>
  <c r="BG142"/>
  <c r="BE142"/>
  <c r="T142"/>
  <c r="R142"/>
  <c r="P142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3"/>
  <c r="J122"/>
  <c r="F122"/>
  <c r="F120"/>
  <c r="E118"/>
  <c r="J94"/>
  <c r="J93"/>
  <c r="F93"/>
  <c r="F91"/>
  <c r="E89"/>
  <c r="J20"/>
  <c r="E20"/>
  <c r="F123" s="1"/>
  <c r="J19"/>
  <c r="J14"/>
  <c r="J120"/>
  <c r="E7"/>
  <c r="E114" s="1"/>
  <c r="J39" i="2"/>
  <c r="J38"/>
  <c r="AY96" i="1" s="1"/>
  <c r="J37" i="2"/>
  <c r="AX96" i="1" s="1"/>
  <c r="BI159" i="2"/>
  <c r="BH159"/>
  <c r="BG159"/>
  <c r="BE159"/>
  <c r="T159"/>
  <c r="T158" s="1"/>
  <c r="R159"/>
  <c r="R158" s="1"/>
  <c r="P159"/>
  <c r="P158" s="1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J122"/>
  <c r="J121"/>
  <c r="F121"/>
  <c r="F119"/>
  <c r="E117"/>
  <c r="J94"/>
  <c r="J93"/>
  <c r="F93"/>
  <c r="F91"/>
  <c r="E89"/>
  <c r="J20"/>
  <c r="E20"/>
  <c r="F122"/>
  <c r="J19"/>
  <c r="J14"/>
  <c r="J119" s="1"/>
  <c r="E7"/>
  <c r="E85" s="1"/>
  <c r="L90" i="1"/>
  <c r="AM90"/>
  <c r="AM89"/>
  <c r="L89"/>
  <c r="AM87"/>
  <c r="L87"/>
  <c r="L85"/>
  <c r="L84"/>
  <c r="BK135" i="2"/>
  <c r="BK131"/>
  <c r="J129"/>
  <c r="J156"/>
  <c r="BK154"/>
  <c r="BK152"/>
  <c r="BK149"/>
  <c r="J146"/>
  <c r="BK144"/>
  <c r="BK142"/>
  <c r="J138"/>
  <c r="BK136"/>
  <c r="J134"/>
  <c r="J133"/>
  <c r="J131"/>
  <c r="BK129"/>
  <c r="J147" i="3"/>
  <c r="BK145"/>
  <c r="BK143"/>
  <c r="BK142"/>
  <c r="J139"/>
  <c r="J137"/>
  <c r="J135"/>
  <c r="BK132"/>
  <c r="J130"/>
  <c r="BK147"/>
  <c r="J143"/>
  <c r="BK140"/>
  <c r="J136"/>
  <c r="BK134"/>
  <c r="BK131"/>
  <c r="BK129"/>
  <c r="BK136" i="4"/>
  <c r="J134"/>
  <c r="J133"/>
  <c r="J130"/>
  <c r="BK128"/>
  <c r="J126"/>
  <c r="J136"/>
  <c r="BK134"/>
  <c r="BK131"/>
  <c r="BK130"/>
  <c r="J128"/>
  <c r="BK124"/>
  <c r="BK131" i="5"/>
  <c r="BK128"/>
  <c r="J126"/>
  <c r="BK138"/>
  <c r="BK136"/>
  <c r="BK135"/>
  <c r="BK134"/>
  <c r="J131"/>
  <c r="J129"/>
  <c r="J127"/>
  <c r="BK124"/>
  <c r="BK159" i="2"/>
  <c r="J159"/>
  <c r="BK157"/>
  <c r="J157"/>
  <c r="BK156"/>
  <c r="BK155"/>
  <c r="J154"/>
  <c r="BK153"/>
  <c r="J152"/>
  <c r="BK151"/>
  <c r="BK150"/>
  <c r="J149"/>
  <c r="J148"/>
  <c r="BK146"/>
  <c r="J145"/>
  <c r="J144"/>
  <c r="BK143"/>
  <c r="J142"/>
  <c r="J140"/>
  <c r="J139"/>
  <c r="BK138"/>
  <c r="J137"/>
  <c r="J136"/>
  <c r="BK134"/>
  <c r="BK133"/>
  <c r="BK132"/>
  <c r="J130"/>
  <c r="BK128"/>
  <c r="J155"/>
  <c r="J153"/>
  <c r="J151"/>
  <c r="J150"/>
  <c r="BK148"/>
  <c r="BK145"/>
  <c r="J143"/>
  <c r="BK140"/>
  <c r="BK139"/>
  <c r="BK137"/>
  <c r="J135"/>
  <c r="J132"/>
  <c r="BK130"/>
  <c r="J128"/>
  <c r="AS95" i="1"/>
  <c r="J140" i="3"/>
  <c r="BK138"/>
  <c r="BK136"/>
  <c r="J134"/>
  <c r="J131"/>
  <c r="J129"/>
  <c r="J145"/>
  <c r="J142"/>
  <c r="BK139"/>
  <c r="J138"/>
  <c r="BK137"/>
  <c r="BK135"/>
  <c r="J132"/>
  <c r="BK130"/>
  <c r="BK138" i="4"/>
  <c r="BK135"/>
  <c r="J131"/>
  <c r="J129"/>
  <c r="J127"/>
  <c r="J124"/>
  <c r="J138"/>
  <c r="J135"/>
  <c r="BK133"/>
  <c r="BK129"/>
  <c r="BK127"/>
  <c r="BK126"/>
  <c r="J134" i="5"/>
  <c r="J133"/>
  <c r="J130"/>
  <c r="BK129"/>
  <c r="BK127"/>
  <c r="J124"/>
  <c r="J138"/>
  <c r="J136"/>
  <c r="J135"/>
  <c r="BK133"/>
  <c r="BK130"/>
  <c r="J128"/>
  <c r="BK126"/>
  <c r="P127" i="2" l="1"/>
  <c r="T127"/>
  <c r="P141"/>
  <c r="T141"/>
  <c r="P147"/>
  <c r="T147"/>
  <c r="P128" i="3"/>
  <c r="R128"/>
  <c r="BK133"/>
  <c r="J133"/>
  <c r="J101" s="1"/>
  <c r="R133"/>
  <c r="P141"/>
  <c r="T141"/>
  <c r="BK125" i="4"/>
  <c r="J125"/>
  <c r="J99" s="1"/>
  <c r="R125"/>
  <c r="R122" s="1"/>
  <c r="R121" s="1"/>
  <c r="BK132"/>
  <c r="J132"/>
  <c r="J100" s="1"/>
  <c r="R132"/>
  <c r="BK125" i="5"/>
  <c r="J125"/>
  <c r="J99" s="1"/>
  <c r="R125"/>
  <c r="R122" s="1"/>
  <c r="R121" s="1"/>
  <c r="BK132"/>
  <c r="J132"/>
  <c r="J100" s="1"/>
  <c r="R132"/>
  <c r="BK127" i="2"/>
  <c r="J127"/>
  <c r="J100" s="1"/>
  <c r="R127"/>
  <c r="BK141"/>
  <c r="J141"/>
  <c r="J101" s="1"/>
  <c r="R141"/>
  <c r="BK147"/>
  <c r="J147"/>
  <c r="J102" s="1"/>
  <c r="R147"/>
  <c r="BK128" i="3"/>
  <c r="J128"/>
  <c r="J100" s="1"/>
  <c r="T128"/>
  <c r="P133"/>
  <c r="T133"/>
  <c r="BK141"/>
  <c r="J141"/>
  <c r="J102" s="1"/>
  <c r="R141"/>
  <c r="P125" i="4"/>
  <c r="T125"/>
  <c r="T122"/>
  <c r="T121" s="1"/>
  <c r="P132"/>
  <c r="P122" s="1"/>
  <c r="P121" s="1"/>
  <c r="AU98" i="1" s="1"/>
  <c r="T132" i="4"/>
  <c r="P125" i="5"/>
  <c r="P122" s="1"/>
  <c r="P121" s="1"/>
  <c r="AU99" i="1" s="1"/>
  <c r="T125" i="5"/>
  <c r="T122" s="1"/>
  <c r="T121" s="1"/>
  <c r="P132"/>
  <c r="T132"/>
  <c r="BK158" i="2"/>
  <c r="J158"/>
  <c r="J103" s="1"/>
  <c r="BK146" i="3"/>
  <c r="J146" s="1"/>
  <c r="J104" s="1"/>
  <c r="BK137" i="4"/>
  <c r="J137"/>
  <c r="J101" s="1"/>
  <c r="BK123" i="5"/>
  <c r="J123" s="1"/>
  <c r="J98" s="1"/>
  <c r="BK144" i="3"/>
  <c r="J144"/>
  <c r="J103" s="1"/>
  <c r="BK123" i="4"/>
  <c r="J123" s="1"/>
  <c r="J98" s="1"/>
  <c r="BK137" i="5"/>
  <c r="J137"/>
  <c r="J101" s="1"/>
  <c r="F92"/>
  <c r="J115"/>
  <c r="BF126"/>
  <c r="BF127"/>
  <c r="BF128"/>
  <c r="BF129"/>
  <c r="BF131"/>
  <c r="BF134"/>
  <c r="BF135"/>
  <c r="BF136"/>
  <c r="BF138"/>
  <c r="E85"/>
  <c r="BF124"/>
  <c r="BF130"/>
  <c r="BF133"/>
  <c r="J89" i="4"/>
  <c r="F92"/>
  <c r="E111"/>
  <c r="BF124"/>
  <c r="BF126"/>
  <c r="BF127"/>
  <c r="BF130"/>
  <c r="BF131"/>
  <c r="BF134"/>
  <c r="BF135"/>
  <c r="BF138"/>
  <c r="BF128"/>
  <c r="BF129"/>
  <c r="BF133"/>
  <c r="BF136"/>
  <c r="E85" i="3"/>
  <c r="F94"/>
  <c r="BF132"/>
  <c r="BF135"/>
  <c r="BF137"/>
  <c r="BF145"/>
  <c r="J91"/>
  <c r="BF129"/>
  <c r="BF130"/>
  <c r="BF131"/>
  <c r="BF134"/>
  <c r="BF136"/>
  <c r="BF138"/>
  <c r="BF139"/>
  <c r="BF140"/>
  <c r="BF142"/>
  <c r="BF143"/>
  <c r="BF147"/>
  <c r="F94" i="2"/>
  <c r="E113"/>
  <c r="BF129"/>
  <c r="BF130"/>
  <c r="BF131"/>
  <c r="BF132"/>
  <c r="BF133"/>
  <c r="BF135"/>
  <c r="BF136"/>
  <c r="BF137"/>
  <c r="BF140"/>
  <c r="BF142"/>
  <c r="BF145"/>
  <c r="BF149"/>
  <c r="BF150"/>
  <c r="BF152"/>
  <c r="BF154"/>
  <c r="BF155"/>
  <c r="J91"/>
  <c r="BF128"/>
  <c r="BF134"/>
  <c r="BF138"/>
  <c r="BF139"/>
  <c r="BF143"/>
  <c r="BF144"/>
  <c r="BF146"/>
  <c r="BF148"/>
  <c r="BF151"/>
  <c r="BF153"/>
  <c r="BF156"/>
  <c r="BF157"/>
  <c r="BF159"/>
  <c r="F39"/>
  <c r="BD96" i="1" s="1"/>
  <c r="F37" i="2"/>
  <c r="BB96" i="1" s="1"/>
  <c r="AS94"/>
  <c r="J35" i="3"/>
  <c r="AV97" i="1"/>
  <c r="F37" i="3"/>
  <c r="BB97" i="1"/>
  <c r="F33" i="4"/>
  <c r="AZ98" i="1"/>
  <c r="F37" i="4"/>
  <c r="BD98" i="1"/>
  <c r="F36" i="4"/>
  <c r="BC98" i="1"/>
  <c r="F35" i="5"/>
  <c r="BB99" i="1"/>
  <c r="J33" i="5"/>
  <c r="AV99" i="1"/>
  <c r="F36" i="5"/>
  <c r="BC99" i="1"/>
  <c r="J35" i="2"/>
  <c r="AV96" i="1"/>
  <c r="F35" i="2"/>
  <c r="AZ96" i="1"/>
  <c r="F38" i="2"/>
  <c r="BC96" i="1"/>
  <c r="F35" i="3"/>
  <c r="AZ97" i="1"/>
  <c r="F39" i="3"/>
  <c r="BD97" i="1"/>
  <c r="F38" i="3"/>
  <c r="BC97" i="1"/>
  <c r="F35" i="4"/>
  <c r="BB98" i="1"/>
  <c r="J33" i="4"/>
  <c r="AV98" i="1"/>
  <c r="F33" i="5"/>
  <c r="AZ99" i="1"/>
  <c r="F37" i="5"/>
  <c r="BD99" i="1"/>
  <c r="P127" i="3" l="1"/>
  <c r="P126" s="1"/>
  <c r="AU97" i="1" s="1"/>
  <c r="T126" i="2"/>
  <c r="T125"/>
  <c r="T127" i="3"/>
  <c r="T126"/>
  <c r="R126" i="2"/>
  <c r="R125" s="1"/>
  <c r="R127" i="3"/>
  <c r="R126" s="1"/>
  <c r="P126" i="2"/>
  <c r="P125" s="1"/>
  <c r="AU96" i="1" s="1"/>
  <c r="BK126" i="2"/>
  <c r="J126"/>
  <c r="J99" s="1"/>
  <c r="BK122" i="4"/>
  <c r="J122" s="1"/>
  <c r="J97" s="1"/>
  <c r="BK127" i="3"/>
  <c r="J127"/>
  <c r="J99"/>
  <c r="BK122" i="5"/>
  <c r="J122" s="1"/>
  <c r="J97" s="1"/>
  <c r="F36" i="2"/>
  <c r="BA96" i="1" s="1"/>
  <c r="AZ95"/>
  <c r="AV95" s="1"/>
  <c r="J36" i="3"/>
  <c r="AW97" i="1" s="1"/>
  <c r="AT97" s="1"/>
  <c r="F34" i="4"/>
  <c r="BA98" i="1"/>
  <c r="J34" i="5"/>
  <c r="AW99" i="1"/>
  <c r="AT99" s="1"/>
  <c r="J36" i="2"/>
  <c r="AW96" i="1" s="1"/>
  <c r="AT96" s="1"/>
  <c r="BC95"/>
  <c r="AY95"/>
  <c r="BD95"/>
  <c r="BB95"/>
  <c r="AX95" s="1"/>
  <c r="F36" i="3"/>
  <c r="BA97" i="1" s="1"/>
  <c r="J34" i="4"/>
  <c r="AW98" i="1" s="1"/>
  <c r="AT98" s="1"/>
  <c r="F34" i="5"/>
  <c r="BA99" i="1"/>
  <c r="BK125" i="2" l="1"/>
  <c r="J125"/>
  <c r="BK121" i="5"/>
  <c r="J121"/>
  <c r="J96" s="1"/>
  <c r="BK126" i="3"/>
  <c r="J126" s="1"/>
  <c r="J98" s="1"/>
  <c r="BK121" i="4"/>
  <c r="J121"/>
  <c r="J96" s="1"/>
  <c r="AU95" i="1"/>
  <c r="AU94" s="1"/>
  <c r="BA95"/>
  <c r="AW95" s="1"/>
  <c r="AT95" s="1"/>
  <c r="BB94"/>
  <c r="AX94"/>
  <c r="BD94"/>
  <c r="W33"/>
  <c r="J32" i="2"/>
  <c r="AG96" i="1"/>
  <c r="AZ94"/>
  <c r="AV94"/>
  <c r="AK29" s="1"/>
  <c r="BC94"/>
  <c r="W32" s="1"/>
  <c r="J41" i="2" l="1"/>
  <c r="J98"/>
  <c r="AN96" i="1"/>
  <c r="J32" i="3"/>
  <c r="AG97" i="1" s="1"/>
  <c r="AG95" s="1"/>
  <c r="BA94"/>
  <c r="W30"/>
  <c r="W29"/>
  <c r="J30" i="5"/>
  <c r="AG99" i="1" s="1"/>
  <c r="J30" i="4"/>
  <c r="AG98" i="1" s="1"/>
  <c r="AY94"/>
  <c r="W31"/>
  <c r="J39" i="5" l="1"/>
  <c r="J41" i="3"/>
  <c r="J39" i="4"/>
  <c r="AN97" i="1"/>
  <c r="AN99"/>
  <c r="AN98"/>
  <c r="AN95"/>
  <c r="AG94"/>
  <c r="AK26" s="1"/>
  <c r="AK35" s="1"/>
  <c r="AW94"/>
  <c r="AK30" s="1"/>
  <c r="AT94" l="1"/>
  <c r="AN94" s="1"/>
</calcChain>
</file>

<file path=xl/sharedStrings.xml><?xml version="1.0" encoding="utf-8"?>
<sst xmlns="http://schemas.openxmlformats.org/spreadsheetml/2006/main" count="1732" uniqueCount="286">
  <si>
    <t>Export Komplet</t>
  </si>
  <si>
    <t/>
  </si>
  <si>
    <t>2.0</t>
  </si>
  <si>
    <t>ZAMOK</t>
  </si>
  <si>
    <t>False</t>
  </si>
  <si>
    <t>{79f39f5c-a296-41f0-b93c-9aecbf7e794a}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</si>
  <si>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</si>
  <si>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</si>
  <si>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</si>
  <si>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</si>
  <si>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</si>
  <si>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</si>
  <si>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</si>
  <si>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SKAROS_akt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</si>
  <si>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</si>
  <si>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</si>
  <si>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JKSO:</t>
  </si>
  <si>
    <t>KS:</t>
  </si>
  <si>
    <t>Miesto:</t>
  </si>
  <si>
    <t>obec Skároš</t>
  </si>
  <si>
    <t>Dátum:</t>
  </si>
  <si>
    <t>15. 5. 2022</t>
  </si>
  <si>
    <t>Objednávateľ:</t>
  </si>
  <si>
    <t>IČO:</t>
  </si>
  <si>
    <t>Obec Skároš</t>
  </si>
  <si>
    <t>IČ DPH:</t>
  </si>
  <si>
    <t>Zhotoviteľ:</t>
  </si>
  <si>
    <t>Vyplň údaj</t>
  </si>
  <si>
    <t>Projektant:</t>
  </si>
  <si>
    <t>ÚDI s.r.o. Košice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</si>
  <si>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</si>
  <si>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</si>
  <si>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</si>
  <si>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</si>
  <si>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</si>
  <si>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</si>
  <si>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</si>
  <si>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</si>
  <si>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</si>
  <si>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</si>
  <si>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</si>
  <si>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</si>
  <si>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</si>
  <si>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</si>
  <si>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</si>
  <si>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</si>
  <si>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</si>
  <si>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</si>
  <si>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</si>
  <si>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</si>
  <si>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</si>
  <si>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</si>
  <si>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</si>
  <si>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</si>
  <si>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</si>
  <si>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</si>
  <si>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</si>
  <si>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</si>
  <si>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</si>
  <si>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</si>
  <si>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</si>
  <si>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</si>
  <si>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</si>
  <si>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</si>
  <si>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</si>
  <si>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</si>
  <si>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</si>
  <si>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</si>
  <si>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</si>
  <si>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</si>
  <si>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</si>
  <si>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</si>
  <si>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</si>
  <si>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</si>
  <si>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</si>
  <si>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</si>
  <si>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</si>
  <si>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O1</t>
  </si>
  <si>
    <t>Ulica Školská</t>
  </si>
  <si>
    <t>STA</t>
  </si>
  <si>
    <t>1</t>
  </si>
  <si>
    <t>{e7f900ba-64a1-4494-a6c6-896f7b17802c}</t>
  </si>
  <si>
    <t>/</t>
  </si>
  <si>
    <t>č1</t>
  </si>
  <si>
    <t>Nový chodník</t>
  </si>
  <si>
    <t>Časť</t>
  </si>
  <si>
    <t>2</t>
  </si>
  <si>
    <t>{f431d83f-0c14-4b7b-9c2b-36c08d7719f4}</t>
  </si>
  <si>
    <t>č2</t>
  </si>
  <si>
    <t>Rekonštrukcia vozovky</t>
  </si>
  <si>
    <t>{415aa38d-9ea3-43d3-a5f5-f1657ea11e53}</t>
  </si>
  <si>
    <t>O2</t>
  </si>
  <si>
    <t>Ulica Gaštanová</t>
  </si>
  <si>
    <t>{07a09246-37b7-4e6a-a7df-967c6accfe3f}</t>
  </si>
  <si>
    <t>O3</t>
  </si>
  <si>
    <t>Ulica Bočná</t>
  </si>
  <si>
    <t>{4054b4d8-97c4-4a00-9283-303e8e833e8c}</t>
  </si>
  <si>
    <t>KRYCÍ LIST ROZPOČTU</t>
  </si>
  <si>
    <t>Objekt:</t>
  </si>
  <si>
    <t>O1 - Ulica Školská</t>
  </si>
  <si>
    <t>Časť:</t>
  </si>
  <si>
    <t>č1 - Nový chodník</t>
  </si>
  <si>
    <t>REKAPITULÁCIA ROZPOČTU</t>
  </si>
  <si>
    <t>Kód dielu - Popis</t>
  </si>
  <si>
    <t>Cena celkom [EUR]</t>
  </si>
  <si>
    <t>Náklady z rozpočtu</t>
  </si>
  <si>
    <t>-1</t>
  </si>
  <si>
    <t xml:space="preserve">HSV - Práce a dodávky HSV   </t>
  </si>
  <si>
    <t xml:space="preserve">    1 - Zemné práce   </t>
  </si>
  <si>
    <t xml:space="preserve">    5 - Komunikácie   </t>
  </si>
  <si>
    <t xml:space="preserve">    9 - Ostatné konštrukcie a práce-búranie   </t>
  </si>
  <si>
    <t xml:space="preserve">    99 - Presun hmôt HSV   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</si>
  <si>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</si>
  <si>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</si>
  <si>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</si>
  <si>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</si>
  <si>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</si>
  <si>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</si>
  <si>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</si>
  <si>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</si>
  <si>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</si>
  <si>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</si>
  <si>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</si>
  <si>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</si>
  <si>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</si>
  <si>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Práce a dodávky HSV   </t>
  </si>
  <si>
    <t>ROZPOCET</t>
  </si>
  <si>
    <t xml:space="preserve">Zemné práce   </t>
  </si>
  <si>
    <t>K</t>
  </si>
  <si>
    <t>114203103</t>
  </si>
  <si>
    <t>Rozobratie dlažby z lomového kameňa alebo betónových tvárnic do cementovej malty</t>
  </si>
  <si>
    <t>m3</t>
  </si>
  <si>
    <t>4</t>
  </si>
  <si>
    <t>114203202</t>
  </si>
  <si>
    <t>Očistenie lomového kameňa alebo betónových tvárnic od malty</t>
  </si>
  <si>
    <t>3</t>
  </si>
  <si>
    <t>114203401</t>
  </si>
  <si>
    <t>Zrovnanie lomového kameňa alebo betónových tvárnicdo merateľných figúr, s premiestnením do 10 m</t>
  </si>
  <si>
    <t>6</t>
  </si>
  <si>
    <t>121101111</t>
  </si>
  <si>
    <t>Odstránenie ornice s vodor. premiestn. na hromady, so zložením na vzdialenosť do 100 m a do 100m3</t>
  </si>
  <si>
    <t>8</t>
  </si>
  <si>
    <t>5</t>
  </si>
  <si>
    <t>122202202</t>
  </si>
  <si>
    <t>Odkopávka a prekopávka nezapažená pre cesty, v hornine 3 nad 100 do 1000 m3</t>
  </si>
  <si>
    <t>10</t>
  </si>
  <si>
    <t>122202209</t>
  </si>
  <si>
    <t>Odkopávky a prekopávky nezapažené pre cesty. Príplatok za lepivosť horniny 3</t>
  </si>
  <si>
    <t>12</t>
  </si>
  <si>
    <t>7</t>
  </si>
  <si>
    <t>162301101</t>
  </si>
  <si>
    <t>Vodorovné premiestnenie výkopku po spevnenej ceste z horniny tr.1-4, do 100 m3 na vzdialenosť do 500 m</t>
  </si>
  <si>
    <t>14</t>
  </si>
  <si>
    <t>162501102</t>
  </si>
  <si>
    <t>Vodorovné premiestnenie výkopku po spevnenej ceste z horniny tr.1-4, do 100 m3 na vzdialenosť do 3000 m</t>
  </si>
  <si>
    <t>16</t>
  </si>
  <si>
    <t>9</t>
  </si>
  <si>
    <t>171101141</t>
  </si>
  <si>
    <t>Uloženie akýchkoľvek hornín do násypu  na cesty alebo železnice do 0.75 m3</t>
  </si>
  <si>
    <t>18</t>
  </si>
  <si>
    <t>171201101</t>
  </si>
  <si>
    <t>Uloženie sypaniny na skládku vo vrstvách a s hrubým urovnaním nezhutnených</t>
  </si>
  <si>
    <t>11</t>
  </si>
  <si>
    <t>181101102</t>
  </si>
  <si>
    <t>Úprava pláne v zárezoch v hornine 1-4 so zhutnením</t>
  </si>
  <si>
    <t>m2</t>
  </si>
  <si>
    <t>22</t>
  </si>
  <si>
    <t>181301101</t>
  </si>
  <si>
    <t>Rozprestretie ornice v rovine, plocha do 500 m2, hr.do 100 mm</t>
  </si>
  <si>
    <t>24</t>
  </si>
  <si>
    <t>13</t>
  </si>
  <si>
    <t>182201101</t>
  </si>
  <si>
    <t>Svahovanie trvalých svahov v násype</t>
  </si>
  <si>
    <t>26</t>
  </si>
  <si>
    <t xml:space="preserve">Komunikácie   </t>
  </si>
  <si>
    <t>564851111</t>
  </si>
  <si>
    <t>Podklad zo štrkodrviny s rozprestretím a zhutnením, po zhutnení hr. 150 mm</t>
  </si>
  <si>
    <t>28</t>
  </si>
  <si>
    <t>15</t>
  </si>
  <si>
    <t>564871111</t>
  </si>
  <si>
    <t>Podklad zo štrkodrviny s rozprestretím a zhutnením, po zhutnení hr. 250 mm</t>
  </si>
  <si>
    <t>30</t>
  </si>
  <si>
    <t>567123814</t>
  </si>
  <si>
    <t>Podklad z kameniva stmeleného cementom na diaľnici s rozprestretím a zhutnením, CBGM C 8/10 (C 6/8),hr. 150 mm</t>
  </si>
  <si>
    <t>32</t>
  </si>
  <si>
    <t>17</t>
  </si>
  <si>
    <t>596911112</t>
  </si>
  <si>
    <t>Kladenie zámkovej dlažby hr. 6 cm pre peších nad 20 m2 so zriadením lôžka z kameniva hr. 4 cm</t>
  </si>
  <si>
    <t>34</t>
  </si>
  <si>
    <t>M</t>
  </si>
  <si>
    <t>592460017400</t>
  </si>
  <si>
    <t>Dlažba betónová systémová s fázou, rozmer 100x100 a 100x200x60, červená</t>
  </si>
  <si>
    <t>36</t>
  </si>
  <si>
    <t xml:space="preserve">Ostatné konštrukcie a práce-búranie   </t>
  </si>
  <si>
    <t>19</t>
  </si>
  <si>
    <t>916361112</t>
  </si>
  <si>
    <t>Osadenie cestného obrubníka betónového ležatého do lôžka z betónu prostého tr. C 16/20 s bočnou oporou</t>
  </si>
  <si>
    <t>m</t>
  </si>
  <si>
    <t>38</t>
  </si>
  <si>
    <t>592170003800</t>
  </si>
  <si>
    <t>Obrubník cestný so skosením, lxšxv 1000x150x250 mm, sivá</t>
  </si>
  <si>
    <t>ks</t>
  </si>
  <si>
    <t>40</t>
  </si>
  <si>
    <t>21</t>
  </si>
  <si>
    <t>916362112</t>
  </si>
  <si>
    <t>Osadenie cestného obrubníka betónového stojatého do lôžka z betónu prostého tr. C 16/20 s bočnou oporou</t>
  </si>
  <si>
    <t>42</t>
  </si>
  <si>
    <t>44</t>
  </si>
  <si>
    <t>23</t>
  </si>
  <si>
    <t>916561211</t>
  </si>
  <si>
    <t>Osadenie záhonového alebo parkového obrubníka betónového, do lôžka zo suchého betónu tr. C 12/15 s bočnou oporou</t>
  </si>
  <si>
    <t>46</t>
  </si>
  <si>
    <t>592170002000</t>
  </si>
  <si>
    <t>Obrubník záhradný, lxšxv 500x50x150 mm, sivá</t>
  </si>
  <si>
    <t>48</t>
  </si>
  <si>
    <t>25</t>
  </si>
  <si>
    <t>961055111</t>
  </si>
  <si>
    <t>Búranie základov alebo vybúranie otvorov plochy nad 4 m2 v základoch železobetónových,  -2,40000t</t>
  </si>
  <si>
    <t>50</t>
  </si>
  <si>
    <t>966008113</t>
  </si>
  <si>
    <t>Búranie rúrového priepustu, z rúr DN 500 do 800 mm,  -2,05500t</t>
  </si>
  <si>
    <t>52</t>
  </si>
  <si>
    <t>27</t>
  </si>
  <si>
    <t>979082213</t>
  </si>
  <si>
    <t>Vodorovná doprava sutiny so zložením a hrubým urovnaním na vzdialenosť do 1 km</t>
  </si>
  <si>
    <t>t</t>
  </si>
  <si>
    <t>54</t>
  </si>
  <si>
    <t>979082219</t>
  </si>
  <si>
    <t>Príplatok k cene za každý ďalší aj začatý 1 km nad 1 km pre vodorovnú dopravu sutiny</t>
  </si>
  <si>
    <t>56</t>
  </si>
  <si>
    <t>99</t>
  </si>
  <si>
    <t xml:space="preserve">Presun hmôt HSV   </t>
  </si>
  <si>
    <t>29</t>
  </si>
  <si>
    <t>998223011</t>
  </si>
  <si>
    <t>Presun hmôt pre pozemné komunikácie s krytom dláždeným (822 2.3, 822 5.3) akejkoľvek dĺžky objektu</t>
  </si>
  <si>
    <t>58</t>
  </si>
  <si>
    <t>č2 - Rekonštrukcia vozovky</t>
  </si>
  <si>
    <t xml:space="preserve">    8 - Rúrové vedenie   </t>
  </si>
  <si>
    <t>132301101</t>
  </si>
  <si>
    <t>Výkop ryhy do šírky 600 mm v horn.4 do 100 m3</t>
  </si>
  <si>
    <t>171201201</t>
  </si>
  <si>
    <t>Uloženie sypaniny na skládky do 100 m3</t>
  </si>
  <si>
    <t>564861111</t>
  </si>
  <si>
    <t>Podklad zo štrkodrviny s rozprestretím a zhutnením, po zhutnení hr. 200 mm</t>
  </si>
  <si>
    <t>565171111</t>
  </si>
  <si>
    <t>Podklad z asfaltového betónu AC 16 P s rozprestretím a zhutnením v pruhu š. do 3 m, po zhutnení hr. 100 mm</t>
  </si>
  <si>
    <t>572754111</t>
  </si>
  <si>
    <t>Vyrovnanie povrchu doterajších krytov asfaltovým betónom AC hr. od 20 do 40 mm</t>
  </si>
  <si>
    <t>573191111</t>
  </si>
  <si>
    <t>Náter infiltračný katiónaktívnou emulziou v množstve 1,00 kg/m2</t>
  </si>
  <si>
    <t>573231111</t>
  </si>
  <si>
    <t>Postrek asfaltový spojovací bez posypu kamenivom z cestnej emulzie v množstve od 0,50 do 0,80 kg/m2</t>
  </si>
  <si>
    <t>577144221</t>
  </si>
  <si>
    <t>Asfaltový betón vrstva obrusná AC 11 O v pruhu š. nad 3 m z nemodifik. asfaltu tr. I, po zhutnení hr. 50 mm</t>
  </si>
  <si>
    <t xml:space="preserve">Rúrové vedenie   </t>
  </si>
  <si>
    <t>899331111</t>
  </si>
  <si>
    <t>Výšková úprava uličného vstupu alebo vpuste do 200 mm zvýšením poklopu</t>
  </si>
  <si>
    <t>899431111</t>
  </si>
  <si>
    <t>Výšková úprava uličného vstupu alebo vpuste do 200 mm zvýšením krycieho hrnca</t>
  </si>
  <si>
    <t>938909311</t>
  </si>
  <si>
    <t>Odstránenie blata, prachu alebo hlineného nánosu, z povrchu podkladu alebo krytu bet. alebo asfalt.</t>
  </si>
  <si>
    <t>998225311</t>
  </si>
  <si>
    <t>Presun hmôt pre opravy a údržbu komunikácií a letísk s krytom asfaltovým alebo betónovým</t>
  </si>
  <si>
    <t>O2 - Ulica Gaštanová</t>
  </si>
  <si>
    <t>113308442</t>
  </si>
  <si>
    <t>Rozrytie vrstvy krytu alebo podkladu z kameniva, bez zhutnenia, s asfaltovým spojivom</t>
  </si>
  <si>
    <t>566301111</t>
  </si>
  <si>
    <t>Úprava doterajšieho krytu z kameniva drveného v množstve 0,04- 0,06 m3/m2</t>
  </si>
  <si>
    <t>569911111</t>
  </si>
  <si>
    <t>Spevnenie krajníc alebo komun. pre peších s rozpr. a zhutnením,živičným recyklátom hr. 50 mm</t>
  </si>
  <si>
    <t>573211108</t>
  </si>
  <si>
    <t>Postrek asfaltový spojovací bez posypu kamenivom z asfaltu cestného v množstve 0,50 kg/m2</t>
  </si>
  <si>
    <t>577134321</t>
  </si>
  <si>
    <t>Asfaltový betón vrstva obrusná alebo ložná AC 16 v pruhu š. nad 3 m z nemodifik. asfaltu tr. I, po zhutnení hr. 40 mm</t>
  </si>
  <si>
    <t>577154221</t>
  </si>
  <si>
    <t>Asfaltový betón vrstva obrusná AC 11 O v pruhu š. nad 3 m z nemodifik. asfaltu tr. I, po zhutnení hr. 60 mm</t>
  </si>
  <si>
    <t>935114444</t>
  </si>
  <si>
    <t>Osadenie odvodňovacieho betónového žľabu univerzálneho s ochrannou hranou vnútornej šírky 300 mm a s roštom triedy D 400</t>
  </si>
  <si>
    <t>592270008900</t>
  </si>
  <si>
    <t xml:space="preserve">Čelná, koncová stena NW 300, pozinkovaná </t>
  </si>
  <si>
    <t>592270018800</t>
  </si>
  <si>
    <t>Liatinový rošt  NW 300, lxšxhr 500x347x25 mm, rozmer štrbiny SW 18x150 mm, trieda D 400, s rýchlouzáverom, liatina, pre žľaby s ochrannou hranou</t>
  </si>
  <si>
    <t>592270026000</t>
  </si>
  <si>
    <t>Odvodňovací žľab univerzálny NW 300, č. 0, dĺžky 1 m, výšky 340 mm, bez spádu, betónový s liatinovou hranou</t>
  </si>
  <si>
    <t>O3 - Ulica Bočná</t>
  </si>
  <si>
    <t>Dobudovanie základnej technickej infraštruktúry prostredníctvom realizácie výstavby a rekonštrukcie  pozemných komunikácií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</si>
</sst>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8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</xf>
    <xf numFmtId="0" fontId="35" fillId="0" borderId="22" xfId="0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0" fillId="0" borderId="0" xfId="0"/>
    <xf numFmtId="164" fontId="15" fillId="0" borderId="0" xfId="0" applyNumberFormat="1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4" fontId="16" fillId="0" borderId="0" xfId="0" applyNumberFormat="1" applyFont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left" vertical="center" wrapText="1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left" vertical="center"/>
    </xf>
    <xf numFmtId="4" fontId="26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1"/>
  <sheetViews>
    <sheetView showGridLines="0" tabSelected="1" workbookViewId="0">
      <selection activeCell="K7" sqref="K7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hidden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6.950000000000003" customHeight="1"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11</v>
      </c>
    </row>
    <row r="5" spans="1:74" s="1" customFormat="1" ht="12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241" t="s">
        <v>13</v>
      </c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19"/>
      <c r="AQ5" s="19"/>
      <c r="AR5" s="17"/>
      <c r="BE5" s="238" t="s">
        <v>14</v>
      </c>
      <c r="BS5" s="14" t="s">
        <v>6</v>
      </c>
    </row>
    <row r="6" spans="1:74" s="1" customFormat="1" ht="36.950000000000003" customHeight="1">
      <c r="B6" s="18"/>
      <c r="C6" s="19"/>
      <c r="D6" s="25" t="s">
        <v>15</v>
      </c>
      <c r="E6" s="19"/>
      <c r="F6" s="19"/>
      <c r="G6" s="19"/>
      <c r="H6" s="19"/>
      <c r="I6" s="19"/>
      <c r="J6" s="19"/>
      <c r="K6" s="243" t="s">
        <v>285</v>
      </c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19"/>
      <c r="AQ6" s="19"/>
      <c r="AR6" s="17"/>
      <c r="BE6" s="239"/>
      <c r="BS6" s="14" t="s">
        <v>6</v>
      </c>
    </row>
    <row r="7" spans="1:74" s="1" customFormat="1" ht="12" customHeight="1">
      <c r="B7" s="18"/>
      <c r="C7" s="19"/>
      <c r="D7" s="26" t="s">
        <v>16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17</v>
      </c>
      <c r="AL7" s="19"/>
      <c r="AM7" s="19"/>
      <c r="AN7" s="24" t="s">
        <v>1</v>
      </c>
      <c r="AO7" s="19"/>
      <c r="AP7" s="19"/>
      <c r="AQ7" s="19"/>
      <c r="AR7" s="17"/>
      <c r="BE7" s="239"/>
      <c r="BS7" s="14" t="s">
        <v>6</v>
      </c>
    </row>
    <row r="8" spans="1:74" s="1" customFormat="1" ht="12" customHeight="1">
      <c r="B8" s="18"/>
      <c r="C8" s="19"/>
      <c r="D8" s="26" t="s">
        <v>18</v>
      </c>
      <c r="E8" s="19"/>
      <c r="F8" s="19"/>
      <c r="G8" s="19"/>
      <c r="H8" s="19"/>
      <c r="I8" s="19"/>
      <c r="J8" s="19"/>
      <c r="K8" s="24" t="s">
        <v>19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20</v>
      </c>
      <c r="AL8" s="19"/>
      <c r="AM8" s="19"/>
      <c r="AN8" s="27" t="s">
        <v>21</v>
      </c>
      <c r="AO8" s="19"/>
      <c r="AP8" s="19"/>
      <c r="AQ8" s="19"/>
      <c r="AR8" s="17"/>
      <c r="BE8" s="239"/>
      <c r="BS8" s="14" t="s">
        <v>6</v>
      </c>
    </row>
    <row r="9" spans="1:74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39"/>
      <c r="BS9" s="14" t="s">
        <v>6</v>
      </c>
    </row>
    <row r="10" spans="1:74" s="1" customFormat="1" ht="12" customHeight="1">
      <c r="B10" s="18"/>
      <c r="C10" s="19"/>
      <c r="D10" s="26" t="s">
        <v>22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23</v>
      </c>
      <c r="AL10" s="19"/>
      <c r="AM10" s="19"/>
      <c r="AN10" s="24" t="s">
        <v>1</v>
      </c>
      <c r="AO10" s="19"/>
      <c r="AP10" s="19"/>
      <c r="AQ10" s="19"/>
      <c r="AR10" s="17"/>
      <c r="BE10" s="239"/>
      <c r="BS10" s="14" t="s">
        <v>6</v>
      </c>
    </row>
    <row r="11" spans="1:74" s="1" customFormat="1" ht="18.399999999999999" customHeight="1">
      <c r="B11" s="18"/>
      <c r="C11" s="19"/>
      <c r="D11" s="19"/>
      <c r="E11" s="24" t="s">
        <v>24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25</v>
      </c>
      <c r="AL11" s="19"/>
      <c r="AM11" s="19"/>
      <c r="AN11" s="24" t="s">
        <v>1</v>
      </c>
      <c r="AO11" s="19"/>
      <c r="AP11" s="19"/>
      <c r="AQ11" s="19"/>
      <c r="AR11" s="17"/>
      <c r="BE11" s="239"/>
      <c r="BS11" s="14" t="s">
        <v>6</v>
      </c>
    </row>
    <row r="12" spans="1:74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39"/>
      <c r="BS12" s="14" t="s">
        <v>6</v>
      </c>
    </row>
    <row r="13" spans="1:74" s="1" customFormat="1" ht="12" customHeight="1">
      <c r="B13" s="18"/>
      <c r="C13" s="19"/>
      <c r="D13" s="26" t="s">
        <v>26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23</v>
      </c>
      <c r="AL13" s="19"/>
      <c r="AM13" s="19"/>
      <c r="AN13" s="28" t="s">
        <v>27</v>
      </c>
      <c r="AO13" s="19"/>
      <c r="AP13" s="19"/>
      <c r="AQ13" s="19"/>
      <c r="AR13" s="17"/>
      <c r="BE13" s="239"/>
      <c r="BS13" s="14" t="s">
        <v>6</v>
      </c>
    </row>
    <row r="14" spans="1:74" ht="12.75">
      <c r="B14" s="18"/>
      <c r="C14" s="19"/>
      <c r="D14" s="19"/>
      <c r="E14" s="244" t="s">
        <v>27</v>
      </c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6" t="s">
        <v>25</v>
      </c>
      <c r="AL14" s="19"/>
      <c r="AM14" s="19"/>
      <c r="AN14" s="28" t="s">
        <v>27</v>
      </c>
      <c r="AO14" s="19"/>
      <c r="AP14" s="19"/>
      <c r="AQ14" s="19"/>
      <c r="AR14" s="17"/>
      <c r="BE14" s="239"/>
      <c r="BS14" s="14" t="s">
        <v>6</v>
      </c>
    </row>
    <row r="15" spans="1:74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39"/>
      <c r="BS15" s="14" t="s">
        <v>4</v>
      </c>
    </row>
    <row r="16" spans="1:74" s="1" customFormat="1" ht="12" customHeight="1">
      <c r="B16" s="18"/>
      <c r="C16" s="19"/>
      <c r="D16" s="26" t="s">
        <v>28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23</v>
      </c>
      <c r="AL16" s="19"/>
      <c r="AM16" s="19"/>
      <c r="AN16" s="24" t="s">
        <v>1</v>
      </c>
      <c r="AO16" s="19"/>
      <c r="AP16" s="19"/>
      <c r="AQ16" s="19"/>
      <c r="AR16" s="17"/>
      <c r="BE16" s="239"/>
      <c r="BS16" s="14" t="s">
        <v>4</v>
      </c>
    </row>
    <row r="17" spans="1:71" s="1" customFormat="1" ht="18.399999999999999" customHeight="1">
      <c r="B17" s="18"/>
      <c r="C17" s="19"/>
      <c r="D17" s="19"/>
      <c r="E17" s="24" t="s">
        <v>29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25</v>
      </c>
      <c r="AL17" s="19"/>
      <c r="AM17" s="19"/>
      <c r="AN17" s="24" t="s">
        <v>1</v>
      </c>
      <c r="AO17" s="19"/>
      <c r="AP17" s="19"/>
      <c r="AQ17" s="19"/>
      <c r="AR17" s="17"/>
      <c r="BE17" s="239"/>
      <c r="BS17" s="14" t="s">
        <v>30</v>
      </c>
    </row>
    <row r="18" spans="1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39"/>
      <c r="BS18" s="14" t="s">
        <v>6</v>
      </c>
    </row>
    <row r="19" spans="1:71" s="1" customFormat="1" ht="12" customHeight="1">
      <c r="B19" s="18"/>
      <c r="C19" s="19"/>
      <c r="D19" s="26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23</v>
      </c>
      <c r="AL19" s="19"/>
      <c r="AM19" s="19"/>
      <c r="AN19" s="24" t="s">
        <v>1</v>
      </c>
      <c r="AO19" s="19"/>
      <c r="AP19" s="19"/>
      <c r="AQ19" s="19"/>
      <c r="AR19" s="17"/>
      <c r="BE19" s="239"/>
      <c r="BS19" s="14" t="s">
        <v>6</v>
      </c>
    </row>
    <row r="20" spans="1:71" s="1" customFormat="1" ht="18.399999999999999" customHeight="1">
      <c r="B20" s="18"/>
      <c r="C20" s="19"/>
      <c r="D20" s="19"/>
      <c r="E20" s="24" t="s">
        <v>29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25</v>
      </c>
      <c r="AL20" s="19"/>
      <c r="AM20" s="19"/>
      <c r="AN20" s="24" t="s">
        <v>1</v>
      </c>
      <c r="AO20" s="19"/>
      <c r="AP20" s="19"/>
      <c r="AQ20" s="19"/>
      <c r="AR20" s="17"/>
      <c r="BE20" s="239"/>
      <c r="BS20" s="14" t="s">
        <v>30</v>
      </c>
    </row>
    <row r="21" spans="1:71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39"/>
    </row>
    <row r="22" spans="1:71" s="1" customFormat="1" ht="12" customHeight="1">
      <c r="B22" s="18"/>
      <c r="C22" s="19"/>
      <c r="D22" s="26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39"/>
    </row>
    <row r="23" spans="1:71" s="1" customFormat="1" ht="16.5" customHeight="1">
      <c r="B23" s="18"/>
      <c r="C23" s="19"/>
      <c r="D23" s="19"/>
      <c r="E23" s="246" t="s">
        <v>1</v>
      </c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19"/>
      <c r="AP23" s="19"/>
      <c r="AQ23" s="19"/>
      <c r="AR23" s="17"/>
      <c r="BE23" s="239"/>
    </row>
    <row r="24" spans="1:71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39"/>
    </row>
    <row r="25" spans="1:71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39"/>
    </row>
    <row r="26" spans="1:71" s="2" customFormat="1" ht="25.9" customHeight="1">
      <c r="A26" s="31"/>
      <c r="B26" s="32"/>
      <c r="C26" s="33"/>
      <c r="D26" s="34" t="s">
        <v>33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7">
        <f>ROUND(AG94,2)</f>
        <v>0</v>
      </c>
      <c r="AL26" s="248"/>
      <c r="AM26" s="248"/>
      <c r="AN26" s="248"/>
      <c r="AO26" s="248"/>
      <c r="AP26" s="33"/>
      <c r="AQ26" s="33"/>
      <c r="AR26" s="36"/>
      <c r="BE26" s="239"/>
    </row>
    <row r="27" spans="1:71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39"/>
    </row>
    <row r="28" spans="1:71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49" t="s">
        <v>34</v>
      </c>
      <c r="M28" s="249"/>
      <c r="N28" s="249"/>
      <c r="O28" s="249"/>
      <c r="P28" s="249"/>
      <c r="Q28" s="33"/>
      <c r="R28" s="33"/>
      <c r="S28" s="33"/>
      <c r="T28" s="33"/>
      <c r="U28" s="33"/>
      <c r="V28" s="33"/>
      <c r="W28" s="249" t="s">
        <v>35</v>
      </c>
      <c r="X28" s="249"/>
      <c r="Y28" s="249"/>
      <c r="Z28" s="249"/>
      <c r="AA28" s="249"/>
      <c r="AB28" s="249"/>
      <c r="AC28" s="249"/>
      <c r="AD28" s="249"/>
      <c r="AE28" s="249"/>
      <c r="AF28" s="33"/>
      <c r="AG28" s="33"/>
      <c r="AH28" s="33"/>
      <c r="AI28" s="33"/>
      <c r="AJ28" s="33"/>
      <c r="AK28" s="249" t="s">
        <v>36</v>
      </c>
      <c r="AL28" s="249"/>
      <c r="AM28" s="249"/>
      <c r="AN28" s="249"/>
      <c r="AO28" s="249"/>
      <c r="AP28" s="33"/>
      <c r="AQ28" s="33"/>
      <c r="AR28" s="36"/>
      <c r="BE28" s="239"/>
    </row>
    <row r="29" spans="1:71" s="3" customFormat="1" ht="14.45" customHeight="1">
      <c r="B29" s="37"/>
      <c r="C29" s="38"/>
      <c r="D29" s="26" t="s">
        <v>37</v>
      </c>
      <c r="E29" s="38"/>
      <c r="F29" s="39" t="s">
        <v>38</v>
      </c>
      <c r="G29" s="38"/>
      <c r="H29" s="38"/>
      <c r="I29" s="38"/>
      <c r="J29" s="38"/>
      <c r="K29" s="38"/>
      <c r="L29" s="228">
        <v>0.2</v>
      </c>
      <c r="M29" s="229"/>
      <c r="N29" s="229"/>
      <c r="O29" s="229"/>
      <c r="P29" s="229"/>
      <c r="Q29" s="40"/>
      <c r="R29" s="40"/>
      <c r="S29" s="40"/>
      <c r="T29" s="40"/>
      <c r="U29" s="40"/>
      <c r="V29" s="40"/>
      <c r="W29" s="230">
        <f>ROUND(AZ94, 2)</f>
        <v>0</v>
      </c>
      <c r="X29" s="229"/>
      <c r="Y29" s="229"/>
      <c r="Z29" s="229"/>
      <c r="AA29" s="229"/>
      <c r="AB29" s="229"/>
      <c r="AC29" s="229"/>
      <c r="AD29" s="229"/>
      <c r="AE29" s="229"/>
      <c r="AF29" s="40"/>
      <c r="AG29" s="40"/>
      <c r="AH29" s="40"/>
      <c r="AI29" s="40"/>
      <c r="AJ29" s="40"/>
      <c r="AK29" s="230">
        <f>ROUND(AV94, 2)</f>
        <v>0</v>
      </c>
      <c r="AL29" s="229"/>
      <c r="AM29" s="229"/>
      <c r="AN29" s="229"/>
      <c r="AO29" s="229"/>
      <c r="AP29" s="40"/>
      <c r="AQ29" s="40"/>
      <c r="AR29" s="41"/>
      <c r="AS29" s="42"/>
      <c r="AT29" s="42"/>
      <c r="AU29" s="42"/>
      <c r="AV29" s="42"/>
      <c r="AW29" s="42"/>
      <c r="AX29" s="42"/>
      <c r="AY29" s="42"/>
      <c r="AZ29" s="42"/>
      <c r="BE29" s="240"/>
    </row>
    <row r="30" spans="1:71" s="3" customFormat="1" ht="14.45" customHeight="1">
      <c r="B30" s="37"/>
      <c r="C30" s="38"/>
      <c r="D30" s="38"/>
      <c r="E30" s="38"/>
      <c r="F30" s="39" t="s">
        <v>39</v>
      </c>
      <c r="G30" s="38"/>
      <c r="H30" s="38"/>
      <c r="I30" s="38"/>
      <c r="J30" s="38"/>
      <c r="K30" s="38"/>
      <c r="L30" s="228">
        <v>0.2</v>
      </c>
      <c r="M30" s="229"/>
      <c r="N30" s="229"/>
      <c r="O30" s="229"/>
      <c r="P30" s="229"/>
      <c r="Q30" s="40"/>
      <c r="R30" s="40"/>
      <c r="S30" s="40"/>
      <c r="T30" s="40"/>
      <c r="U30" s="40"/>
      <c r="V30" s="40"/>
      <c r="W30" s="230">
        <f>ROUND(BA94, 2)</f>
        <v>0</v>
      </c>
      <c r="X30" s="229"/>
      <c r="Y30" s="229"/>
      <c r="Z30" s="229"/>
      <c r="AA30" s="229"/>
      <c r="AB30" s="229"/>
      <c r="AC30" s="229"/>
      <c r="AD30" s="229"/>
      <c r="AE30" s="229"/>
      <c r="AF30" s="40"/>
      <c r="AG30" s="40"/>
      <c r="AH30" s="40"/>
      <c r="AI30" s="40"/>
      <c r="AJ30" s="40"/>
      <c r="AK30" s="230">
        <f>ROUND(AW94, 2)</f>
        <v>0</v>
      </c>
      <c r="AL30" s="229"/>
      <c r="AM30" s="229"/>
      <c r="AN30" s="229"/>
      <c r="AO30" s="229"/>
      <c r="AP30" s="40"/>
      <c r="AQ30" s="40"/>
      <c r="AR30" s="41"/>
      <c r="AS30" s="42"/>
      <c r="AT30" s="42"/>
      <c r="AU30" s="42"/>
      <c r="AV30" s="42"/>
      <c r="AW30" s="42"/>
      <c r="AX30" s="42"/>
      <c r="AY30" s="42"/>
      <c r="AZ30" s="42"/>
      <c r="BE30" s="240"/>
    </row>
    <row r="31" spans="1:71" s="3" customFormat="1" ht="14.45" hidden="1" customHeight="1">
      <c r="B31" s="37"/>
      <c r="C31" s="38"/>
      <c r="D31" s="38"/>
      <c r="E31" s="38"/>
      <c r="F31" s="26" t="s">
        <v>40</v>
      </c>
      <c r="G31" s="38"/>
      <c r="H31" s="38"/>
      <c r="I31" s="38"/>
      <c r="J31" s="38"/>
      <c r="K31" s="38"/>
      <c r="L31" s="237">
        <v>0.2</v>
      </c>
      <c r="M31" s="236"/>
      <c r="N31" s="236"/>
      <c r="O31" s="236"/>
      <c r="P31" s="236"/>
      <c r="Q31" s="38"/>
      <c r="R31" s="38"/>
      <c r="S31" s="38"/>
      <c r="T31" s="38"/>
      <c r="U31" s="38"/>
      <c r="V31" s="38"/>
      <c r="W31" s="235">
        <f>ROUND(BB94, 2)</f>
        <v>0</v>
      </c>
      <c r="X31" s="236"/>
      <c r="Y31" s="236"/>
      <c r="Z31" s="236"/>
      <c r="AA31" s="236"/>
      <c r="AB31" s="236"/>
      <c r="AC31" s="236"/>
      <c r="AD31" s="236"/>
      <c r="AE31" s="236"/>
      <c r="AF31" s="38"/>
      <c r="AG31" s="38"/>
      <c r="AH31" s="38"/>
      <c r="AI31" s="38"/>
      <c r="AJ31" s="38"/>
      <c r="AK31" s="235">
        <v>0</v>
      </c>
      <c r="AL31" s="236"/>
      <c r="AM31" s="236"/>
      <c r="AN31" s="236"/>
      <c r="AO31" s="236"/>
      <c r="AP31" s="38"/>
      <c r="AQ31" s="38"/>
      <c r="AR31" s="43"/>
      <c r="BE31" s="240"/>
    </row>
    <row r="32" spans="1:71" s="3" customFormat="1" ht="14.45" hidden="1" customHeight="1">
      <c r="B32" s="37"/>
      <c r="C32" s="38"/>
      <c r="D32" s="38"/>
      <c r="E32" s="38"/>
      <c r="F32" s="26" t="s">
        <v>41</v>
      </c>
      <c r="G32" s="38"/>
      <c r="H32" s="38"/>
      <c r="I32" s="38"/>
      <c r="J32" s="38"/>
      <c r="K32" s="38"/>
      <c r="L32" s="237">
        <v>0.2</v>
      </c>
      <c r="M32" s="236"/>
      <c r="N32" s="236"/>
      <c r="O32" s="236"/>
      <c r="P32" s="236"/>
      <c r="Q32" s="38"/>
      <c r="R32" s="38"/>
      <c r="S32" s="38"/>
      <c r="T32" s="38"/>
      <c r="U32" s="38"/>
      <c r="V32" s="38"/>
      <c r="W32" s="235">
        <f>ROUND(BC94, 2)</f>
        <v>0</v>
      </c>
      <c r="X32" s="236"/>
      <c r="Y32" s="236"/>
      <c r="Z32" s="236"/>
      <c r="AA32" s="236"/>
      <c r="AB32" s="236"/>
      <c r="AC32" s="236"/>
      <c r="AD32" s="236"/>
      <c r="AE32" s="236"/>
      <c r="AF32" s="38"/>
      <c r="AG32" s="38"/>
      <c r="AH32" s="38"/>
      <c r="AI32" s="38"/>
      <c r="AJ32" s="38"/>
      <c r="AK32" s="235">
        <v>0</v>
      </c>
      <c r="AL32" s="236"/>
      <c r="AM32" s="236"/>
      <c r="AN32" s="236"/>
      <c r="AO32" s="236"/>
      <c r="AP32" s="38"/>
      <c r="AQ32" s="38"/>
      <c r="AR32" s="43"/>
      <c r="BE32" s="240"/>
    </row>
    <row r="33" spans="1:57" s="3" customFormat="1" ht="14.45" hidden="1" customHeight="1">
      <c r="B33" s="37"/>
      <c r="C33" s="38"/>
      <c r="D33" s="38"/>
      <c r="E33" s="38"/>
      <c r="F33" s="39" t="s">
        <v>42</v>
      </c>
      <c r="G33" s="38"/>
      <c r="H33" s="38"/>
      <c r="I33" s="38"/>
      <c r="J33" s="38"/>
      <c r="K33" s="38"/>
      <c r="L33" s="228">
        <v>0</v>
      </c>
      <c r="M33" s="229"/>
      <c r="N33" s="229"/>
      <c r="O33" s="229"/>
      <c r="P33" s="229"/>
      <c r="Q33" s="40"/>
      <c r="R33" s="40"/>
      <c r="S33" s="40"/>
      <c r="T33" s="40"/>
      <c r="U33" s="40"/>
      <c r="V33" s="40"/>
      <c r="W33" s="230">
        <f>ROUND(BD94, 2)</f>
        <v>0</v>
      </c>
      <c r="X33" s="229"/>
      <c r="Y33" s="229"/>
      <c r="Z33" s="229"/>
      <c r="AA33" s="229"/>
      <c r="AB33" s="229"/>
      <c r="AC33" s="229"/>
      <c r="AD33" s="229"/>
      <c r="AE33" s="229"/>
      <c r="AF33" s="40"/>
      <c r="AG33" s="40"/>
      <c r="AH33" s="40"/>
      <c r="AI33" s="40"/>
      <c r="AJ33" s="40"/>
      <c r="AK33" s="230">
        <v>0</v>
      </c>
      <c r="AL33" s="229"/>
      <c r="AM33" s="229"/>
      <c r="AN33" s="229"/>
      <c r="AO33" s="229"/>
      <c r="AP33" s="40"/>
      <c r="AQ33" s="40"/>
      <c r="AR33" s="41"/>
      <c r="AS33" s="42"/>
      <c r="AT33" s="42"/>
      <c r="AU33" s="42"/>
      <c r="AV33" s="42"/>
      <c r="AW33" s="42"/>
      <c r="AX33" s="42"/>
      <c r="AY33" s="42"/>
      <c r="AZ33" s="42"/>
      <c r="BE33" s="240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39"/>
    </row>
    <row r="35" spans="1:57" s="2" customFormat="1" ht="25.9" customHeight="1">
      <c r="A35" s="31"/>
      <c r="B35" s="32"/>
      <c r="C35" s="44"/>
      <c r="D35" s="45" t="s">
        <v>43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44</v>
      </c>
      <c r="U35" s="46"/>
      <c r="V35" s="46"/>
      <c r="W35" s="46"/>
      <c r="X35" s="234" t="s">
        <v>45</v>
      </c>
      <c r="Y35" s="232"/>
      <c r="Z35" s="232"/>
      <c r="AA35" s="232"/>
      <c r="AB35" s="232"/>
      <c r="AC35" s="46"/>
      <c r="AD35" s="46"/>
      <c r="AE35" s="46"/>
      <c r="AF35" s="46"/>
      <c r="AG35" s="46"/>
      <c r="AH35" s="46"/>
      <c r="AI35" s="46"/>
      <c r="AJ35" s="46"/>
      <c r="AK35" s="231">
        <f>SUM(AK26:AK33)</f>
        <v>0</v>
      </c>
      <c r="AL35" s="232"/>
      <c r="AM35" s="232"/>
      <c r="AN35" s="232"/>
      <c r="AO35" s="233"/>
      <c r="AP35" s="44"/>
      <c r="AQ35" s="44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1:57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1:57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1:57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1:57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45" customHeight="1">
      <c r="B49" s="48"/>
      <c r="C49" s="49"/>
      <c r="D49" s="50" t="s">
        <v>46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47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1:57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53" t="s">
        <v>48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53" t="s">
        <v>49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53" t="s">
        <v>48</v>
      </c>
      <c r="AI60" s="35"/>
      <c r="AJ60" s="35"/>
      <c r="AK60" s="35"/>
      <c r="AL60" s="35"/>
      <c r="AM60" s="53" t="s">
        <v>49</v>
      </c>
      <c r="AN60" s="35"/>
      <c r="AO60" s="35"/>
      <c r="AP60" s="33"/>
      <c r="AQ60" s="33"/>
      <c r="AR60" s="36"/>
      <c r="BE60" s="31"/>
    </row>
    <row r="61" spans="1:57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50" t="s">
        <v>50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51</v>
      </c>
      <c r="AI64" s="54"/>
      <c r="AJ64" s="54"/>
      <c r="AK64" s="54"/>
      <c r="AL64" s="54"/>
      <c r="AM64" s="54"/>
      <c r="AN64" s="54"/>
      <c r="AO64" s="54"/>
      <c r="AP64" s="33"/>
      <c r="AQ64" s="33"/>
      <c r="AR64" s="36"/>
      <c r="BE64" s="31"/>
    </row>
    <row r="65" spans="1:57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53" t="s">
        <v>48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53" t="s">
        <v>49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53" t="s">
        <v>48</v>
      </c>
      <c r="AI75" s="35"/>
      <c r="AJ75" s="35"/>
      <c r="AK75" s="35"/>
      <c r="AL75" s="35"/>
      <c r="AM75" s="53" t="s">
        <v>49</v>
      </c>
      <c r="AN75" s="35"/>
      <c r="AO75" s="35"/>
      <c r="AP75" s="33"/>
      <c r="AQ75" s="33"/>
      <c r="AR75" s="36"/>
      <c r="BE75" s="31"/>
    </row>
    <row r="76" spans="1:57" s="2" customFormat="1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36"/>
      <c r="BE77" s="31"/>
    </row>
    <row r="81" spans="1:91" s="2" customFormat="1" ht="6.95" customHeight="1">
      <c r="A81" s="31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36"/>
      <c r="BE81" s="31"/>
    </row>
    <row r="82" spans="1:91" s="2" customFormat="1" ht="24.95" customHeight="1">
      <c r="A82" s="31"/>
      <c r="B82" s="32"/>
      <c r="C82" s="20" t="s">
        <v>52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9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1:91" s="4" customFormat="1" ht="12" customHeight="1">
      <c r="B84" s="59"/>
      <c r="C84" s="26" t="s">
        <v>12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SKAROS_akt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1:91" s="5" customFormat="1" ht="36.950000000000003" customHeight="1">
      <c r="B85" s="62"/>
      <c r="C85" s="63" t="s">
        <v>15</v>
      </c>
      <c r="D85" s="64"/>
      <c r="E85" s="64"/>
      <c r="F85" s="64"/>
      <c r="G85" s="64"/>
      <c r="H85" s="64"/>
      <c r="I85" s="64"/>
      <c r="J85" s="64"/>
      <c r="K85" s="64"/>
      <c r="L85" s="264" t="str">
        <f>K6</f>
        <v>Dobudovanie základnej technickej infraštruktúry prostredníctvom realizácie výstavby a rekonštrukcie  pozemných komunikácií</v>
      </c>
      <c r="M85" s="265"/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5"/>
      <c r="AA85" s="265"/>
      <c r="AB85" s="265"/>
      <c r="AC85" s="265"/>
      <c r="AD85" s="265"/>
      <c r="AE85" s="265"/>
      <c r="AF85" s="265"/>
      <c r="AG85" s="265"/>
      <c r="AH85" s="265"/>
      <c r="AI85" s="265"/>
      <c r="AJ85" s="265"/>
      <c r="AK85" s="265"/>
      <c r="AL85" s="265"/>
      <c r="AM85" s="265"/>
      <c r="AN85" s="265"/>
      <c r="AO85" s="265"/>
      <c r="AP85" s="64"/>
      <c r="AQ85" s="64"/>
      <c r="AR85" s="65"/>
    </row>
    <row r="86" spans="1:91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91" s="2" customFormat="1" ht="12" customHeight="1">
      <c r="A87" s="31"/>
      <c r="B87" s="32"/>
      <c r="C87" s="26" t="s">
        <v>18</v>
      </c>
      <c r="D87" s="33"/>
      <c r="E87" s="33"/>
      <c r="F87" s="33"/>
      <c r="G87" s="33"/>
      <c r="H87" s="33"/>
      <c r="I87" s="33"/>
      <c r="J87" s="33"/>
      <c r="K87" s="33"/>
      <c r="L87" s="66" t="str">
        <f>IF(K8="","",K8)</f>
        <v>obec Skároš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20</v>
      </c>
      <c r="AJ87" s="33"/>
      <c r="AK87" s="33"/>
      <c r="AL87" s="33"/>
      <c r="AM87" s="266" t="str">
        <f>IF(AN8= "","",AN8)</f>
        <v>15. 5. 2022</v>
      </c>
      <c r="AN87" s="266"/>
      <c r="AO87" s="33"/>
      <c r="AP87" s="33"/>
      <c r="AQ87" s="33"/>
      <c r="AR87" s="36"/>
      <c r="BE87" s="31"/>
    </row>
    <row r="88" spans="1:9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91" s="2" customFormat="1" ht="15.2" customHeight="1">
      <c r="A89" s="31"/>
      <c r="B89" s="32"/>
      <c r="C89" s="26" t="s">
        <v>22</v>
      </c>
      <c r="D89" s="33"/>
      <c r="E89" s="33"/>
      <c r="F89" s="33"/>
      <c r="G89" s="33"/>
      <c r="H89" s="33"/>
      <c r="I89" s="33"/>
      <c r="J89" s="33"/>
      <c r="K89" s="33"/>
      <c r="L89" s="60" t="str">
        <f>IF(E11= "","",E11)</f>
        <v>Obec Skároš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28</v>
      </c>
      <c r="AJ89" s="33"/>
      <c r="AK89" s="33"/>
      <c r="AL89" s="33"/>
      <c r="AM89" s="273" t="str">
        <f>IF(E17="","",E17)</f>
        <v>ÚDI s.r.o. Košice</v>
      </c>
      <c r="AN89" s="274"/>
      <c r="AO89" s="274"/>
      <c r="AP89" s="274"/>
      <c r="AQ89" s="33"/>
      <c r="AR89" s="36"/>
      <c r="AS89" s="267" t="s">
        <v>53</v>
      </c>
      <c r="AT89" s="268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1"/>
    </row>
    <row r="90" spans="1:91" s="2" customFormat="1" ht="15.2" customHeight="1">
      <c r="A90" s="31"/>
      <c r="B90" s="32"/>
      <c r="C90" s="26" t="s">
        <v>26</v>
      </c>
      <c r="D90" s="33"/>
      <c r="E90" s="33"/>
      <c r="F90" s="33"/>
      <c r="G90" s="33"/>
      <c r="H90" s="33"/>
      <c r="I90" s="33"/>
      <c r="J90" s="33"/>
      <c r="K90" s="33"/>
      <c r="L90" s="60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31</v>
      </c>
      <c r="AJ90" s="33"/>
      <c r="AK90" s="33"/>
      <c r="AL90" s="33"/>
      <c r="AM90" s="273" t="str">
        <f>IF(E20="","",E20)</f>
        <v>ÚDI s.r.o. Košice</v>
      </c>
      <c r="AN90" s="274"/>
      <c r="AO90" s="274"/>
      <c r="AP90" s="274"/>
      <c r="AQ90" s="33"/>
      <c r="AR90" s="36"/>
      <c r="AS90" s="269"/>
      <c r="AT90" s="270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1"/>
    </row>
    <row r="91" spans="1:91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71"/>
      <c r="AT91" s="272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1"/>
    </row>
    <row r="92" spans="1:91" s="2" customFormat="1" ht="29.25" customHeight="1">
      <c r="A92" s="31"/>
      <c r="B92" s="32"/>
      <c r="C92" s="256" t="s">
        <v>54</v>
      </c>
      <c r="D92" s="257"/>
      <c r="E92" s="257"/>
      <c r="F92" s="257"/>
      <c r="G92" s="257"/>
      <c r="H92" s="74"/>
      <c r="I92" s="259" t="s">
        <v>55</v>
      </c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7"/>
      <c r="X92" s="257"/>
      <c r="Y92" s="257"/>
      <c r="Z92" s="257"/>
      <c r="AA92" s="257"/>
      <c r="AB92" s="257"/>
      <c r="AC92" s="257"/>
      <c r="AD92" s="257"/>
      <c r="AE92" s="257"/>
      <c r="AF92" s="257"/>
      <c r="AG92" s="258" t="s">
        <v>56</v>
      </c>
      <c r="AH92" s="257"/>
      <c r="AI92" s="257"/>
      <c r="AJ92" s="257"/>
      <c r="AK92" s="257"/>
      <c r="AL92" s="257"/>
      <c r="AM92" s="257"/>
      <c r="AN92" s="259" t="s">
        <v>57</v>
      </c>
      <c r="AO92" s="257"/>
      <c r="AP92" s="260"/>
      <c r="AQ92" s="75" t="s">
        <v>58</v>
      </c>
      <c r="AR92" s="36"/>
      <c r="AS92" s="76" t="s">
        <v>59</v>
      </c>
      <c r="AT92" s="77" t="s">
        <v>60</v>
      </c>
      <c r="AU92" s="77" t="s">
        <v>61</v>
      </c>
      <c r="AV92" s="77" t="s">
        <v>62</v>
      </c>
      <c r="AW92" s="77" t="s">
        <v>63</v>
      </c>
      <c r="AX92" s="77" t="s">
        <v>64</v>
      </c>
      <c r="AY92" s="77" t="s">
        <v>65</v>
      </c>
      <c r="AZ92" s="77" t="s">
        <v>66</v>
      </c>
      <c r="BA92" s="77" t="s">
        <v>67</v>
      </c>
      <c r="BB92" s="77" t="s">
        <v>68</v>
      </c>
      <c r="BC92" s="77" t="s">
        <v>69</v>
      </c>
      <c r="BD92" s="78" t="s">
        <v>70</v>
      </c>
      <c r="BE92" s="31"/>
    </row>
    <row r="93" spans="1:91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1"/>
    </row>
    <row r="94" spans="1:91" s="6" customFormat="1" ht="32.450000000000003" customHeight="1">
      <c r="B94" s="82"/>
      <c r="C94" s="83" t="s">
        <v>71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62">
        <f>ROUND(AG95+AG98+AG99,2)</f>
        <v>0</v>
      </c>
      <c r="AH94" s="262"/>
      <c r="AI94" s="262"/>
      <c r="AJ94" s="262"/>
      <c r="AK94" s="262"/>
      <c r="AL94" s="262"/>
      <c r="AM94" s="262"/>
      <c r="AN94" s="263">
        <f t="shared" ref="AN94:AN99" si="0">SUM(AG94,AT94)</f>
        <v>0</v>
      </c>
      <c r="AO94" s="263"/>
      <c r="AP94" s="263"/>
      <c r="AQ94" s="86" t="s">
        <v>1</v>
      </c>
      <c r="AR94" s="87"/>
      <c r="AS94" s="88">
        <f>ROUND(AS95+AS98+AS99,2)</f>
        <v>0</v>
      </c>
      <c r="AT94" s="89">
        <f t="shared" ref="AT94:AT99" si="1">ROUND(SUM(AV94:AW94),2)</f>
        <v>0</v>
      </c>
      <c r="AU94" s="90">
        <f>ROUND(AU95+AU98+AU99,5)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ROUND(AZ95+AZ98+AZ99,2)</f>
        <v>0</v>
      </c>
      <c r="BA94" s="89">
        <f>ROUND(BA95+BA98+BA99,2)</f>
        <v>0</v>
      </c>
      <c r="BB94" s="89">
        <f>ROUND(BB95+BB98+BB99,2)</f>
        <v>0</v>
      </c>
      <c r="BC94" s="89">
        <f>ROUND(BC95+BC98+BC99,2)</f>
        <v>0</v>
      </c>
      <c r="BD94" s="91">
        <f>ROUND(BD95+BD98+BD99,2)</f>
        <v>0</v>
      </c>
      <c r="BS94" s="92" t="s">
        <v>72</v>
      </c>
      <c r="BT94" s="92" t="s">
        <v>73</v>
      </c>
      <c r="BU94" s="93" t="s">
        <v>74</v>
      </c>
      <c r="BV94" s="92" t="s">
        <v>75</v>
      </c>
      <c r="BW94" s="92" t="s">
        <v>5</v>
      </c>
      <c r="BX94" s="92" t="s">
        <v>76</v>
      </c>
      <c r="CL94" s="92" t="s">
        <v>1</v>
      </c>
    </row>
    <row r="95" spans="1:91" s="7" customFormat="1" ht="16.5" customHeight="1">
      <c r="B95" s="94"/>
      <c r="C95" s="95"/>
      <c r="D95" s="252" t="s">
        <v>77</v>
      </c>
      <c r="E95" s="252"/>
      <c r="F95" s="252"/>
      <c r="G95" s="252"/>
      <c r="H95" s="252"/>
      <c r="I95" s="96"/>
      <c r="J95" s="252" t="s">
        <v>78</v>
      </c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/>
      <c r="AG95" s="261">
        <f>ROUND(SUM(AG96:AG97),2)</f>
        <v>0</v>
      </c>
      <c r="AH95" s="251"/>
      <c r="AI95" s="251"/>
      <c r="AJ95" s="251"/>
      <c r="AK95" s="251"/>
      <c r="AL95" s="251"/>
      <c r="AM95" s="251"/>
      <c r="AN95" s="250">
        <f t="shared" si="0"/>
        <v>0</v>
      </c>
      <c r="AO95" s="251"/>
      <c r="AP95" s="251"/>
      <c r="AQ95" s="97" t="s">
        <v>79</v>
      </c>
      <c r="AR95" s="98"/>
      <c r="AS95" s="99">
        <f>ROUND(SUM(AS96:AS97),2)</f>
        <v>0</v>
      </c>
      <c r="AT95" s="100">
        <f t="shared" si="1"/>
        <v>0</v>
      </c>
      <c r="AU95" s="101">
        <f>ROUND(SUM(AU96:AU97),5)</f>
        <v>0</v>
      </c>
      <c r="AV95" s="100">
        <f>ROUND(AZ95*L29,2)</f>
        <v>0</v>
      </c>
      <c r="AW95" s="100">
        <f>ROUND(BA95*L30,2)</f>
        <v>0</v>
      </c>
      <c r="AX95" s="100">
        <f>ROUND(BB95*L29,2)</f>
        <v>0</v>
      </c>
      <c r="AY95" s="100">
        <f>ROUND(BC95*L30,2)</f>
        <v>0</v>
      </c>
      <c r="AZ95" s="100">
        <f>ROUND(SUM(AZ96:AZ97),2)</f>
        <v>0</v>
      </c>
      <c r="BA95" s="100">
        <f>ROUND(SUM(BA96:BA97),2)</f>
        <v>0</v>
      </c>
      <c r="BB95" s="100">
        <f>ROUND(SUM(BB96:BB97),2)</f>
        <v>0</v>
      </c>
      <c r="BC95" s="100">
        <f>ROUND(SUM(BC96:BC97),2)</f>
        <v>0</v>
      </c>
      <c r="BD95" s="102">
        <f>ROUND(SUM(BD96:BD97),2)</f>
        <v>0</v>
      </c>
      <c r="BS95" s="103" t="s">
        <v>72</v>
      </c>
      <c r="BT95" s="103" t="s">
        <v>80</v>
      </c>
      <c r="BU95" s="103" t="s">
        <v>74</v>
      </c>
      <c r="BV95" s="103" t="s">
        <v>75</v>
      </c>
      <c r="BW95" s="103" t="s">
        <v>81</v>
      </c>
      <c r="BX95" s="103" t="s">
        <v>5</v>
      </c>
      <c r="CL95" s="103" t="s">
        <v>1</v>
      </c>
      <c r="CM95" s="103" t="s">
        <v>73</v>
      </c>
    </row>
    <row r="96" spans="1:91" s="4" customFormat="1" ht="16.5" customHeight="1">
      <c r="A96" s="104" t="s">
        <v>82</v>
      </c>
      <c r="B96" s="59"/>
      <c r="C96" s="105"/>
      <c r="D96" s="105"/>
      <c r="E96" s="255" t="s">
        <v>83</v>
      </c>
      <c r="F96" s="255"/>
      <c r="G96" s="255"/>
      <c r="H96" s="255"/>
      <c r="I96" s="255"/>
      <c r="J96" s="105"/>
      <c r="K96" s="255" t="s">
        <v>84</v>
      </c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55"/>
      <c r="AE96" s="255"/>
      <c r="AF96" s="255"/>
      <c r="AG96" s="253">
        <f>'č1 - Nový chodník'!J32</f>
        <v>0</v>
      </c>
      <c r="AH96" s="254"/>
      <c r="AI96" s="254"/>
      <c r="AJ96" s="254"/>
      <c r="AK96" s="254"/>
      <c r="AL96" s="254"/>
      <c r="AM96" s="254"/>
      <c r="AN96" s="253">
        <f t="shared" si="0"/>
        <v>0</v>
      </c>
      <c r="AO96" s="254"/>
      <c r="AP96" s="254"/>
      <c r="AQ96" s="106" t="s">
        <v>85</v>
      </c>
      <c r="AR96" s="61"/>
      <c r="AS96" s="107">
        <v>0</v>
      </c>
      <c r="AT96" s="108">
        <f t="shared" si="1"/>
        <v>0</v>
      </c>
      <c r="AU96" s="109">
        <f>'č1 - Nový chodník'!P125</f>
        <v>0</v>
      </c>
      <c r="AV96" s="108">
        <f>'č1 - Nový chodník'!J35</f>
        <v>0</v>
      </c>
      <c r="AW96" s="108">
        <f>'č1 - Nový chodník'!J36</f>
        <v>0</v>
      </c>
      <c r="AX96" s="108">
        <f>'č1 - Nový chodník'!J37</f>
        <v>0</v>
      </c>
      <c r="AY96" s="108">
        <f>'č1 - Nový chodník'!J38</f>
        <v>0</v>
      </c>
      <c r="AZ96" s="108">
        <f>'č1 - Nový chodník'!F35</f>
        <v>0</v>
      </c>
      <c r="BA96" s="108">
        <f>'č1 - Nový chodník'!F36</f>
        <v>0</v>
      </c>
      <c r="BB96" s="108">
        <f>'č1 - Nový chodník'!F37</f>
        <v>0</v>
      </c>
      <c r="BC96" s="108">
        <f>'č1 - Nový chodník'!F38</f>
        <v>0</v>
      </c>
      <c r="BD96" s="110">
        <f>'č1 - Nový chodník'!F39</f>
        <v>0</v>
      </c>
      <c r="BT96" s="111" t="s">
        <v>86</v>
      </c>
      <c r="BV96" s="111" t="s">
        <v>75</v>
      </c>
      <c r="BW96" s="111" t="s">
        <v>87</v>
      </c>
      <c r="BX96" s="111" t="s">
        <v>81</v>
      </c>
      <c r="CL96" s="111" t="s">
        <v>1</v>
      </c>
    </row>
    <row r="97" spans="1:91" s="4" customFormat="1" ht="16.5" customHeight="1">
      <c r="A97" s="104" t="s">
        <v>82</v>
      </c>
      <c r="B97" s="59"/>
      <c r="C97" s="105"/>
      <c r="D97" s="105"/>
      <c r="E97" s="255" t="s">
        <v>88</v>
      </c>
      <c r="F97" s="255"/>
      <c r="G97" s="255"/>
      <c r="H97" s="255"/>
      <c r="I97" s="255"/>
      <c r="J97" s="105"/>
      <c r="K97" s="255" t="s">
        <v>89</v>
      </c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53">
        <f>'č2 - Rekonštrukcia vozovky'!J32</f>
        <v>0</v>
      </c>
      <c r="AH97" s="254"/>
      <c r="AI97" s="254"/>
      <c r="AJ97" s="254"/>
      <c r="AK97" s="254"/>
      <c r="AL97" s="254"/>
      <c r="AM97" s="254"/>
      <c r="AN97" s="253">
        <f t="shared" si="0"/>
        <v>0</v>
      </c>
      <c r="AO97" s="254"/>
      <c r="AP97" s="254"/>
      <c r="AQ97" s="106" t="s">
        <v>85</v>
      </c>
      <c r="AR97" s="61"/>
      <c r="AS97" s="107">
        <v>0</v>
      </c>
      <c r="AT97" s="108">
        <f t="shared" si="1"/>
        <v>0</v>
      </c>
      <c r="AU97" s="109">
        <f>'č2 - Rekonštrukcia vozovky'!P126</f>
        <v>0</v>
      </c>
      <c r="AV97" s="108">
        <f>'č2 - Rekonštrukcia vozovky'!J35</f>
        <v>0</v>
      </c>
      <c r="AW97" s="108">
        <f>'č2 - Rekonštrukcia vozovky'!J36</f>
        <v>0</v>
      </c>
      <c r="AX97" s="108">
        <f>'č2 - Rekonštrukcia vozovky'!J37</f>
        <v>0</v>
      </c>
      <c r="AY97" s="108">
        <f>'č2 - Rekonštrukcia vozovky'!J38</f>
        <v>0</v>
      </c>
      <c r="AZ97" s="108">
        <f>'č2 - Rekonštrukcia vozovky'!F35</f>
        <v>0</v>
      </c>
      <c r="BA97" s="108">
        <f>'č2 - Rekonštrukcia vozovky'!F36</f>
        <v>0</v>
      </c>
      <c r="BB97" s="108">
        <f>'č2 - Rekonštrukcia vozovky'!F37</f>
        <v>0</v>
      </c>
      <c r="BC97" s="108">
        <f>'č2 - Rekonštrukcia vozovky'!F38</f>
        <v>0</v>
      </c>
      <c r="BD97" s="110">
        <f>'č2 - Rekonštrukcia vozovky'!F39</f>
        <v>0</v>
      </c>
      <c r="BT97" s="111" t="s">
        <v>86</v>
      </c>
      <c r="BV97" s="111" t="s">
        <v>75</v>
      </c>
      <c r="BW97" s="111" t="s">
        <v>90</v>
      </c>
      <c r="BX97" s="111" t="s">
        <v>81</v>
      </c>
      <c r="CL97" s="111" t="s">
        <v>1</v>
      </c>
    </row>
    <row r="98" spans="1:91" s="7" customFormat="1" ht="16.5" customHeight="1">
      <c r="A98" s="104" t="s">
        <v>82</v>
      </c>
      <c r="B98" s="94"/>
      <c r="C98" s="95"/>
      <c r="D98" s="252" t="s">
        <v>91</v>
      </c>
      <c r="E98" s="252"/>
      <c r="F98" s="252"/>
      <c r="G98" s="252"/>
      <c r="H98" s="252"/>
      <c r="I98" s="96"/>
      <c r="J98" s="252" t="s">
        <v>92</v>
      </c>
      <c r="K98" s="252"/>
      <c r="L98" s="252"/>
      <c r="M98" s="252"/>
      <c r="N98" s="252"/>
      <c r="O98" s="252"/>
      <c r="P98" s="252"/>
      <c r="Q98" s="252"/>
      <c r="R98" s="252"/>
      <c r="S98" s="252"/>
      <c r="T98" s="252"/>
      <c r="U98" s="252"/>
      <c r="V98" s="252"/>
      <c r="W98" s="252"/>
      <c r="X98" s="252"/>
      <c r="Y98" s="252"/>
      <c r="Z98" s="252"/>
      <c r="AA98" s="252"/>
      <c r="AB98" s="252"/>
      <c r="AC98" s="252"/>
      <c r="AD98" s="252"/>
      <c r="AE98" s="252"/>
      <c r="AF98" s="252"/>
      <c r="AG98" s="250">
        <f>'O2 - Ulica Gaštanová'!J30</f>
        <v>0</v>
      </c>
      <c r="AH98" s="251"/>
      <c r="AI98" s="251"/>
      <c r="AJ98" s="251"/>
      <c r="AK98" s="251"/>
      <c r="AL98" s="251"/>
      <c r="AM98" s="251"/>
      <c r="AN98" s="250">
        <f t="shared" si="0"/>
        <v>0</v>
      </c>
      <c r="AO98" s="251"/>
      <c r="AP98" s="251"/>
      <c r="AQ98" s="97" t="s">
        <v>79</v>
      </c>
      <c r="AR98" s="98"/>
      <c r="AS98" s="99">
        <v>0</v>
      </c>
      <c r="AT98" s="100">
        <f t="shared" si="1"/>
        <v>0</v>
      </c>
      <c r="AU98" s="101">
        <f>'O2 - Ulica Gaštanová'!P121</f>
        <v>0</v>
      </c>
      <c r="AV98" s="100">
        <f>'O2 - Ulica Gaštanová'!J33</f>
        <v>0</v>
      </c>
      <c r="AW98" s="100">
        <f>'O2 - Ulica Gaštanová'!J34</f>
        <v>0</v>
      </c>
      <c r="AX98" s="100">
        <f>'O2 - Ulica Gaštanová'!J35</f>
        <v>0</v>
      </c>
      <c r="AY98" s="100">
        <f>'O2 - Ulica Gaštanová'!J36</f>
        <v>0</v>
      </c>
      <c r="AZ98" s="100">
        <f>'O2 - Ulica Gaštanová'!F33</f>
        <v>0</v>
      </c>
      <c r="BA98" s="100">
        <f>'O2 - Ulica Gaštanová'!F34</f>
        <v>0</v>
      </c>
      <c r="BB98" s="100">
        <f>'O2 - Ulica Gaštanová'!F35</f>
        <v>0</v>
      </c>
      <c r="BC98" s="100">
        <f>'O2 - Ulica Gaštanová'!F36</f>
        <v>0</v>
      </c>
      <c r="BD98" s="102">
        <f>'O2 - Ulica Gaštanová'!F37</f>
        <v>0</v>
      </c>
      <c r="BT98" s="103" t="s">
        <v>80</v>
      </c>
      <c r="BV98" s="103" t="s">
        <v>75</v>
      </c>
      <c r="BW98" s="103" t="s">
        <v>93</v>
      </c>
      <c r="BX98" s="103" t="s">
        <v>5</v>
      </c>
      <c r="CL98" s="103" t="s">
        <v>1</v>
      </c>
      <c r="CM98" s="103" t="s">
        <v>73</v>
      </c>
    </row>
    <row r="99" spans="1:91" s="7" customFormat="1" ht="16.5" customHeight="1">
      <c r="A99" s="104" t="s">
        <v>82</v>
      </c>
      <c r="B99" s="94"/>
      <c r="C99" s="95"/>
      <c r="D99" s="252" t="s">
        <v>94</v>
      </c>
      <c r="E99" s="252"/>
      <c r="F99" s="252"/>
      <c r="G99" s="252"/>
      <c r="H99" s="252"/>
      <c r="I99" s="96"/>
      <c r="J99" s="252" t="s">
        <v>95</v>
      </c>
      <c r="K99" s="252"/>
      <c r="L99" s="252"/>
      <c r="M99" s="252"/>
      <c r="N99" s="252"/>
      <c r="O99" s="252"/>
      <c r="P99" s="252"/>
      <c r="Q99" s="252"/>
      <c r="R99" s="252"/>
      <c r="S99" s="252"/>
      <c r="T99" s="252"/>
      <c r="U99" s="252"/>
      <c r="V99" s="252"/>
      <c r="W99" s="252"/>
      <c r="X99" s="252"/>
      <c r="Y99" s="252"/>
      <c r="Z99" s="252"/>
      <c r="AA99" s="252"/>
      <c r="AB99" s="252"/>
      <c r="AC99" s="252"/>
      <c r="AD99" s="252"/>
      <c r="AE99" s="252"/>
      <c r="AF99" s="252"/>
      <c r="AG99" s="250">
        <f>'O3 - Ulica Bočná'!J30</f>
        <v>0</v>
      </c>
      <c r="AH99" s="251"/>
      <c r="AI99" s="251"/>
      <c r="AJ99" s="251"/>
      <c r="AK99" s="251"/>
      <c r="AL99" s="251"/>
      <c r="AM99" s="251"/>
      <c r="AN99" s="250">
        <f t="shared" si="0"/>
        <v>0</v>
      </c>
      <c r="AO99" s="251"/>
      <c r="AP99" s="251"/>
      <c r="AQ99" s="97" t="s">
        <v>79</v>
      </c>
      <c r="AR99" s="98"/>
      <c r="AS99" s="112">
        <v>0</v>
      </c>
      <c r="AT99" s="113">
        <f t="shared" si="1"/>
        <v>0</v>
      </c>
      <c r="AU99" s="114">
        <f>'O3 - Ulica Bočná'!P121</f>
        <v>0</v>
      </c>
      <c r="AV99" s="113">
        <f>'O3 - Ulica Bočná'!J33</f>
        <v>0</v>
      </c>
      <c r="AW99" s="113">
        <f>'O3 - Ulica Bočná'!J34</f>
        <v>0</v>
      </c>
      <c r="AX99" s="113">
        <f>'O3 - Ulica Bočná'!J35</f>
        <v>0</v>
      </c>
      <c r="AY99" s="113">
        <f>'O3 - Ulica Bočná'!J36</f>
        <v>0</v>
      </c>
      <c r="AZ99" s="113">
        <f>'O3 - Ulica Bočná'!F33</f>
        <v>0</v>
      </c>
      <c r="BA99" s="113">
        <f>'O3 - Ulica Bočná'!F34</f>
        <v>0</v>
      </c>
      <c r="BB99" s="113">
        <f>'O3 - Ulica Bočná'!F35</f>
        <v>0</v>
      </c>
      <c r="BC99" s="113">
        <f>'O3 - Ulica Bočná'!F36</f>
        <v>0</v>
      </c>
      <c r="BD99" s="115">
        <f>'O3 - Ulica Bočná'!F37</f>
        <v>0</v>
      </c>
      <c r="BT99" s="103" t="s">
        <v>80</v>
      </c>
      <c r="BV99" s="103" t="s">
        <v>75</v>
      </c>
      <c r="BW99" s="103" t="s">
        <v>96</v>
      </c>
      <c r="BX99" s="103" t="s">
        <v>5</v>
      </c>
      <c r="CL99" s="103" t="s">
        <v>1</v>
      </c>
      <c r="CM99" s="103" t="s">
        <v>73</v>
      </c>
    </row>
    <row r="100" spans="1:91" s="2" customFormat="1" ht="30" customHeight="1">
      <c r="A100" s="31"/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6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</row>
    <row r="101" spans="1:91" s="2" customFormat="1" ht="6.95" customHeight="1">
      <c r="A101" s="31"/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36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</row>
  </sheetData>
  <sheetProtection password="EA97" sheet="1" objects="1" scenarios="1" formatColumns="0" formatRows="0"/>
  <mergeCells count="58">
    <mergeCell ref="AS89:AT91"/>
    <mergeCell ref="AM89:AP89"/>
    <mergeCell ref="AM90:AP90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AG94:AM94"/>
    <mergeCell ref="AN94:AP94"/>
    <mergeCell ref="E96:I96"/>
    <mergeCell ref="K96:AF96"/>
    <mergeCell ref="AG96:AM96"/>
    <mergeCell ref="K97:AF97"/>
    <mergeCell ref="AN97:AP97"/>
    <mergeCell ref="E97:I97"/>
    <mergeCell ref="AG97:AM97"/>
    <mergeCell ref="D98:H98"/>
    <mergeCell ref="J98:AF98"/>
    <mergeCell ref="AN99:AP99"/>
    <mergeCell ref="AG99:AM99"/>
    <mergeCell ref="D99:H99"/>
    <mergeCell ref="J99:AF99"/>
    <mergeCell ref="W30:AE30"/>
    <mergeCell ref="AK30:AO30"/>
    <mergeCell ref="L30:P30"/>
    <mergeCell ref="AK31:AO31"/>
    <mergeCell ref="AG98:AM98"/>
    <mergeCell ref="AN98:AP98"/>
    <mergeCell ref="AN96:AP96"/>
    <mergeCell ref="L85:AO85"/>
    <mergeCell ref="AM87:AN87"/>
    <mergeCell ref="AK26:AO26"/>
    <mergeCell ref="L28:P28"/>
    <mergeCell ref="W28:AE28"/>
    <mergeCell ref="AK28:AO28"/>
    <mergeCell ref="AK29:AO29"/>
    <mergeCell ref="L29:P29"/>
    <mergeCell ref="W29:AE29"/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</mergeCells>
  <hyperlinks>
    <hyperlink ref="A96" location="'č1 - Nový chodník'!C2" display="/"/>
    <hyperlink ref="A97" location="'č2 - Rekonštrukcia vozovky'!C2" display="/"/>
    <hyperlink ref="A98" location="'O2 - Ulica Gaštanová'!C2" display="/"/>
    <hyperlink ref="A99" location="'O3 - Ulica Bočná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0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4" t="s">
        <v>87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17"/>
      <c r="AT3" s="14" t="s">
        <v>73</v>
      </c>
    </row>
    <row r="4" spans="1:46" s="1" customFormat="1" ht="24.95" customHeight="1">
      <c r="B4" s="17"/>
      <c r="D4" s="118" t="s">
        <v>97</v>
      </c>
      <c r="L4" s="17"/>
      <c r="M4" s="119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20" t="s">
        <v>15</v>
      </c>
      <c r="L6" s="17"/>
    </row>
    <row r="7" spans="1:46" s="1" customFormat="1" ht="26.25" customHeight="1">
      <c r="B7" s="17"/>
      <c r="E7" s="278" t="str">
        <f>'Rekapitulácia stavby'!K6</f>
        <v>Dobudovanie základnej technickej infraštruktúry prostredníctvom realizácie výstavby a rekonštrukcie  pozemných komunikácií</v>
      </c>
      <c r="F7" s="279"/>
      <c r="G7" s="279"/>
      <c r="H7" s="279"/>
      <c r="L7" s="17"/>
    </row>
    <row r="8" spans="1:46" s="1" customFormat="1" ht="12" customHeight="1">
      <c r="B8" s="17"/>
      <c r="D8" s="120" t="s">
        <v>98</v>
      </c>
      <c r="L8" s="17"/>
    </row>
    <row r="9" spans="1:46" s="2" customFormat="1" ht="16.5" customHeight="1">
      <c r="A9" s="31"/>
      <c r="B9" s="36"/>
      <c r="C9" s="31"/>
      <c r="D9" s="31"/>
      <c r="E9" s="278" t="s">
        <v>99</v>
      </c>
      <c r="F9" s="280"/>
      <c r="G9" s="280"/>
      <c r="H9" s="280"/>
      <c r="I9" s="31"/>
      <c r="J9" s="31"/>
      <c r="K9" s="31"/>
      <c r="L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>
      <c r="A10" s="31"/>
      <c r="B10" s="36"/>
      <c r="C10" s="31"/>
      <c r="D10" s="120" t="s">
        <v>100</v>
      </c>
      <c r="E10" s="31"/>
      <c r="F10" s="31"/>
      <c r="G10" s="31"/>
      <c r="H10" s="31"/>
      <c r="I10" s="31"/>
      <c r="J10" s="31"/>
      <c r="K10" s="31"/>
      <c r="L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6.5" customHeight="1">
      <c r="A11" s="31"/>
      <c r="B11" s="36"/>
      <c r="C11" s="31"/>
      <c r="D11" s="31"/>
      <c r="E11" s="281" t="s">
        <v>101</v>
      </c>
      <c r="F11" s="280"/>
      <c r="G11" s="280"/>
      <c r="H11" s="280"/>
      <c r="I11" s="31"/>
      <c r="J11" s="31"/>
      <c r="K11" s="31"/>
      <c r="L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>
      <c r="A12" s="31"/>
      <c r="B12" s="36"/>
      <c r="C12" s="31"/>
      <c r="D12" s="31"/>
      <c r="E12" s="31"/>
      <c r="F12" s="31"/>
      <c r="G12" s="31"/>
      <c r="H12" s="31"/>
      <c r="I12" s="31"/>
      <c r="J12" s="31"/>
      <c r="K12" s="31"/>
      <c r="L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2" customHeight="1">
      <c r="A13" s="31"/>
      <c r="B13" s="36"/>
      <c r="C13" s="31"/>
      <c r="D13" s="120" t="s">
        <v>16</v>
      </c>
      <c r="E13" s="31"/>
      <c r="F13" s="111" t="s">
        <v>1</v>
      </c>
      <c r="G13" s="31"/>
      <c r="H13" s="31"/>
      <c r="I13" s="120" t="s">
        <v>17</v>
      </c>
      <c r="J13" s="111" t="s">
        <v>1</v>
      </c>
      <c r="K13" s="31"/>
      <c r="L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20" t="s">
        <v>18</v>
      </c>
      <c r="E14" s="31"/>
      <c r="F14" s="111" t="s">
        <v>19</v>
      </c>
      <c r="G14" s="31"/>
      <c r="H14" s="31"/>
      <c r="I14" s="120" t="s">
        <v>20</v>
      </c>
      <c r="J14" s="121" t="str">
        <f>'Rekapitulácia stavby'!AN8</f>
        <v>15. 5. 2022</v>
      </c>
      <c r="K14" s="31"/>
      <c r="L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31"/>
      <c r="J15" s="31"/>
      <c r="K15" s="31"/>
      <c r="L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customHeight="1">
      <c r="A16" s="31"/>
      <c r="B16" s="36"/>
      <c r="C16" s="31"/>
      <c r="D16" s="120" t="s">
        <v>22</v>
      </c>
      <c r="E16" s="31"/>
      <c r="F16" s="31"/>
      <c r="G16" s="31"/>
      <c r="H16" s="31"/>
      <c r="I16" s="120" t="s">
        <v>23</v>
      </c>
      <c r="J16" s="111" t="s">
        <v>1</v>
      </c>
      <c r="K16" s="31"/>
      <c r="L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11" t="s">
        <v>24</v>
      </c>
      <c r="F17" s="31"/>
      <c r="G17" s="31"/>
      <c r="H17" s="31"/>
      <c r="I17" s="120" t="s">
        <v>25</v>
      </c>
      <c r="J17" s="111" t="s">
        <v>1</v>
      </c>
      <c r="K17" s="31"/>
      <c r="L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31"/>
      <c r="J18" s="31"/>
      <c r="K18" s="31"/>
      <c r="L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20" t="s">
        <v>26</v>
      </c>
      <c r="E19" s="31"/>
      <c r="F19" s="31"/>
      <c r="G19" s="31"/>
      <c r="H19" s="31"/>
      <c r="I19" s="120" t="s">
        <v>23</v>
      </c>
      <c r="J19" s="27" t="str">
        <f>'Rekapitulácia stavby'!AN13</f>
        <v>Vyplň údaj</v>
      </c>
      <c r="K19" s="31"/>
      <c r="L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282" t="str">
        <f>'Rekapitulácia stavby'!E14</f>
        <v>Vyplň údaj</v>
      </c>
      <c r="F20" s="283"/>
      <c r="G20" s="283"/>
      <c r="H20" s="283"/>
      <c r="I20" s="120" t="s">
        <v>25</v>
      </c>
      <c r="J20" s="27" t="str">
        <f>'Rekapitulácia stavby'!AN14</f>
        <v>Vyplň údaj</v>
      </c>
      <c r="K20" s="31"/>
      <c r="L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31"/>
      <c r="J21" s="31"/>
      <c r="K21" s="31"/>
      <c r="L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20" t="s">
        <v>28</v>
      </c>
      <c r="E22" s="31"/>
      <c r="F22" s="31"/>
      <c r="G22" s="31"/>
      <c r="H22" s="31"/>
      <c r="I22" s="120" t="s">
        <v>23</v>
      </c>
      <c r="J22" s="111" t="s">
        <v>1</v>
      </c>
      <c r="K22" s="31"/>
      <c r="L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11" t="s">
        <v>29</v>
      </c>
      <c r="F23" s="31"/>
      <c r="G23" s="31"/>
      <c r="H23" s="31"/>
      <c r="I23" s="120" t="s">
        <v>25</v>
      </c>
      <c r="J23" s="111" t="s">
        <v>1</v>
      </c>
      <c r="K23" s="31"/>
      <c r="L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31"/>
      <c r="J24" s="31"/>
      <c r="K24" s="31"/>
      <c r="L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20" t="s">
        <v>31</v>
      </c>
      <c r="E25" s="31"/>
      <c r="F25" s="31"/>
      <c r="G25" s="31"/>
      <c r="H25" s="31"/>
      <c r="I25" s="120" t="s">
        <v>23</v>
      </c>
      <c r="J25" s="111" t="s">
        <v>1</v>
      </c>
      <c r="K25" s="31"/>
      <c r="L25" s="5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11" t="s">
        <v>29</v>
      </c>
      <c r="F26" s="31"/>
      <c r="G26" s="31"/>
      <c r="H26" s="31"/>
      <c r="I26" s="120" t="s">
        <v>25</v>
      </c>
      <c r="J26" s="111" t="s">
        <v>1</v>
      </c>
      <c r="K26" s="31"/>
      <c r="L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31"/>
      <c r="J27" s="31"/>
      <c r="K27" s="31"/>
      <c r="L27" s="52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20" t="s">
        <v>32</v>
      </c>
      <c r="E28" s="31"/>
      <c r="F28" s="31"/>
      <c r="G28" s="31"/>
      <c r="H28" s="31"/>
      <c r="I28" s="31"/>
      <c r="J28" s="31"/>
      <c r="K28" s="31"/>
      <c r="L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22"/>
      <c r="B29" s="123"/>
      <c r="C29" s="122"/>
      <c r="D29" s="122"/>
      <c r="E29" s="284" t="s">
        <v>1</v>
      </c>
      <c r="F29" s="284"/>
      <c r="G29" s="284"/>
      <c r="H29" s="284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31"/>
      <c r="J30" s="31"/>
      <c r="K30" s="31"/>
      <c r="L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5"/>
      <c r="E31" s="125"/>
      <c r="F31" s="125"/>
      <c r="G31" s="125"/>
      <c r="H31" s="125"/>
      <c r="I31" s="125"/>
      <c r="J31" s="125"/>
      <c r="K31" s="125"/>
      <c r="L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6" t="s">
        <v>33</v>
      </c>
      <c r="E32" s="31"/>
      <c r="F32" s="31"/>
      <c r="G32" s="31"/>
      <c r="H32" s="31"/>
      <c r="I32" s="31"/>
      <c r="J32" s="127">
        <f>ROUND(J125, 2)</f>
        <v>0</v>
      </c>
      <c r="K32" s="31"/>
      <c r="L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5"/>
      <c r="E33" s="125"/>
      <c r="F33" s="125"/>
      <c r="G33" s="125"/>
      <c r="H33" s="125"/>
      <c r="I33" s="125"/>
      <c r="J33" s="125"/>
      <c r="K33" s="125"/>
      <c r="L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28" t="s">
        <v>35</v>
      </c>
      <c r="G34" s="31"/>
      <c r="H34" s="31"/>
      <c r="I34" s="128" t="s">
        <v>34</v>
      </c>
      <c r="J34" s="128" t="s">
        <v>36</v>
      </c>
      <c r="K34" s="31"/>
      <c r="L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29" t="s">
        <v>37</v>
      </c>
      <c r="E35" s="130" t="s">
        <v>38</v>
      </c>
      <c r="F35" s="131">
        <f>ROUND((SUM(BE125:BE159)),  2)</f>
        <v>0</v>
      </c>
      <c r="G35" s="132"/>
      <c r="H35" s="132"/>
      <c r="I35" s="133">
        <v>0.2</v>
      </c>
      <c r="J35" s="131">
        <f>ROUND(((SUM(BE125:BE159))*I35),  2)</f>
        <v>0</v>
      </c>
      <c r="K35" s="31"/>
      <c r="L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30" t="s">
        <v>39</v>
      </c>
      <c r="F36" s="131">
        <f>ROUND((SUM(BF125:BF159)),  2)</f>
        <v>0</v>
      </c>
      <c r="G36" s="132"/>
      <c r="H36" s="132"/>
      <c r="I36" s="133">
        <v>0.2</v>
      </c>
      <c r="J36" s="131">
        <f>ROUND(((SUM(BF125:BF159))*I36),  2)</f>
        <v>0</v>
      </c>
      <c r="K36" s="31"/>
      <c r="L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20" t="s">
        <v>40</v>
      </c>
      <c r="F37" s="134">
        <f>ROUND((SUM(BG125:BG159)),  2)</f>
        <v>0</v>
      </c>
      <c r="G37" s="31"/>
      <c r="H37" s="31"/>
      <c r="I37" s="135">
        <v>0.2</v>
      </c>
      <c r="J37" s="134">
        <f>0</f>
        <v>0</v>
      </c>
      <c r="K37" s="31"/>
      <c r="L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6"/>
      <c r="C38" s="31"/>
      <c r="D38" s="31"/>
      <c r="E38" s="120" t="s">
        <v>41</v>
      </c>
      <c r="F38" s="134">
        <f>ROUND((SUM(BH125:BH159)),  2)</f>
        <v>0</v>
      </c>
      <c r="G38" s="31"/>
      <c r="H38" s="31"/>
      <c r="I38" s="135">
        <v>0.2</v>
      </c>
      <c r="J38" s="134">
        <f>0</f>
        <v>0</v>
      </c>
      <c r="K38" s="31"/>
      <c r="L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6"/>
      <c r="C39" s="31"/>
      <c r="D39" s="31"/>
      <c r="E39" s="130" t="s">
        <v>42</v>
      </c>
      <c r="F39" s="131">
        <f>ROUND((SUM(BI125:BI159)),  2)</f>
        <v>0</v>
      </c>
      <c r="G39" s="132"/>
      <c r="H39" s="132"/>
      <c r="I39" s="133">
        <v>0</v>
      </c>
      <c r="J39" s="131">
        <f>0</f>
        <v>0</v>
      </c>
      <c r="K39" s="31"/>
      <c r="L39" s="5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5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36"/>
      <c r="D41" s="137" t="s">
        <v>43</v>
      </c>
      <c r="E41" s="138"/>
      <c r="F41" s="138"/>
      <c r="G41" s="139" t="s">
        <v>44</v>
      </c>
      <c r="H41" s="140" t="s">
        <v>45</v>
      </c>
      <c r="I41" s="138"/>
      <c r="J41" s="141">
        <f>SUM(J32:J39)</f>
        <v>0</v>
      </c>
      <c r="K41" s="142"/>
      <c r="L41" s="52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52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52"/>
      <c r="D50" s="143" t="s">
        <v>46</v>
      </c>
      <c r="E50" s="144"/>
      <c r="F50" s="144"/>
      <c r="G50" s="143" t="s">
        <v>47</v>
      </c>
      <c r="H50" s="144"/>
      <c r="I50" s="144"/>
      <c r="J50" s="144"/>
      <c r="K50" s="144"/>
      <c r="L50" s="5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31"/>
      <c r="B61" s="36"/>
      <c r="C61" s="31"/>
      <c r="D61" s="145" t="s">
        <v>48</v>
      </c>
      <c r="E61" s="146"/>
      <c r="F61" s="147" t="s">
        <v>49</v>
      </c>
      <c r="G61" s="145" t="s">
        <v>48</v>
      </c>
      <c r="H61" s="146"/>
      <c r="I61" s="146"/>
      <c r="J61" s="148" t="s">
        <v>49</v>
      </c>
      <c r="K61" s="146"/>
      <c r="L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31"/>
      <c r="B65" s="36"/>
      <c r="C65" s="31"/>
      <c r="D65" s="143" t="s">
        <v>50</v>
      </c>
      <c r="E65" s="149"/>
      <c r="F65" s="149"/>
      <c r="G65" s="143" t="s">
        <v>51</v>
      </c>
      <c r="H65" s="149"/>
      <c r="I65" s="149"/>
      <c r="J65" s="149"/>
      <c r="K65" s="149"/>
      <c r="L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31"/>
      <c r="B76" s="36"/>
      <c r="C76" s="31"/>
      <c r="D76" s="145" t="s">
        <v>48</v>
      </c>
      <c r="E76" s="146"/>
      <c r="F76" s="147" t="s">
        <v>49</v>
      </c>
      <c r="G76" s="145" t="s">
        <v>48</v>
      </c>
      <c r="H76" s="146"/>
      <c r="I76" s="146"/>
      <c r="J76" s="148" t="s">
        <v>49</v>
      </c>
      <c r="K76" s="146"/>
      <c r="L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0"/>
      <c r="C77" s="151"/>
      <c r="D77" s="151"/>
      <c r="E77" s="151"/>
      <c r="F77" s="151"/>
      <c r="G77" s="151"/>
      <c r="H77" s="151"/>
      <c r="I77" s="151"/>
      <c r="J77" s="151"/>
      <c r="K77" s="151"/>
      <c r="L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hidden="1" customHeight="1">
      <c r="A81" s="31"/>
      <c r="B81" s="152"/>
      <c r="C81" s="153"/>
      <c r="D81" s="153"/>
      <c r="E81" s="153"/>
      <c r="F81" s="153"/>
      <c r="G81" s="153"/>
      <c r="H81" s="153"/>
      <c r="I81" s="153"/>
      <c r="J81" s="153"/>
      <c r="K81" s="153"/>
      <c r="L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hidden="1" customHeight="1">
      <c r="A82" s="31"/>
      <c r="B82" s="32"/>
      <c r="C82" s="20" t="s">
        <v>102</v>
      </c>
      <c r="D82" s="33"/>
      <c r="E82" s="33"/>
      <c r="F82" s="33"/>
      <c r="G82" s="33"/>
      <c r="H82" s="33"/>
      <c r="I82" s="33"/>
      <c r="J82" s="33"/>
      <c r="K82" s="33"/>
      <c r="L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hidden="1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hidden="1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33"/>
      <c r="J84" s="33"/>
      <c r="K84" s="33"/>
      <c r="L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6.25" hidden="1" customHeight="1">
      <c r="A85" s="31"/>
      <c r="B85" s="32"/>
      <c r="C85" s="33"/>
      <c r="D85" s="33"/>
      <c r="E85" s="276" t="str">
        <f>E7</f>
        <v>Dobudovanie základnej technickej infraštruktúry prostredníctvom realizácie výstavby a rekonštrukcie  pozemných komunikácií</v>
      </c>
      <c r="F85" s="277"/>
      <c r="G85" s="277"/>
      <c r="H85" s="277"/>
      <c r="I85" s="33"/>
      <c r="J85" s="33"/>
      <c r="K85" s="33"/>
      <c r="L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hidden="1" customHeight="1">
      <c r="B86" s="18"/>
      <c r="C86" s="26" t="s">
        <v>98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hidden="1" customHeight="1">
      <c r="A87" s="31"/>
      <c r="B87" s="32"/>
      <c r="C87" s="33"/>
      <c r="D87" s="33"/>
      <c r="E87" s="276" t="s">
        <v>99</v>
      </c>
      <c r="F87" s="275"/>
      <c r="G87" s="275"/>
      <c r="H87" s="275"/>
      <c r="I87" s="33"/>
      <c r="J87" s="33"/>
      <c r="K87" s="33"/>
      <c r="L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hidden="1" customHeight="1">
      <c r="A88" s="31"/>
      <c r="B88" s="32"/>
      <c r="C88" s="26" t="s">
        <v>100</v>
      </c>
      <c r="D88" s="33"/>
      <c r="E88" s="33"/>
      <c r="F88" s="33"/>
      <c r="G88" s="33"/>
      <c r="H88" s="33"/>
      <c r="I88" s="33"/>
      <c r="J88" s="33"/>
      <c r="K88" s="33"/>
      <c r="L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hidden="1" customHeight="1">
      <c r="A89" s="31"/>
      <c r="B89" s="32"/>
      <c r="C89" s="33"/>
      <c r="D89" s="33"/>
      <c r="E89" s="264" t="str">
        <f>E11</f>
        <v>č1 - Nový chodník</v>
      </c>
      <c r="F89" s="275"/>
      <c r="G89" s="275"/>
      <c r="H89" s="275"/>
      <c r="I89" s="33"/>
      <c r="J89" s="33"/>
      <c r="K89" s="33"/>
      <c r="L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hidden="1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hidden="1" customHeight="1">
      <c r="A91" s="31"/>
      <c r="B91" s="32"/>
      <c r="C91" s="26" t="s">
        <v>18</v>
      </c>
      <c r="D91" s="33"/>
      <c r="E91" s="33"/>
      <c r="F91" s="24" t="str">
        <f>F14</f>
        <v>obec Skároš</v>
      </c>
      <c r="G91" s="33"/>
      <c r="H91" s="33"/>
      <c r="I91" s="26" t="s">
        <v>20</v>
      </c>
      <c r="J91" s="67" t="str">
        <f>IF(J14="","",J14)</f>
        <v>15. 5. 2022</v>
      </c>
      <c r="K91" s="33"/>
      <c r="L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hidden="1" customHeight="1">
      <c r="A92" s="31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hidden="1" customHeight="1">
      <c r="A93" s="31"/>
      <c r="B93" s="32"/>
      <c r="C93" s="26" t="s">
        <v>22</v>
      </c>
      <c r="D93" s="33"/>
      <c r="E93" s="33"/>
      <c r="F93" s="24" t="str">
        <f>E17</f>
        <v>Obec Skároš</v>
      </c>
      <c r="G93" s="33"/>
      <c r="H93" s="33"/>
      <c r="I93" s="26" t="s">
        <v>28</v>
      </c>
      <c r="J93" s="29" t="str">
        <f>E23</f>
        <v>ÚDI s.r.o. Košice</v>
      </c>
      <c r="K93" s="33"/>
      <c r="L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hidden="1" customHeight="1">
      <c r="A94" s="31"/>
      <c r="B94" s="32"/>
      <c r="C94" s="26" t="s">
        <v>26</v>
      </c>
      <c r="D94" s="33"/>
      <c r="E94" s="33"/>
      <c r="F94" s="24" t="str">
        <f>IF(E20="","",E20)</f>
        <v>Vyplň údaj</v>
      </c>
      <c r="G94" s="33"/>
      <c r="H94" s="33"/>
      <c r="I94" s="26" t="s">
        <v>31</v>
      </c>
      <c r="J94" s="29" t="str">
        <f>E26</f>
        <v>ÚDI s.r.o. Košice</v>
      </c>
      <c r="K94" s="33"/>
      <c r="L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hidden="1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52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hidden="1" customHeight="1">
      <c r="A96" s="31"/>
      <c r="B96" s="32"/>
      <c r="C96" s="154" t="s">
        <v>103</v>
      </c>
      <c r="D96" s="155"/>
      <c r="E96" s="155"/>
      <c r="F96" s="155"/>
      <c r="G96" s="155"/>
      <c r="H96" s="155"/>
      <c r="I96" s="155"/>
      <c r="J96" s="156" t="s">
        <v>104</v>
      </c>
      <c r="K96" s="155"/>
      <c r="L96" s="52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hidden="1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52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hidden="1" customHeight="1">
      <c r="A98" s="31"/>
      <c r="B98" s="32"/>
      <c r="C98" s="157" t="s">
        <v>105</v>
      </c>
      <c r="D98" s="33"/>
      <c r="E98" s="33"/>
      <c r="F98" s="33"/>
      <c r="G98" s="33"/>
      <c r="H98" s="33"/>
      <c r="I98" s="33"/>
      <c r="J98" s="85">
        <f>J125</f>
        <v>0</v>
      </c>
      <c r="K98" s="33"/>
      <c r="L98" s="52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4" t="s">
        <v>106</v>
      </c>
    </row>
    <row r="99" spans="1:47" s="9" customFormat="1" ht="24.95" hidden="1" customHeight="1">
      <c r="B99" s="158"/>
      <c r="C99" s="159"/>
      <c r="D99" s="160" t="s">
        <v>107</v>
      </c>
      <c r="E99" s="161"/>
      <c r="F99" s="161"/>
      <c r="G99" s="161"/>
      <c r="H99" s="161"/>
      <c r="I99" s="161"/>
      <c r="J99" s="162">
        <f>J126</f>
        <v>0</v>
      </c>
      <c r="K99" s="159"/>
      <c r="L99" s="163"/>
    </row>
    <row r="100" spans="1:47" s="10" customFormat="1" ht="19.899999999999999" hidden="1" customHeight="1">
      <c r="B100" s="164"/>
      <c r="C100" s="105"/>
      <c r="D100" s="165" t="s">
        <v>108</v>
      </c>
      <c r="E100" s="166"/>
      <c r="F100" s="166"/>
      <c r="G100" s="166"/>
      <c r="H100" s="166"/>
      <c r="I100" s="166"/>
      <c r="J100" s="167">
        <f>J127</f>
        <v>0</v>
      </c>
      <c r="K100" s="105"/>
      <c r="L100" s="168"/>
    </row>
    <row r="101" spans="1:47" s="10" customFormat="1" ht="19.899999999999999" hidden="1" customHeight="1">
      <c r="B101" s="164"/>
      <c r="C101" s="105"/>
      <c r="D101" s="165" t="s">
        <v>109</v>
      </c>
      <c r="E101" s="166"/>
      <c r="F101" s="166"/>
      <c r="G101" s="166"/>
      <c r="H101" s="166"/>
      <c r="I101" s="166"/>
      <c r="J101" s="167">
        <f>J141</f>
        <v>0</v>
      </c>
      <c r="K101" s="105"/>
      <c r="L101" s="168"/>
    </row>
    <row r="102" spans="1:47" s="10" customFormat="1" ht="19.899999999999999" hidden="1" customHeight="1">
      <c r="B102" s="164"/>
      <c r="C102" s="105"/>
      <c r="D102" s="165" t="s">
        <v>110</v>
      </c>
      <c r="E102" s="166"/>
      <c r="F102" s="166"/>
      <c r="G102" s="166"/>
      <c r="H102" s="166"/>
      <c r="I102" s="166"/>
      <c r="J102" s="167">
        <f>J147</f>
        <v>0</v>
      </c>
      <c r="K102" s="105"/>
      <c r="L102" s="168"/>
    </row>
    <row r="103" spans="1:47" s="10" customFormat="1" ht="19.899999999999999" hidden="1" customHeight="1">
      <c r="B103" s="164"/>
      <c r="C103" s="105"/>
      <c r="D103" s="165" t="s">
        <v>111</v>
      </c>
      <c r="E103" s="166"/>
      <c r="F103" s="166"/>
      <c r="G103" s="166"/>
      <c r="H103" s="166"/>
      <c r="I103" s="166"/>
      <c r="J103" s="167">
        <f>J158</f>
        <v>0</v>
      </c>
      <c r="K103" s="105"/>
      <c r="L103" s="168"/>
    </row>
    <row r="104" spans="1:47" s="2" customFormat="1" ht="21.75" hidden="1" customHeight="1">
      <c r="A104" s="31"/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52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47" s="2" customFormat="1" ht="6.95" hidden="1" customHeight="1">
      <c r="A105" s="31"/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2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47" hidden="1"/>
    <row r="107" spans="1:47" hidden="1"/>
    <row r="108" spans="1:47" hidden="1"/>
    <row r="109" spans="1:47" s="2" customFormat="1" ht="6.95" customHeight="1">
      <c r="A109" s="31"/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2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47" s="2" customFormat="1" ht="24.95" customHeight="1">
      <c r="A110" s="31"/>
      <c r="B110" s="32"/>
      <c r="C110" s="20" t="s">
        <v>112</v>
      </c>
      <c r="D110" s="33"/>
      <c r="E110" s="33"/>
      <c r="F110" s="33"/>
      <c r="G110" s="33"/>
      <c r="H110" s="33"/>
      <c r="I110" s="33"/>
      <c r="J110" s="33"/>
      <c r="K110" s="33"/>
      <c r="L110" s="52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47" s="2" customFormat="1" ht="6.95" customHeight="1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52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47" s="2" customFormat="1" ht="12" customHeight="1">
      <c r="A112" s="31"/>
      <c r="B112" s="32"/>
      <c r="C112" s="26" t="s">
        <v>15</v>
      </c>
      <c r="D112" s="33"/>
      <c r="E112" s="33"/>
      <c r="F112" s="33"/>
      <c r="G112" s="33"/>
      <c r="H112" s="33"/>
      <c r="I112" s="33"/>
      <c r="J112" s="33"/>
      <c r="K112" s="33"/>
      <c r="L112" s="52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26.25" customHeight="1">
      <c r="A113" s="31"/>
      <c r="B113" s="32"/>
      <c r="C113" s="33"/>
      <c r="D113" s="33"/>
      <c r="E113" s="276" t="str">
        <f>E7</f>
        <v>Dobudovanie základnej technickej infraštruktúry prostredníctvom realizácie výstavby a rekonštrukcie  pozemných komunikácií</v>
      </c>
      <c r="F113" s="277"/>
      <c r="G113" s="277"/>
      <c r="H113" s="277"/>
      <c r="I113" s="33"/>
      <c r="J113" s="33"/>
      <c r="K113" s="33"/>
      <c r="L113" s="52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1" customFormat="1" ht="12" customHeight="1">
      <c r="B114" s="18"/>
      <c r="C114" s="26" t="s">
        <v>98</v>
      </c>
      <c r="D114" s="19"/>
      <c r="E114" s="19"/>
      <c r="F114" s="19"/>
      <c r="G114" s="19"/>
      <c r="H114" s="19"/>
      <c r="I114" s="19"/>
      <c r="J114" s="19"/>
      <c r="K114" s="19"/>
      <c r="L114" s="17"/>
    </row>
    <row r="115" spans="1:65" s="2" customFormat="1" ht="16.5" customHeight="1">
      <c r="A115" s="31"/>
      <c r="B115" s="32"/>
      <c r="C115" s="33"/>
      <c r="D115" s="33"/>
      <c r="E115" s="276" t="s">
        <v>99</v>
      </c>
      <c r="F115" s="275"/>
      <c r="G115" s="275"/>
      <c r="H115" s="275"/>
      <c r="I115" s="33"/>
      <c r="J115" s="33"/>
      <c r="K115" s="33"/>
      <c r="L115" s="52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2" customHeight="1">
      <c r="A116" s="31"/>
      <c r="B116" s="32"/>
      <c r="C116" s="26" t="s">
        <v>100</v>
      </c>
      <c r="D116" s="33"/>
      <c r="E116" s="33"/>
      <c r="F116" s="33"/>
      <c r="G116" s="33"/>
      <c r="H116" s="33"/>
      <c r="I116" s="33"/>
      <c r="J116" s="33"/>
      <c r="K116" s="33"/>
      <c r="L116" s="52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6.5" customHeight="1">
      <c r="A117" s="31"/>
      <c r="B117" s="32"/>
      <c r="C117" s="33"/>
      <c r="D117" s="33"/>
      <c r="E117" s="264" t="str">
        <f>E11</f>
        <v>č1 - Nový chodník</v>
      </c>
      <c r="F117" s="275"/>
      <c r="G117" s="275"/>
      <c r="H117" s="275"/>
      <c r="I117" s="33"/>
      <c r="J117" s="33"/>
      <c r="K117" s="33"/>
      <c r="L117" s="52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6.9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52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2" customHeight="1">
      <c r="A119" s="31"/>
      <c r="B119" s="32"/>
      <c r="C119" s="26" t="s">
        <v>18</v>
      </c>
      <c r="D119" s="33"/>
      <c r="E119" s="33"/>
      <c r="F119" s="24" t="str">
        <f>F14</f>
        <v>obec Skároš</v>
      </c>
      <c r="G119" s="33"/>
      <c r="H119" s="33"/>
      <c r="I119" s="26" t="s">
        <v>20</v>
      </c>
      <c r="J119" s="67" t="str">
        <f>IF(J14="","",J14)</f>
        <v>15. 5. 2022</v>
      </c>
      <c r="K119" s="33"/>
      <c r="L119" s="52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6.95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52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2" customFormat="1" ht="15.2" customHeight="1">
      <c r="A121" s="31"/>
      <c r="B121" s="32"/>
      <c r="C121" s="26" t="s">
        <v>22</v>
      </c>
      <c r="D121" s="33"/>
      <c r="E121" s="33"/>
      <c r="F121" s="24" t="str">
        <f>E17</f>
        <v>Obec Skároš</v>
      </c>
      <c r="G121" s="33"/>
      <c r="H121" s="33"/>
      <c r="I121" s="26" t="s">
        <v>28</v>
      </c>
      <c r="J121" s="29" t="str">
        <f>E23</f>
        <v>ÚDI s.r.o. Košice</v>
      </c>
      <c r="K121" s="33"/>
      <c r="L121" s="52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5" s="2" customFormat="1" ht="15.2" customHeight="1">
      <c r="A122" s="31"/>
      <c r="B122" s="32"/>
      <c r="C122" s="26" t="s">
        <v>26</v>
      </c>
      <c r="D122" s="33"/>
      <c r="E122" s="33"/>
      <c r="F122" s="24" t="str">
        <f>IF(E20="","",E20)</f>
        <v>Vyplň údaj</v>
      </c>
      <c r="G122" s="33"/>
      <c r="H122" s="33"/>
      <c r="I122" s="26" t="s">
        <v>31</v>
      </c>
      <c r="J122" s="29" t="str">
        <f>E26</f>
        <v>ÚDI s.r.o. Košice</v>
      </c>
      <c r="K122" s="33"/>
      <c r="L122" s="52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5" s="2" customFormat="1" ht="10.35" customHeight="1">
      <c r="A123" s="31"/>
      <c r="B123" s="32"/>
      <c r="C123" s="33"/>
      <c r="D123" s="33"/>
      <c r="E123" s="33"/>
      <c r="F123" s="33"/>
      <c r="G123" s="33"/>
      <c r="H123" s="33"/>
      <c r="I123" s="33"/>
      <c r="J123" s="33"/>
      <c r="K123" s="33"/>
      <c r="L123" s="52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5" s="11" customFormat="1" ht="29.25" customHeight="1">
      <c r="A124" s="169"/>
      <c r="B124" s="170"/>
      <c r="C124" s="171" t="s">
        <v>113</v>
      </c>
      <c r="D124" s="172" t="s">
        <v>58</v>
      </c>
      <c r="E124" s="172" t="s">
        <v>54</v>
      </c>
      <c r="F124" s="172" t="s">
        <v>55</v>
      </c>
      <c r="G124" s="172" t="s">
        <v>114</v>
      </c>
      <c r="H124" s="172" t="s">
        <v>115</v>
      </c>
      <c r="I124" s="172" t="s">
        <v>116</v>
      </c>
      <c r="J124" s="173" t="s">
        <v>104</v>
      </c>
      <c r="K124" s="174" t="s">
        <v>117</v>
      </c>
      <c r="L124" s="175"/>
      <c r="M124" s="76" t="s">
        <v>1</v>
      </c>
      <c r="N124" s="77" t="s">
        <v>37</v>
      </c>
      <c r="O124" s="77" t="s">
        <v>118</v>
      </c>
      <c r="P124" s="77" t="s">
        <v>119</v>
      </c>
      <c r="Q124" s="77" t="s">
        <v>120</v>
      </c>
      <c r="R124" s="77" t="s">
        <v>121</v>
      </c>
      <c r="S124" s="77" t="s">
        <v>122</v>
      </c>
      <c r="T124" s="78" t="s">
        <v>123</v>
      </c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</row>
    <row r="125" spans="1:65" s="2" customFormat="1" ht="22.9" customHeight="1">
      <c r="A125" s="31"/>
      <c r="B125" s="32"/>
      <c r="C125" s="83" t="s">
        <v>105</v>
      </c>
      <c r="D125" s="33"/>
      <c r="E125" s="33"/>
      <c r="F125" s="33"/>
      <c r="G125" s="33"/>
      <c r="H125" s="33"/>
      <c r="I125" s="33"/>
      <c r="J125" s="176">
        <f>BK125</f>
        <v>0</v>
      </c>
      <c r="K125" s="33"/>
      <c r="L125" s="36"/>
      <c r="M125" s="79"/>
      <c r="N125" s="177"/>
      <c r="O125" s="80"/>
      <c r="P125" s="178">
        <f>P126</f>
        <v>0</v>
      </c>
      <c r="Q125" s="80"/>
      <c r="R125" s="178">
        <f>R126</f>
        <v>0</v>
      </c>
      <c r="S125" s="80"/>
      <c r="T125" s="179">
        <f>T126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4" t="s">
        <v>72</v>
      </c>
      <c r="AU125" s="14" t="s">
        <v>106</v>
      </c>
      <c r="BK125" s="180">
        <f>BK126</f>
        <v>0</v>
      </c>
    </row>
    <row r="126" spans="1:65" s="12" customFormat="1" ht="25.9" customHeight="1">
      <c r="B126" s="181"/>
      <c r="C126" s="182"/>
      <c r="D126" s="183" t="s">
        <v>72</v>
      </c>
      <c r="E126" s="184" t="s">
        <v>124</v>
      </c>
      <c r="F126" s="184" t="s">
        <v>125</v>
      </c>
      <c r="G126" s="182"/>
      <c r="H126" s="182"/>
      <c r="I126" s="185"/>
      <c r="J126" s="186">
        <f>BK126</f>
        <v>0</v>
      </c>
      <c r="K126" s="182"/>
      <c r="L126" s="187"/>
      <c r="M126" s="188"/>
      <c r="N126" s="189"/>
      <c r="O126" s="189"/>
      <c r="P126" s="190">
        <f>P127+P141+P147+P158</f>
        <v>0</v>
      </c>
      <c r="Q126" s="189"/>
      <c r="R126" s="190">
        <f>R127+R141+R147+R158</f>
        <v>0</v>
      </c>
      <c r="S126" s="189"/>
      <c r="T126" s="191">
        <f>T127+T141+T147+T158</f>
        <v>0</v>
      </c>
      <c r="AR126" s="192" t="s">
        <v>80</v>
      </c>
      <c r="AT126" s="193" t="s">
        <v>72</v>
      </c>
      <c r="AU126" s="193" t="s">
        <v>73</v>
      </c>
      <c r="AY126" s="192" t="s">
        <v>126</v>
      </c>
      <c r="BK126" s="194">
        <f>BK127+BK141+BK147+BK158</f>
        <v>0</v>
      </c>
    </row>
    <row r="127" spans="1:65" s="12" customFormat="1" ht="22.9" customHeight="1">
      <c r="B127" s="181"/>
      <c r="C127" s="182"/>
      <c r="D127" s="183" t="s">
        <v>72</v>
      </c>
      <c r="E127" s="195" t="s">
        <v>80</v>
      </c>
      <c r="F127" s="195" t="s">
        <v>127</v>
      </c>
      <c r="G127" s="182"/>
      <c r="H127" s="182"/>
      <c r="I127" s="185"/>
      <c r="J127" s="196">
        <f>BK127</f>
        <v>0</v>
      </c>
      <c r="K127" s="182"/>
      <c r="L127" s="187"/>
      <c r="M127" s="188"/>
      <c r="N127" s="189"/>
      <c r="O127" s="189"/>
      <c r="P127" s="190">
        <f>SUM(P128:P140)</f>
        <v>0</v>
      </c>
      <c r="Q127" s="189"/>
      <c r="R127" s="190">
        <f>SUM(R128:R140)</f>
        <v>0</v>
      </c>
      <c r="S127" s="189"/>
      <c r="T127" s="191">
        <f>SUM(T128:T140)</f>
        <v>0</v>
      </c>
      <c r="AR127" s="192" t="s">
        <v>80</v>
      </c>
      <c r="AT127" s="193" t="s">
        <v>72</v>
      </c>
      <c r="AU127" s="193" t="s">
        <v>80</v>
      </c>
      <c r="AY127" s="192" t="s">
        <v>126</v>
      </c>
      <c r="BK127" s="194">
        <f>SUM(BK128:BK140)</f>
        <v>0</v>
      </c>
    </row>
    <row r="128" spans="1:65" s="2" customFormat="1" ht="24.2" customHeight="1">
      <c r="A128" s="31"/>
      <c r="B128" s="32"/>
      <c r="C128" s="197" t="s">
        <v>80</v>
      </c>
      <c r="D128" s="197" t="s">
        <v>128</v>
      </c>
      <c r="E128" s="198" t="s">
        <v>129</v>
      </c>
      <c r="F128" s="199" t="s">
        <v>130</v>
      </c>
      <c r="G128" s="200" t="s">
        <v>131</v>
      </c>
      <c r="H128" s="201">
        <v>57.06</v>
      </c>
      <c r="I128" s="202"/>
      <c r="J128" s="203">
        <f t="shared" ref="J128:J140" si="0">ROUND(I128*H128,2)</f>
        <v>0</v>
      </c>
      <c r="K128" s="204"/>
      <c r="L128" s="36"/>
      <c r="M128" s="205" t="s">
        <v>1</v>
      </c>
      <c r="N128" s="206" t="s">
        <v>39</v>
      </c>
      <c r="O128" s="72"/>
      <c r="P128" s="207">
        <f t="shared" ref="P128:P140" si="1">O128*H128</f>
        <v>0</v>
      </c>
      <c r="Q128" s="207">
        <v>0</v>
      </c>
      <c r="R128" s="207">
        <f t="shared" ref="R128:R140" si="2">Q128*H128</f>
        <v>0</v>
      </c>
      <c r="S128" s="207">
        <v>0</v>
      </c>
      <c r="T128" s="208">
        <f t="shared" ref="T128:T140" si="3"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09" t="s">
        <v>132</v>
      </c>
      <c r="AT128" s="209" t="s">
        <v>128</v>
      </c>
      <c r="AU128" s="209" t="s">
        <v>86</v>
      </c>
      <c r="AY128" s="14" t="s">
        <v>126</v>
      </c>
      <c r="BE128" s="210">
        <f t="shared" ref="BE128:BE140" si="4">IF(N128="základná",J128,0)</f>
        <v>0</v>
      </c>
      <c r="BF128" s="210">
        <f t="shared" ref="BF128:BF140" si="5">IF(N128="znížená",J128,0)</f>
        <v>0</v>
      </c>
      <c r="BG128" s="210">
        <f t="shared" ref="BG128:BG140" si="6">IF(N128="zákl. prenesená",J128,0)</f>
        <v>0</v>
      </c>
      <c r="BH128" s="210">
        <f t="shared" ref="BH128:BH140" si="7">IF(N128="zníž. prenesená",J128,0)</f>
        <v>0</v>
      </c>
      <c r="BI128" s="210">
        <f t="shared" ref="BI128:BI140" si="8">IF(N128="nulová",J128,0)</f>
        <v>0</v>
      </c>
      <c r="BJ128" s="14" t="s">
        <v>86</v>
      </c>
      <c r="BK128" s="210">
        <f t="shared" ref="BK128:BK140" si="9">ROUND(I128*H128,2)</f>
        <v>0</v>
      </c>
      <c r="BL128" s="14" t="s">
        <v>132</v>
      </c>
      <c r="BM128" s="209" t="s">
        <v>86</v>
      </c>
    </row>
    <row r="129" spans="1:65" s="2" customFormat="1" ht="24.2" customHeight="1">
      <c r="A129" s="31"/>
      <c r="B129" s="32"/>
      <c r="C129" s="197" t="s">
        <v>86</v>
      </c>
      <c r="D129" s="197" t="s">
        <v>128</v>
      </c>
      <c r="E129" s="198" t="s">
        <v>133</v>
      </c>
      <c r="F129" s="199" t="s">
        <v>134</v>
      </c>
      <c r="G129" s="200" t="s">
        <v>131</v>
      </c>
      <c r="H129" s="201">
        <v>28.53</v>
      </c>
      <c r="I129" s="202"/>
      <c r="J129" s="203">
        <f t="shared" si="0"/>
        <v>0</v>
      </c>
      <c r="K129" s="204"/>
      <c r="L129" s="36"/>
      <c r="M129" s="205" t="s">
        <v>1</v>
      </c>
      <c r="N129" s="206" t="s">
        <v>39</v>
      </c>
      <c r="O129" s="72"/>
      <c r="P129" s="207">
        <f t="shared" si="1"/>
        <v>0</v>
      </c>
      <c r="Q129" s="207">
        <v>0</v>
      </c>
      <c r="R129" s="207">
        <f t="shared" si="2"/>
        <v>0</v>
      </c>
      <c r="S129" s="207">
        <v>0</v>
      </c>
      <c r="T129" s="208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09" t="s">
        <v>132</v>
      </c>
      <c r="AT129" s="209" t="s">
        <v>128</v>
      </c>
      <c r="AU129" s="209" t="s">
        <v>86</v>
      </c>
      <c r="AY129" s="14" t="s">
        <v>126</v>
      </c>
      <c r="BE129" s="210">
        <f t="shared" si="4"/>
        <v>0</v>
      </c>
      <c r="BF129" s="210">
        <f t="shared" si="5"/>
        <v>0</v>
      </c>
      <c r="BG129" s="210">
        <f t="shared" si="6"/>
        <v>0</v>
      </c>
      <c r="BH129" s="210">
        <f t="shared" si="7"/>
        <v>0</v>
      </c>
      <c r="BI129" s="210">
        <f t="shared" si="8"/>
        <v>0</v>
      </c>
      <c r="BJ129" s="14" t="s">
        <v>86</v>
      </c>
      <c r="BK129" s="210">
        <f t="shared" si="9"/>
        <v>0</v>
      </c>
      <c r="BL129" s="14" t="s">
        <v>132</v>
      </c>
      <c r="BM129" s="209" t="s">
        <v>132</v>
      </c>
    </row>
    <row r="130" spans="1:65" s="2" customFormat="1" ht="33" customHeight="1">
      <c r="A130" s="31"/>
      <c r="B130" s="32"/>
      <c r="C130" s="197" t="s">
        <v>135</v>
      </c>
      <c r="D130" s="197" t="s">
        <v>128</v>
      </c>
      <c r="E130" s="198" t="s">
        <v>136</v>
      </c>
      <c r="F130" s="199" t="s">
        <v>137</v>
      </c>
      <c r="G130" s="200" t="s">
        <v>131</v>
      </c>
      <c r="H130" s="201">
        <v>28.53</v>
      </c>
      <c r="I130" s="202"/>
      <c r="J130" s="203">
        <f t="shared" si="0"/>
        <v>0</v>
      </c>
      <c r="K130" s="204"/>
      <c r="L130" s="36"/>
      <c r="M130" s="205" t="s">
        <v>1</v>
      </c>
      <c r="N130" s="206" t="s">
        <v>39</v>
      </c>
      <c r="O130" s="72"/>
      <c r="P130" s="207">
        <f t="shared" si="1"/>
        <v>0</v>
      </c>
      <c r="Q130" s="207">
        <v>0</v>
      </c>
      <c r="R130" s="207">
        <f t="shared" si="2"/>
        <v>0</v>
      </c>
      <c r="S130" s="207">
        <v>0</v>
      </c>
      <c r="T130" s="208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9" t="s">
        <v>132</v>
      </c>
      <c r="AT130" s="209" t="s">
        <v>128</v>
      </c>
      <c r="AU130" s="209" t="s">
        <v>86</v>
      </c>
      <c r="AY130" s="14" t="s">
        <v>126</v>
      </c>
      <c r="BE130" s="210">
        <f t="shared" si="4"/>
        <v>0</v>
      </c>
      <c r="BF130" s="210">
        <f t="shared" si="5"/>
        <v>0</v>
      </c>
      <c r="BG130" s="210">
        <f t="shared" si="6"/>
        <v>0</v>
      </c>
      <c r="BH130" s="210">
        <f t="shared" si="7"/>
        <v>0</v>
      </c>
      <c r="BI130" s="210">
        <f t="shared" si="8"/>
        <v>0</v>
      </c>
      <c r="BJ130" s="14" t="s">
        <v>86</v>
      </c>
      <c r="BK130" s="210">
        <f t="shared" si="9"/>
        <v>0</v>
      </c>
      <c r="BL130" s="14" t="s">
        <v>132</v>
      </c>
      <c r="BM130" s="209" t="s">
        <v>138</v>
      </c>
    </row>
    <row r="131" spans="1:65" s="2" customFormat="1" ht="33" customHeight="1">
      <c r="A131" s="31"/>
      <c r="B131" s="32"/>
      <c r="C131" s="197" t="s">
        <v>132</v>
      </c>
      <c r="D131" s="197" t="s">
        <v>128</v>
      </c>
      <c r="E131" s="198" t="s">
        <v>139</v>
      </c>
      <c r="F131" s="199" t="s">
        <v>140</v>
      </c>
      <c r="G131" s="200" t="s">
        <v>131</v>
      </c>
      <c r="H131" s="201">
        <v>51.4</v>
      </c>
      <c r="I131" s="202"/>
      <c r="J131" s="203">
        <f t="shared" si="0"/>
        <v>0</v>
      </c>
      <c r="K131" s="204"/>
      <c r="L131" s="36"/>
      <c r="M131" s="205" t="s">
        <v>1</v>
      </c>
      <c r="N131" s="206" t="s">
        <v>39</v>
      </c>
      <c r="O131" s="72"/>
      <c r="P131" s="207">
        <f t="shared" si="1"/>
        <v>0</v>
      </c>
      <c r="Q131" s="207">
        <v>0</v>
      </c>
      <c r="R131" s="207">
        <f t="shared" si="2"/>
        <v>0</v>
      </c>
      <c r="S131" s="207">
        <v>0</v>
      </c>
      <c r="T131" s="208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9" t="s">
        <v>132</v>
      </c>
      <c r="AT131" s="209" t="s">
        <v>128</v>
      </c>
      <c r="AU131" s="209" t="s">
        <v>86</v>
      </c>
      <c r="AY131" s="14" t="s">
        <v>126</v>
      </c>
      <c r="BE131" s="210">
        <f t="shared" si="4"/>
        <v>0</v>
      </c>
      <c r="BF131" s="210">
        <f t="shared" si="5"/>
        <v>0</v>
      </c>
      <c r="BG131" s="210">
        <f t="shared" si="6"/>
        <v>0</v>
      </c>
      <c r="BH131" s="210">
        <f t="shared" si="7"/>
        <v>0</v>
      </c>
      <c r="BI131" s="210">
        <f t="shared" si="8"/>
        <v>0</v>
      </c>
      <c r="BJ131" s="14" t="s">
        <v>86</v>
      </c>
      <c r="BK131" s="210">
        <f t="shared" si="9"/>
        <v>0</v>
      </c>
      <c r="BL131" s="14" t="s">
        <v>132</v>
      </c>
      <c r="BM131" s="209" t="s">
        <v>141</v>
      </c>
    </row>
    <row r="132" spans="1:65" s="2" customFormat="1" ht="24.2" customHeight="1">
      <c r="A132" s="31"/>
      <c r="B132" s="32"/>
      <c r="C132" s="197" t="s">
        <v>142</v>
      </c>
      <c r="D132" s="197" t="s">
        <v>128</v>
      </c>
      <c r="E132" s="198" t="s">
        <v>143</v>
      </c>
      <c r="F132" s="199" t="s">
        <v>144</v>
      </c>
      <c r="G132" s="200" t="s">
        <v>131</v>
      </c>
      <c r="H132" s="201">
        <v>174.1</v>
      </c>
      <c r="I132" s="202"/>
      <c r="J132" s="203">
        <f t="shared" si="0"/>
        <v>0</v>
      </c>
      <c r="K132" s="204"/>
      <c r="L132" s="36"/>
      <c r="M132" s="205" t="s">
        <v>1</v>
      </c>
      <c r="N132" s="206" t="s">
        <v>39</v>
      </c>
      <c r="O132" s="72"/>
      <c r="P132" s="207">
        <f t="shared" si="1"/>
        <v>0</v>
      </c>
      <c r="Q132" s="207">
        <v>0</v>
      </c>
      <c r="R132" s="207">
        <f t="shared" si="2"/>
        <v>0</v>
      </c>
      <c r="S132" s="207">
        <v>0</v>
      </c>
      <c r="T132" s="208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9" t="s">
        <v>132</v>
      </c>
      <c r="AT132" s="209" t="s">
        <v>128</v>
      </c>
      <c r="AU132" s="209" t="s">
        <v>86</v>
      </c>
      <c r="AY132" s="14" t="s">
        <v>126</v>
      </c>
      <c r="BE132" s="210">
        <f t="shared" si="4"/>
        <v>0</v>
      </c>
      <c r="BF132" s="210">
        <f t="shared" si="5"/>
        <v>0</v>
      </c>
      <c r="BG132" s="210">
        <f t="shared" si="6"/>
        <v>0</v>
      </c>
      <c r="BH132" s="210">
        <f t="shared" si="7"/>
        <v>0</v>
      </c>
      <c r="BI132" s="210">
        <f t="shared" si="8"/>
        <v>0</v>
      </c>
      <c r="BJ132" s="14" t="s">
        <v>86</v>
      </c>
      <c r="BK132" s="210">
        <f t="shared" si="9"/>
        <v>0</v>
      </c>
      <c r="BL132" s="14" t="s">
        <v>132</v>
      </c>
      <c r="BM132" s="209" t="s">
        <v>145</v>
      </c>
    </row>
    <row r="133" spans="1:65" s="2" customFormat="1" ht="24.2" customHeight="1">
      <c r="A133" s="31"/>
      <c r="B133" s="32"/>
      <c r="C133" s="197" t="s">
        <v>138</v>
      </c>
      <c r="D133" s="197" t="s">
        <v>128</v>
      </c>
      <c r="E133" s="198" t="s">
        <v>146</v>
      </c>
      <c r="F133" s="199" t="s">
        <v>147</v>
      </c>
      <c r="G133" s="200" t="s">
        <v>131</v>
      </c>
      <c r="H133" s="201">
        <v>174.1</v>
      </c>
      <c r="I133" s="202"/>
      <c r="J133" s="203">
        <f t="shared" si="0"/>
        <v>0</v>
      </c>
      <c r="K133" s="204"/>
      <c r="L133" s="36"/>
      <c r="M133" s="205" t="s">
        <v>1</v>
      </c>
      <c r="N133" s="206" t="s">
        <v>39</v>
      </c>
      <c r="O133" s="72"/>
      <c r="P133" s="207">
        <f t="shared" si="1"/>
        <v>0</v>
      </c>
      <c r="Q133" s="207">
        <v>0</v>
      </c>
      <c r="R133" s="207">
        <f t="shared" si="2"/>
        <v>0</v>
      </c>
      <c r="S133" s="207">
        <v>0</v>
      </c>
      <c r="T133" s="208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9" t="s">
        <v>132</v>
      </c>
      <c r="AT133" s="209" t="s">
        <v>128</v>
      </c>
      <c r="AU133" s="209" t="s">
        <v>86</v>
      </c>
      <c r="AY133" s="14" t="s">
        <v>126</v>
      </c>
      <c r="BE133" s="210">
        <f t="shared" si="4"/>
        <v>0</v>
      </c>
      <c r="BF133" s="210">
        <f t="shared" si="5"/>
        <v>0</v>
      </c>
      <c r="BG133" s="210">
        <f t="shared" si="6"/>
        <v>0</v>
      </c>
      <c r="BH133" s="210">
        <f t="shared" si="7"/>
        <v>0</v>
      </c>
      <c r="BI133" s="210">
        <f t="shared" si="8"/>
        <v>0</v>
      </c>
      <c r="BJ133" s="14" t="s">
        <v>86</v>
      </c>
      <c r="BK133" s="210">
        <f t="shared" si="9"/>
        <v>0</v>
      </c>
      <c r="BL133" s="14" t="s">
        <v>132</v>
      </c>
      <c r="BM133" s="209" t="s">
        <v>148</v>
      </c>
    </row>
    <row r="134" spans="1:65" s="2" customFormat="1" ht="33" customHeight="1">
      <c r="A134" s="31"/>
      <c r="B134" s="32"/>
      <c r="C134" s="197" t="s">
        <v>149</v>
      </c>
      <c r="D134" s="197" t="s">
        <v>128</v>
      </c>
      <c r="E134" s="198" t="s">
        <v>150</v>
      </c>
      <c r="F134" s="199" t="s">
        <v>151</v>
      </c>
      <c r="G134" s="200" t="s">
        <v>131</v>
      </c>
      <c r="H134" s="201">
        <v>141.69999999999999</v>
      </c>
      <c r="I134" s="202"/>
      <c r="J134" s="203">
        <f t="shared" si="0"/>
        <v>0</v>
      </c>
      <c r="K134" s="204"/>
      <c r="L134" s="36"/>
      <c r="M134" s="205" t="s">
        <v>1</v>
      </c>
      <c r="N134" s="206" t="s">
        <v>39</v>
      </c>
      <c r="O134" s="72"/>
      <c r="P134" s="207">
        <f t="shared" si="1"/>
        <v>0</v>
      </c>
      <c r="Q134" s="207">
        <v>0</v>
      </c>
      <c r="R134" s="207">
        <f t="shared" si="2"/>
        <v>0</v>
      </c>
      <c r="S134" s="207">
        <v>0</v>
      </c>
      <c r="T134" s="208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9" t="s">
        <v>132</v>
      </c>
      <c r="AT134" s="209" t="s">
        <v>128</v>
      </c>
      <c r="AU134" s="209" t="s">
        <v>86</v>
      </c>
      <c r="AY134" s="14" t="s">
        <v>126</v>
      </c>
      <c r="BE134" s="210">
        <f t="shared" si="4"/>
        <v>0</v>
      </c>
      <c r="BF134" s="210">
        <f t="shared" si="5"/>
        <v>0</v>
      </c>
      <c r="BG134" s="210">
        <f t="shared" si="6"/>
        <v>0</v>
      </c>
      <c r="BH134" s="210">
        <f t="shared" si="7"/>
        <v>0</v>
      </c>
      <c r="BI134" s="210">
        <f t="shared" si="8"/>
        <v>0</v>
      </c>
      <c r="BJ134" s="14" t="s">
        <v>86</v>
      </c>
      <c r="BK134" s="210">
        <f t="shared" si="9"/>
        <v>0</v>
      </c>
      <c r="BL134" s="14" t="s">
        <v>132</v>
      </c>
      <c r="BM134" s="209" t="s">
        <v>152</v>
      </c>
    </row>
    <row r="135" spans="1:65" s="2" customFormat="1" ht="33" customHeight="1">
      <c r="A135" s="31"/>
      <c r="B135" s="32"/>
      <c r="C135" s="197" t="s">
        <v>141</v>
      </c>
      <c r="D135" s="197" t="s">
        <v>128</v>
      </c>
      <c r="E135" s="198" t="s">
        <v>153</v>
      </c>
      <c r="F135" s="199" t="s">
        <v>154</v>
      </c>
      <c r="G135" s="200" t="s">
        <v>131</v>
      </c>
      <c r="H135" s="201">
        <v>75.930000000000007</v>
      </c>
      <c r="I135" s="202"/>
      <c r="J135" s="203">
        <f t="shared" si="0"/>
        <v>0</v>
      </c>
      <c r="K135" s="204"/>
      <c r="L135" s="36"/>
      <c r="M135" s="205" t="s">
        <v>1</v>
      </c>
      <c r="N135" s="206" t="s">
        <v>39</v>
      </c>
      <c r="O135" s="72"/>
      <c r="P135" s="207">
        <f t="shared" si="1"/>
        <v>0</v>
      </c>
      <c r="Q135" s="207">
        <v>0</v>
      </c>
      <c r="R135" s="207">
        <f t="shared" si="2"/>
        <v>0</v>
      </c>
      <c r="S135" s="207">
        <v>0</v>
      </c>
      <c r="T135" s="208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9" t="s">
        <v>132</v>
      </c>
      <c r="AT135" s="209" t="s">
        <v>128</v>
      </c>
      <c r="AU135" s="209" t="s">
        <v>86</v>
      </c>
      <c r="AY135" s="14" t="s">
        <v>126</v>
      </c>
      <c r="BE135" s="210">
        <f t="shared" si="4"/>
        <v>0</v>
      </c>
      <c r="BF135" s="210">
        <f t="shared" si="5"/>
        <v>0</v>
      </c>
      <c r="BG135" s="210">
        <f t="shared" si="6"/>
        <v>0</v>
      </c>
      <c r="BH135" s="210">
        <f t="shared" si="7"/>
        <v>0</v>
      </c>
      <c r="BI135" s="210">
        <f t="shared" si="8"/>
        <v>0</v>
      </c>
      <c r="BJ135" s="14" t="s">
        <v>86</v>
      </c>
      <c r="BK135" s="210">
        <f t="shared" si="9"/>
        <v>0</v>
      </c>
      <c r="BL135" s="14" t="s">
        <v>132</v>
      </c>
      <c r="BM135" s="209" t="s">
        <v>155</v>
      </c>
    </row>
    <row r="136" spans="1:65" s="2" customFormat="1" ht="24.2" customHeight="1">
      <c r="A136" s="31"/>
      <c r="B136" s="32"/>
      <c r="C136" s="197" t="s">
        <v>156</v>
      </c>
      <c r="D136" s="197" t="s">
        <v>128</v>
      </c>
      <c r="E136" s="198" t="s">
        <v>157</v>
      </c>
      <c r="F136" s="199" t="s">
        <v>158</v>
      </c>
      <c r="G136" s="200" t="s">
        <v>131</v>
      </c>
      <c r="H136" s="201">
        <v>141.69999999999999</v>
      </c>
      <c r="I136" s="202"/>
      <c r="J136" s="203">
        <f t="shared" si="0"/>
        <v>0</v>
      </c>
      <c r="K136" s="204"/>
      <c r="L136" s="36"/>
      <c r="M136" s="205" t="s">
        <v>1</v>
      </c>
      <c r="N136" s="206" t="s">
        <v>39</v>
      </c>
      <c r="O136" s="72"/>
      <c r="P136" s="207">
        <f t="shared" si="1"/>
        <v>0</v>
      </c>
      <c r="Q136" s="207">
        <v>0</v>
      </c>
      <c r="R136" s="207">
        <f t="shared" si="2"/>
        <v>0</v>
      </c>
      <c r="S136" s="207">
        <v>0</v>
      </c>
      <c r="T136" s="208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9" t="s">
        <v>132</v>
      </c>
      <c r="AT136" s="209" t="s">
        <v>128</v>
      </c>
      <c r="AU136" s="209" t="s">
        <v>86</v>
      </c>
      <c r="AY136" s="14" t="s">
        <v>126</v>
      </c>
      <c r="BE136" s="210">
        <f t="shared" si="4"/>
        <v>0</v>
      </c>
      <c r="BF136" s="210">
        <f t="shared" si="5"/>
        <v>0</v>
      </c>
      <c r="BG136" s="210">
        <f t="shared" si="6"/>
        <v>0</v>
      </c>
      <c r="BH136" s="210">
        <f t="shared" si="7"/>
        <v>0</v>
      </c>
      <c r="BI136" s="210">
        <f t="shared" si="8"/>
        <v>0</v>
      </c>
      <c r="BJ136" s="14" t="s">
        <v>86</v>
      </c>
      <c r="BK136" s="210">
        <f t="shared" si="9"/>
        <v>0</v>
      </c>
      <c r="BL136" s="14" t="s">
        <v>132</v>
      </c>
      <c r="BM136" s="209" t="s">
        <v>159</v>
      </c>
    </row>
    <row r="137" spans="1:65" s="2" customFormat="1" ht="24.2" customHeight="1">
      <c r="A137" s="31"/>
      <c r="B137" s="32"/>
      <c r="C137" s="197" t="s">
        <v>145</v>
      </c>
      <c r="D137" s="197" t="s">
        <v>128</v>
      </c>
      <c r="E137" s="198" t="s">
        <v>160</v>
      </c>
      <c r="F137" s="199" t="s">
        <v>161</v>
      </c>
      <c r="G137" s="200" t="s">
        <v>131</v>
      </c>
      <c r="H137" s="201">
        <v>75.930000000000007</v>
      </c>
      <c r="I137" s="202"/>
      <c r="J137" s="203">
        <f t="shared" si="0"/>
        <v>0</v>
      </c>
      <c r="K137" s="204"/>
      <c r="L137" s="36"/>
      <c r="M137" s="205" t="s">
        <v>1</v>
      </c>
      <c r="N137" s="206" t="s">
        <v>39</v>
      </c>
      <c r="O137" s="72"/>
      <c r="P137" s="207">
        <f t="shared" si="1"/>
        <v>0</v>
      </c>
      <c r="Q137" s="207">
        <v>0</v>
      </c>
      <c r="R137" s="207">
        <f t="shared" si="2"/>
        <v>0</v>
      </c>
      <c r="S137" s="207">
        <v>0</v>
      </c>
      <c r="T137" s="208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9" t="s">
        <v>132</v>
      </c>
      <c r="AT137" s="209" t="s">
        <v>128</v>
      </c>
      <c r="AU137" s="209" t="s">
        <v>86</v>
      </c>
      <c r="AY137" s="14" t="s">
        <v>126</v>
      </c>
      <c r="BE137" s="210">
        <f t="shared" si="4"/>
        <v>0</v>
      </c>
      <c r="BF137" s="210">
        <f t="shared" si="5"/>
        <v>0</v>
      </c>
      <c r="BG137" s="210">
        <f t="shared" si="6"/>
        <v>0</v>
      </c>
      <c r="BH137" s="210">
        <f t="shared" si="7"/>
        <v>0</v>
      </c>
      <c r="BI137" s="210">
        <f t="shared" si="8"/>
        <v>0</v>
      </c>
      <c r="BJ137" s="14" t="s">
        <v>86</v>
      </c>
      <c r="BK137" s="210">
        <f t="shared" si="9"/>
        <v>0</v>
      </c>
      <c r="BL137" s="14" t="s">
        <v>132</v>
      </c>
      <c r="BM137" s="209" t="s">
        <v>7</v>
      </c>
    </row>
    <row r="138" spans="1:65" s="2" customFormat="1" ht="21.75" customHeight="1">
      <c r="A138" s="31"/>
      <c r="B138" s="32"/>
      <c r="C138" s="197" t="s">
        <v>162</v>
      </c>
      <c r="D138" s="197" t="s">
        <v>128</v>
      </c>
      <c r="E138" s="198" t="s">
        <v>163</v>
      </c>
      <c r="F138" s="199" t="s">
        <v>164</v>
      </c>
      <c r="G138" s="200" t="s">
        <v>165</v>
      </c>
      <c r="H138" s="201">
        <v>735</v>
      </c>
      <c r="I138" s="202"/>
      <c r="J138" s="203">
        <f t="shared" si="0"/>
        <v>0</v>
      </c>
      <c r="K138" s="204"/>
      <c r="L138" s="36"/>
      <c r="M138" s="205" t="s">
        <v>1</v>
      </c>
      <c r="N138" s="206" t="s">
        <v>39</v>
      </c>
      <c r="O138" s="72"/>
      <c r="P138" s="207">
        <f t="shared" si="1"/>
        <v>0</v>
      </c>
      <c r="Q138" s="207">
        <v>0</v>
      </c>
      <c r="R138" s="207">
        <f t="shared" si="2"/>
        <v>0</v>
      </c>
      <c r="S138" s="207">
        <v>0</v>
      </c>
      <c r="T138" s="208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9" t="s">
        <v>132</v>
      </c>
      <c r="AT138" s="209" t="s">
        <v>128</v>
      </c>
      <c r="AU138" s="209" t="s">
        <v>86</v>
      </c>
      <c r="AY138" s="14" t="s">
        <v>126</v>
      </c>
      <c r="BE138" s="210">
        <f t="shared" si="4"/>
        <v>0</v>
      </c>
      <c r="BF138" s="210">
        <f t="shared" si="5"/>
        <v>0</v>
      </c>
      <c r="BG138" s="210">
        <f t="shared" si="6"/>
        <v>0</v>
      </c>
      <c r="BH138" s="210">
        <f t="shared" si="7"/>
        <v>0</v>
      </c>
      <c r="BI138" s="210">
        <f t="shared" si="8"/>
        <v>0</v>
      </c>
      <c r="BJ138" s="14" t="s">
        <v>86</v>
      </c>
      <c r="BK138" s="210">
        <f t="shared" si="9"/>
        <v>0</v>
      </c>
      <c r="BL138" s="14" t="s">
        <v>132</v>
      </c>
      <c r="BM138" s="209" t="s">
        <v>166</v>
      </c>
    </row>
    <row r="139" spans="1:65" s="2" customFormat="1" ht="24.2" customHeight="1">
      <c r="A139" s="31"/>
      <c r="B139" s="32"/>
      <c r="C139" s="197" t="s">
        <v>148</v>
      </c>
      <c r="D139" s="197" t="s">
        <v>128</v>
      </c>
      <c r="E139" s="198" t="s">
        <v>167</v>
      </c>
      <c r="F139" s="199" t="s">
        <v>168</v>
      </c>
      <c r="G139" s="200" t="s">
        <v>165</v>
      </c>
      <c r="H139" s="201">
        <v>363.8</v>
      </c>
      <c r="I139" s="202"/>
      <c r="J139" s="203">
        <f t="shared" si="0"/>
        <v>0</v>
      </c>
      <c r="K139" s="204"/>
      <c r="L139" s="36"/>
      <c r="M139" s="205" t="s">
        <v>1</v>
      </c>
      <c r="N139" s="206" t="s">
        <v>39</v>
      </c>
      <c r="O139" s="72"/>
      <c r="P139" s="207">
        <f t="shared" si="1"/>
        <v>0</v>
      </c>
      <c r="Q139" s="207">
        <v>0</v>
      </c>
      <c r="R139" s="207">
        <f t="shared" si="2"/>
        <v>0</v>
      </c>
      <c r="S139" s="207">
        <v>0</v>
      </c>
      <c r="T139" s="208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9" t="s">
        <v>132</v>
      </c>
      <c r="AT139" s="209" t="s">
        <v>128</v>
      </c>
      <c r="AU139" s="209" t="s">
        <v>86</v>
      </c>
      <c r="AY139" s="14" t="s">
        <v>126</v>
      </c>
      <c r="BE139" s="210">
        <f t="shared" si="4"/>
        <v>0</v>
      </c>
      <c r="BF139" s="210">
        <f t="shared" si="5"/>
        <v>0</v>
      </c>
      <c r="BG139" s="210">
        <f t="shared" si="6"/>
        <v>0</v>
      </c>
      <c r="BH139" s="210">
        <f t="shared" si="7"/>
        <v>0</v>
      </c>
      <c r="BI139" s="210">
        <f t="shared" si="8"/>
        <v>0</v>
      </c>
      <c r="BJ139" s="14" t="s">
        <v>86</v>
      </c>
      <c r="BK139" s="210">
        <f t="shared" si="9"/>
        <v>0</v>
      </c>
      <c r="BL139" s="14" t="s">
        <v>132</v>
      </c>
      <c r="BM139" s="209" t="s">
        <v>169</v>
      </c>
    </row>
    <row r="140" spans="1:65" s="2" customFormat="1" ht="16.5" customHeight="1">
      <c r="A140" s="31"/>
      <c r="B140" s="32"/>
      <c r="C140" s="197" t="s">
        <v>170</v>
      </c>
      <c r="D140" s="197" t="s">
        <v>128</v>
      </c>
      <c r="E140" s="198" t="s">
        <v>171</v>
      </c>
      <c r="F140" s="199" t="s">
        <v>172</v>
      </c>
      <c r="G140" s="200" t="s">
        <v>165</v>
      </c>
      <c r="H140" s="201">
        <v>363.8</v>
      </c>
      <c r="I140" s="202"/>
      <c r="J140" s="203">
        <f t="shared" si="0"/>
        <v>0</v>
      </c>
      <c r="K140" s="204"/>
      <c r="L140" s="36"/>
      <c r="M140" s="205" t="s">
        <v>1</v>
      </c>
      <c r="N140" s="206" t="s">
        <v>39</v>
      </c>
      <c r="O140" s="72"/>
      <c r="P140" s="207">
        <f t="shared" si="1"/>
        <v>0</v>
      </c>
      <c r="Q140" s="207">
        <v>0</v>
      </c>
      <c r="R140" s="207">
        <f t="shared" si="2"/>
        <v>0</v>
      </c>
      <c r="S140" s="207">
        <v>0</v>
      </c>
      <c r="T140" s="208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9" t="s">
        <v>132</v>
      </c>
      <c r="AT140" s="209" t="s">
        <v>128</v>
      </c>
      <c r="AU140" s="209" t="s">
        <v>86</v>
      </c>
      <c r="AY140" s="14" t="s">
        <v>126</v>
      </c>
      <c r="BE140" s="210">
        <f t="shared" si="4"/>
        <v>0</v>
      </c>
      <c r="BF140" s="210">
        <f t="shared" si="5"/>
        <v>0</v>
      </c>
      <c r="BG140" s="210">
        <f t="shared" si="6"/>
        <v>0</v>
      </c>
      <c r="BH140" s="210">
        <f t="shared" si="7"/>
        <v>0</v>
      </c>
      <c r="BI140" s="210">
        <f t="shared" si="8"/>
        <v>0</v>
      </c>
      <c r="BJ140" s="14" t="s">
        <v>86</v>
      </c>
      <c r="BK140" s="210">
        <f t="shared" si="9"/>
        <v>0</v>
      </c>
      <c r="BL140" s="14" t="s">
        <v>132</v>
      </c>
      <c r="BM140" s="209" t="s">
        <v>173</v>
      </c>
    </row>
    <row r="141" spans="1:65" s="12" customFormat="1" ht="22.9" customHeight="1">
      <c r="B141" s="181"/>
      <c r="C141" s="182"/>
      <c r="D141" s="183" t="s">
        <v>72</v>
      </c>
      <c r="E141" s="195" t="s">
        <v>142</v>
      </c>
      <c r="F141" s="195" t="s">
        <v>174</v>
      </c>
      <c r="G141" s="182"/>
      <c r="H141" s="182"/>
      <c r="I141" s="185"/>
      <c r="J141" s="196">
        <f>BK141</f>
        <v>0</v>
      </c>
      <c r="K141" s="182"/>
      <c r="L141" s="187"/>
      <c r="M141" s="188"/>
      <c r="N141" s="189"/>
      <c r="O141" s="189"/>
      <c r="P141" s="190">
        <f>SUM(P142:P146)</f>
        <v>0</v>
      </c>
      <c r="Q141" s="189"/>
      <c r="R141" s="190">
        <f>SUM(R142:R146)</f>
        <v>0</v>
      </c>
      <c r="S141" s="189"/>
      <c r="T141" s="191">
        <f>SUM(T142:T146)</f>
        <v>0</v>
      </c>
      <c r="AR141" s="192" t="s">
        <v>80</v>
      </c>
      <c r="AT141" s="193" t="s">
        <v>72</v>
      </c>
      <c r="AU141" s="193" t="s">
        <v>80</v>
      </c>
      <c r="AY141" s="192" t="s">
        <v>126</v>
      </c>
      <c r="BK141" s="194">
        <f>SUM(BK142:BK146)</f>
        <v>0</v>
      </c>
    </row>
    <row r="142" spans="1:65" s="2" customFormat="1" ht="24.2" customHeight="1">
      <c r="A142" s="31"/>
      <c r="B142" s="32"/>
      <c r="C142" s="197" t="s">
        <v>152</v>
      </c>
      <c r="D142" s="197" t="s">
        <v>128</v>
      </c>
      <c r="E142" s="198" t="s">
        <v>175</v>
      </c>
      <c r="F142" s="199" t="s">
        <v>176</v>
      </c>
      <c r="G142" s="200" t="s">
        <v>165</v>
      </c>
      <c r="H142" s="201">
        <v>324.2</v>
      </c>
      <c r="I142" s="202"/>
      <c r="J142" s="203">
        <f>ROUND(I142*H142,2)</f>
        <v>0</v>
      </c>
      <c r="K142" s="204"/>
      <c r="L142" s="36"/>
      <c r="M142" s="205" t="s">
        <v>1</v>
      </c>
      <c r="N142" s="206" t="s">
        <v>39</v>
      </c>
      <c r="O142" s="72"/>
      <c r="P142" s="207">
        <f>O142*H142</f>
        <v>0</v>
      </c>
      <c r="Q142" s="207">
        <v>0</v>
      </c>
      <c r="R142" s="207">
        <f>Q142*H142</f>
        <v>0</v>
      </c>
      <c r="S142" s="207">
        <v>0</v>
      </c>
      <c r="T142" s="208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9" t="s">
        <v>132</v>
      </c>
      <c r="AT142" s="209" t="s">
        <v>128</v>
      </c>
      <c r="AU142" s="209" t="s">
        <v>86</v>
      </c>
      <c r="AY142" s="14" t="s">
        <v>126</v>
      </c>
      <c r="BE142" s="210">
        <f>IF(N142="základná",J142,0)</f>
        <v>0</v>
      </c>
      <c r="BF142" s="210">
        <f>IF(N142="znížená",J142,0)</f>
        <v>0</v>
      </c>
      <c r="BG142" s="210">
        <f>IF(N142="zákl. prenesená",J142,0)</f>
        <v>0</v>
      </c>
      <c r="BH142" s="210">
        <f>IF(N142="zníž. prenesená",J142,0)</f>
        <v>0</v>
      </c>
      <c r="BI142" s="210">
        <f>IF(N142="nulová",J142,0)</f>
        <v>0</v>
      </c>
      <c r="BJ142" s="14" t="s">
        <v>86</v>
      </c>
      <c r="BK142" s="210">
        <f>ROUND(I142*H142,2)</f>
        <v>0</v>
      </c>
      <c r="BL142" s="14" t="s">
        <v>132</v>
      </c>
      <c r="BM142" s="209" t="s">
        <v>177</v>
      </c>
    </row>
    <row r="143" spans="1:65" s="2" customFormat="1" ht="24.2" customHeight="1">
      <c r="A143" s="31"/>
      <c r="B143" s="32"/>
      <c r="C143" s="197" t="s">
        <v>178</v>
      </c>
      <c r="D143" s="197" t="s">
        <v>128</v>
      </c>
      <c r="E143" s="198" t="s">
        <v>179</v>
      </c>
      <c r="F143" s="199" t="s">
        <v>180</v>
      </c>
      <c r="G143" s="200" t="s">
        <v>165</v>
      </c>
      <c r="H143" s="201">
        <v>410.8</v>
      </c>
      <c r="I143" s="202"/>
      <c r="J143" s="203">
        <f>ROUND(I143*H143,2)</f>
        <v>0</v>
      </c>
      <c r="K143" s="204"/>
      <c r="L143" s="36"/>
      <c r="M143" s="205" t="s">
        <v>1</v>
      </c>
      <c r="N143" s="206" t="s">
        <v>39</v>
      </c>
      <c r="O143" s="72"/>
      <c r="P143" s="207">
        <f>O143*H143</f>
        <v>0</v>
      </c>
      <c r="Q143" s="207">
        <v>0</v>
      </c>
      <c r="R143" s="207">
        <f>Q143*H143</f>
        <v>0</v>
      </c>
      <c r="S143" s="207">
        <v>0</v>
      </c>
      <c r="T143" s="208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9" t="s">
        <v>132</v>
      </c>
      <c r="AT143" s="209" t="s">
        <v>128</v>
      </c>
      <c r="AU143" s="209" t="s">
        <v>86</v>
      </c>
      <c r="AY143" s="14" t="s">
        <v>126</v>
      </c>
      <c r="BE143" s="210">
        <f>IF(N143="základná",J143,0)</f>
        <v>0</v>
      </c>
      <c r="BF143" s="210">
        <f>IF(N143="znížená",J143,0)</f>
        <v>0</v>
      </c>
      <c r="BG143" s="210">
        <f>IF(N143="zákl. prenesená",J143,0)</f>
        <v>0</v>
      </c>
      <c r="BH143" s="210">
        <f>IF(N143="zníž. prenesená",J143,0)</f>
        <v>0</v>
      </c>
      <c r="BI143" s="210">
        <f>IF(N143="nulová",J143,0)</f>
        <v>0</v>
      </c>
      <c r="BJ143" s="14" t="s">
        <v>86</v>
      </c>
      <c r="BK143" s="210">
        <f>ROUND(I143*H143,2)</f>
        <v>0</v>
      </c>
      <c r="BL143" s="14" t="s">
        <v>132</v>
      </c>
      <c r="BM143" s="209" t="s">
        <v>181</v>
      </c>
    </row>
    <row r="144" spans="1:65" s="2" customFormat="1" ht="37.9" customHeight="1">
      <c r="A144" s="31"/>
      <c r="B144" s="32"/>
      <c r="C144" s="197" t="s">
        <v>155</v>
      </c>
      <c r="D144" s="197" t="s">
        <v>128</v>
      </c>
      <c r="E144" s="198" t="s">
        <v>182</v>
      </c>
      <c r="F144" s="199" t="s">
        <v>183</v>
      </c>
      <c r="G144" s="200" t="s">
        <v>165</v>
      </c>
      <c r="H144" s="201">
        <v>324.2</v>
      </c>
      <c r="I144" s="202"/>
      <c r="J144" s="203">
        <f>ROUND(I144*H144,2)</f>
        <v>0</v>
      </c>
      <c r="K144" s="204"/>
      <c r="L144" s="36"/>
      <c r="M144" s="205" t="s">
        <v>1</v>
      </c>
      <c r="N144" s="206" t="s">
        <v>39</v>
      </c>
      <c r="O144" s="72"/>
      <c r="P144" s="207">
        <f>O144*H144</f>
        <v>0</v>
      </c>
      <c r="Q144" s="207">
        <v>0</v>
      </c>
      <c r="R144" s="207">
        <f>Q144*H144</f>
        <v>0</v>
      </c>
      <c r="S144" s="207">
        <v>0</v>
      </c>
      <c r="T144" s="208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9" t="s">
        <v>132</v>
      </c>
      <c r="AT144" s="209" t="s">
        <v>128</v>
      </c>
      <c r="AU144" s="209" t="s">
        <v>86</v>
      </c>
      <c r="AY144" s="14" t="s">
        <v>126</v>
      </c>
      <c r="BE144" s="210">
        <f>IF(N144="základná",J144,0)</f>
        <v>0</v>
      </c>
      <c r="BF144" s="210">
        <f>IF(N144="znížená",J144,0)</f>
        <v>0</v>
      </c>
      <c r="BG144" s="210">
        <f>IF(N144="zákl. prenesená",J144,0)</f>
        <v>0</v>
      </c>
      <c r="BH144" s="210">
        <f>IF(N144="zníž. prenesená",J144,0)</f>
        <v>0</v>
      </c>
      <c r="BI144" s="210">
        <f>IF(N144="nulová",J144,0)</f>
        <v>0</v>
      </c>
      <c r="BJ144" s="14" t="s">
        <v>86</v>
      </c>
      <c r="BK144" s="210">
        <f>ROUND(I144*H144,2)</f>
        <v>0</v>
      </c>
      <c r="BL144" s="14" t="s">
        <v>132</v>
      </c>
      <c r="BM144" s="209" t="s">
        <v>184</v>
      </c>
    </row>
    <row r="145" spans="1:65" s="2" customFormat="1" ht="33" customHeight="1">
      <c r="A145" s="31"/>
      <c r="B145" s="32"/>
      <c r="C145" s="197" t="s">
        <v>185</v>
      </c>
      <c r="D145" s="197" t="s">
        <v>128</v>
      </c>
      <c r="E145" s="198" t="s">
        <v>186</v>
      </c>
      <c r="F145" s="199" t="s">
        <v>187</v>
      </c>
      <c r="G145" s="200" t="s">
        <v>165</v>
      </c>
      <c r="H145" s="201">
        <v>735</v>
      </c>
      <c r="I145" s="202"/>
      <c r="J145" s="203">
        <f>ROUND(I145*H145,2)</f>
        <v>0</v>
      </c>
      <c r="K145" s="204"/>
      <c r="L145" s="36"/>
      <c r="M145" s="205" t="s">
        <v>1</v>
      </c>
      <c r="N145" s="206" t="s">
        <v>39</v>
      </c>
      <c r="O145" s="72"/>
      <c r="P145" s="207">
        <f>O145*H145</f>
        <v>0</v>
      </c>
      <c r="Q145" s="207">
        <v>0</v>
      </c>
      <c r="R145" s="207">
        <f>Q145*H145</f>
        <v>0</v>
      </c>
      <c r="S145" s="207">
        <v>0</v>
      </c>
      <c r="T145" s="208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9" t="s">
        <v>132</v>
      </c>
      <c r="AT145" s="209" t="s">
        <v>128</v>
      </c>
      <c r="AU145" s="209" t="s">
        <v>86</v>
      </c>
      <c r="AY145" s="14" t="s">
        <v>126</v>
      </c>
      <c r="BE145" s="210">
        <f>IF(N145="základná",J145,0)</f>
        <v>0</v>
      </c>
      <c r="BF145" s="210">
        <f>IF(N145="znížená",J145,0)</f>
        <v>0</v>
      </c>
      <c r="BG145" s="210">
        <f>IF(N145="zákl. prenesená",J145,0)</f>
        <v>0</v>
      </c>
      <c r="BH145" s="210">
        <f>IF(N145="zníž. prenesená",J145,0)</f>
        <v>0</v>
      </c>
      <c r="BI145" s="210">
        <f>IF(N145="nulová",J145,0)</f>
        <v>0</v>
      </c>
      <c r="BJ145" s="14" t="s">
        <v>86</v>
      </c>
      <c r="BK145" s="210">
        <f>ROUND(I145*H145,2)</f>
        <v>0</v>
      </c>
      <c r="BL145" s="14" t="s">
        <v>132</v>
      </c>
      <c r="BM145" s="209" t="s">
        <v>188</v>
      </c>
    </row>
    <row r="146" spans="1:65" s="2" customFormat="1" ht="24.2" customHeight="1">
      <c r="A146" s="31"/>
      <c r="B146" s="32"/>
      <c r="C146" s="211" t="s">
        <v>159</v>
      </c>
      <c r="D146" s="211" t="s">
        <v>189</v>
      </c>
      <c r="E146" s="212" t="s">
        <v>190</v>
      </c>
      <c r="F146" s="213" t="s">
        <v>191</v>
      </c>
      <c r="G146" s="214" t="s">
        <v>165</v>
      </c>
      <c r="H146" s="215">
        <v>742.35</v>
      </c>
      <c r="I146" s="216"/>
      <c r="J146" s="217">
        <f>ROUND(I146*H146,2)</f>
        <v>0</v>
      </c>
      <c r="K146" s="218"/>
      <c r="L146" s="219"/>
      <c r="M146" s="220" t="s">
        <v>1</v>
      </c>
      <c r="N146" s="221" t="s">
        <v>39</v>
      </c>
      <c r="O146" s="72"/>
      <c r="P146" s="207">
        <f>O146*H146</f>
        <v>0</v>
      </c>
      <c r="Q146" s="207">
        <v>0</v>
      </c>
      <c r="R146" s="207">
        <f>Q146*H146</f>
        <v>0</v>
      </c>
      <c r="S146" s="207">
        <v>0</v>
      </c>
      <c r="T146" s="208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9" t="s">
        <v>141</v>
      </c>
      <c r="AT146" s="209" t="s">
        <v>189</v>
      </c>
      <c r="AU146" s="209" t="s">
        <v>86</v>
      </c>
      <c r="AY146" s="14" t="s">
        <v>126</v>
      </c>
      <c r="BE146" s="210">
        <f>IF(N146="základná",J146,0)</f>
        <v>0</v>
      </c>
      <c r="BF146" s="210">
        <f>IF(N146="znížená",J146,0)</f>
        <v>0</v>
      </c>
      <c r="BG146" s="210">
        <f>IF(N146="zákl. prenesená",J146,0)</f>
        <v>0</v>
      </c>
      <c r="BH146" s="210">
        <f>IF(N146="zníž. prenesená",J146,0)</f>
        <v>0</v>
      </c>
      <c r="BI146" s="210">
        <f>IF(N146="nulová",J146,0)</f>
        <v>0</v>
      </c>
      <c r="BJ146" s="14" t="s">
        <v>86</v>
      </c>
      <c r="BK146" s="210">
        <f>ROUND(I146*H146,2)</f>
        <v>0</v>
      </c>
      <c r="BL146" s="14" t="s">
        <v>132</v>
      </c>
      <c r="BM146" s="209" t="s">
        <v>192</v>
      </c>
    </row>
    <row r="147" spans="1:65" s="12" customFormat="1" ht="22.9" customHeight="1">
      <c r="B147" s="181"/>
      <c r="C147" s="182"/>
      <c r="D147" s="183" t="s">
        <v>72</v>
      </c>
      <c r="E147" s="195" t="s">
        <v>156</v>
      </c>
      <c r="F147" s="195" t="s">
        <v>193</v>
      </c>
      <c r="G147" s="182"/>
      <c r="H147" s="182"/>
      <c r="I147" s="185"/>
      <c r="J147" s="196">
        <f>BK147</f>
        <v>0</v>
      </c>
      <c r="K147" s="182"/>
      <c r="L147" s="187"/>
      <c r="M147" s="188"/>
      <c r="N147" s="189"/>
      <c r="O147" s="189"/>
      <c r="P147" s="190">
        <f>SUM(P148:P157)</f>
        <v>0</v>
      </c>
      <c r="Q147" s="189"/>
      <c r="R147" s="190">
        <f>SUM(R148:R157)</f>
        <v>0</v>
      </c>
      <c r="S147" s="189"/>
      <c r="T147" s="191">
        <f>SUM(T148:T157)</f>
        <v>0</v>
      </c>
      <c r="AR147" s="192" t="s">
        <v>80</v>
      </c>
      <c r="AT147" s="193" t="s">
        <v>72</v>
      </c>
      <c r="AU147" s="193" t="s">
        <v>80</v>
      </c>
      <c r="AY147" s="192" t="s">
        <v>126</v>
      </c>
      <c r="BK147" s="194">
        <f>SUM(BK148:BK157)</f>
        <v>0</v>
      </c>
    </row>
    <row r="148" spans="1:65" s="2" customFormat="1" ht="33" customHeight="1">
      <c r="A148" s="31"/>
      <c r="B148" s="32"/>
      <c r="C148" s="197" t="s">
        <v>194</v>
      </c>
      <c r="D148" s="197" t="s">
        <v>128</v>
      </c>
      <c r="E148" s="198" t="s">
        <v>195</v>
      </c>
      <c r="F148" s="199" t="s">
        <v>196</v>
      </c>
      <c r="G148" s="200" t="s">
        <v>197</v>
      </c>
      <c r="H148" s="201">
        <v>176</v>
      </c>
      <c r="I148" s="202"/>
      <c r="J148" s="203">
        <f t="shared" ref="J148:J157" si="10">ROUND(I148*H148,2)</f>
        <v>0</v>
      </c>
      <c r="K148" s="204"/>
      <c r="L148" s="36"/>
      <c r="M148" s="205" t="s">
        <v>1</v>
      </c>
      <c r="N148" s="206" t="s">
        <v>39</v>
      </c>
      <c r="O148" s="72"/>
      <c r="P148" s="207">
        <f t="shared" ref="P148:P157" si="11">O148*H148</f>
        <v>0</v>
      </c>
      <c r="Q148" s="207">
        <v>0</v>
      </c>
      <c r="R148" s="207">
        <f t="shared" ref="R148:R157" si="12">Q148*H148</f>
        <v>0</v>
      </c>
      <c r="S148" s="207">
        <v>0</v>
      </c>
      <c r="T148" s="208">
        <f t="shared" ref="T148:T157" si="13"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9" t="s">
        <v>132</v>
      </c>
      <c r="AT148" s="209" t="s">
        <v>128</v>
      </c>
      <c r="AU148" s="209" t="s">
        <v>86</v>
      </c>
      <c r="AY148" s="14" t="s">
        <v>126</v>
      </c>
      <c r="BE148" s="210">
        <f t="shared" ref="BE148:BE157" si="14">IF(N148="základná",J148,0)</f>
        <v>0</v>
      </c>
      <c r="BF148" s="210">
        <f t="shared" ref="BF148:BF157" si="15">IF(N148="znížená",J148,0)</f>
        <v>0</v>
      </c>
      <c r="BG148" s="210">
        <f t="shared" ref="BG148:BG157" si="16">IF(N148="zákl. prenesená",J148,0)</f>
        <v>0</v>
      </c>
      <c r="BH148" s="210">
        <f t="shared" ref="BH148:BH157" si="17">IF(N148="zníž. prenesená",J148,0)</f>
        <v>0</v>
      </c>
      <c r="BI148" s="210">
        <f t="shared" ref="BI148:BI157" si="18">IF(N148="nulová",J148,0)</f>
        <v>0</v>
      </c>
      <c r="BJ148" s="14" t="s">
        <v>86</v>
      </c>
      <c r="BK148" s="210">
        <f t="shared" ref="BK148:BK157" si="19">ROUND(I148*H148,2)</f>
        <v>0</v>
      </c>
      <c r="BL148" s="14" t="s">
        <v>132</v>
      </c>
      <c r="BM148" s="209" t="s">
        <v>198</v>
      </c>
    </row>
    <row r="149" spans="1:65" s="2" customFormat="1" ht="24.2" customHeight="1">
      <c r="A149" s="31"/>
      <c r="B149" s="32"/>
      <c r="C149" s="211" t="s">
        <v>7</v>
      </c>
      <c r="D149" s="211" t="s">
        <v>189</v>
      </c>
      <c r="E149" s="212" t="s">
        <v>199</v>
      </c>
      <c r="F149" s="213" t="s">
        <v>200</v>
      </c>
      <c r="G149" s="214" t="s">
        <v>201</v>
      </c>
      <c r="H149" s="215">
        <v>177.76</v>
      </c>
      <c r="I149" s="216"/>
      <c r="J149" s="217">
        <f t="shared" si="10"/>
        <v>0</v>
      </c>
      <c r="K149" s="218"/>
      <c r="L149" s="219"/>
      <c r="M149" s="220" t="s">
        <v>1</v>
      </c>
      <c r="N149" s="221" t="s">
        <v>39</v>
      </c>
      <c r="O149" s="72"/>
      <c r="P149" s="207">
        <f t="shared" si="11"/>
        <v>0</v>
      </c>
      <c r="Q149" s="207">
        <v>0</v>
      </c>
      <c r="R149" s="207">
        <f t="shared" si="12"/>
        <v>0</v>
      </c>
      <c r="S149" s="207">
        <v>0</v>
      </c>
      <c r="T149" s="208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9" t="s">
        <v>141</v>
      </c>
      <c r="AT149" s="209" t="s">
        <v>189</v>
      </c>
      <c r="AU149" s="209" t="s">
        <v>86</v>
      </c>
      <c r="AY149" s="14" t="s">
        <v>126</v>
      </c>
      <c r="BE149" s="210">
        <f t="shared" si="14"/>
        <v>0</v>
      </c>
      <c r="BF149" s="210">
        <f t="shared" si="15"/>
        <v>0</v>
      </c>
      <c r="BG149" s="210">
        <f t="shared" si="16"/>
        <v>0</v>
      </c>
      <c r="BH149" s="210">
        <f t="shared" si="17"/>
        <v>0</v>
      </c>
      <c r="BI149" s="210">
        <f t="shared" si="18"/>
        <v>0</v>
      </c>
      <c r="BJ149" s="14" t="s">
        <v>86</v>
      </c>
      <c r="BK149" s="210">
        <f t="shared" si="19"/>
        <v>0</v>
      </c>
      <c r="BL149" s="14" t="s">
        <v>132</v>
      </c>
      <c r="BM149" s="209" t="s">
        <v>202</v>
      </c>
    </row>
    <row r="150" spans="1:65" s="2" customFormat="1" ht="33" customHeight="1">
      <c r="A150" s="31"/>
      <c r="B150" s="32"/>
      <c r="C150" s="197" t="s">
        <v>203</v>
      </c>
      <c r="D150" s="197" t="s">
        <v>128</v>
      </c>
      <c r="E150" s="198" t="s">
        <v>204</v>
      </c>
      <c r="F150" s="199" t="s">
        <v>205</v>
      </c>
      <c r="G150" s="200" t="s">
        <v>197</v>
      </c>
      <c r="H150" s="201">
        <v>238</v>
      </c>
      <c r="I150" s="202"/>
      <c r="J150" s="203">
        <f t="shared" si="10"/>
        <v>0</v>
      </c>
      <c r="K150" s="204"/>
      <c r="L150" s="36"/>
      <c r="M150" s="205" t="s">
        <v>1</v>
      </c>
      <c r="N150" s="206" t="s">
        <v>39</v>
      </c>
      <c r="O150" s="72"/>
      <c r="P150" s="207">
        <f t="shared" si="11"/>
        <v>0</v>
      </c>
      <c r="Q150" s="207">
        <v>0</v>
      </c>
      <c r="R150" s="207">
        <f t="shared" si="12"/>
        <v>0</v>
      </c>
      <c r="S150" s="207">
        <v>0</v>
      </c>
      <c r="T150" s="208">
        <f t="shared" si="1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9" t="s">
        <v>132</v>
      </c>
      <c r="AT150" s="209" t="s">
        <v>128</v>
      </c>
      <c r="AU150" s="209" t="s">
        <v>86</v>
      </c>
      <c r="AY150" s="14" t="s">
        <v>126</v>
      </c>
      <c r="BE150" s="210">
        <f t="shared" si="14"/>
        <v>0</v>
      </c>
      <c r="BF150" s="210">
        <f t="shared" si="15"/>
        <v>0</v>
      </c>
      <c r="BG150" s="210">
        <f t="shared" si="16"/>
        <v>0</v>
      </c>
      <c r="BH150" s="210">
        <f t="shared" si="17"/>
        <v>0</v>
      </c>
      <c r="BI150" s="210">
        <f t="shared" si="18"/>
        <v>0</v>
      </c>
      <c r="BJ150" s="14" t="s">
        <v>86</v>
      </c>
      <c r="BK150" s="210">
        <f t="shared" si="19"/>
        <v>0</v>
      </c>
      <c r="BL150" s="14" t="s">
        <v>132</v>
      </c>
      <c r="BM150" s="209" t="s">
        <v>206</v>
      </c>
    </row>
    <row r="151" spans="1:65" s="2" customFormat="1" ht="24.2" customHeight="1">
      <c r="A151" s="31"/>
      <c r="B151" s="32"/>
      <c r="C151" s="211" t="s">
        <v>166</v>
      </c>
      <c r="D151" s="211" t="s">
        <v>189</v>
      </c>
      <c r="E151" s="212" t="s">
        <v>199</v>
      </c>
      <c r="F151" s="213" t="s">
        <v>200</v>
      </c>
      <c r="G151" s="214" t="s">
        <v>201</v>
      </c>
      <c r="H151" s="215">
        <v>240.38</v>
      </c>
      <c r="I151" s="216"/>
      <c r="J151" s="217">
        <f t="shared" si="10"/>
        <v>0</v>
      </c>
      <c r="K151" s="218"/>
      <c r="L151" s="219"/>
      <c r="M151" s="220" t="s">
        <v>1</v>
      </c>
      <c r="N151" s="221" t="s">
        <v>39</v>
      </c>
      <c r="O151" s="72"/>
      <c r="P151" s="207">
        <f t="shared" si="11"/>
        <v>0</v>
      </c>
      <c r="Q151" s="207">
        <v>0</v>
      </c>
      <c r="R151" s="207">
        <f t="shared" si="12"/>
        <v>0</v>
      </c>
      <c r="S151" s="207">
        <v>0</v>
      </c>
      <c r="T151" s="208">
        <f t="shared" si="1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9" t="s">
        <v>141</v>
      </c>
      <c r="AT151" s="209" t="s">
        <v>189</v>
      </c>
      <c r="AU151" s="209" t="s">
        <v>86</v>
      </c>
      <c r="AY151" s="14" t="s">
        <v>126</v>
      </c>
      <c r="BE151" s="210">
        <f t="shared" si="14"/>
        <v>0</v>
      </c>
      <c r="BF151" s="210">
        <f t="shared" si="15"/>
        <v>0</v>
      </c>
      <c r="BG151" s="210">
        <f t="shared" si="16"/>
        <v>0</v>
      </c>
      <c r="BH151" s="210">
        <f t="shared" si="17"/>
        <v>0</v>
      </c>
      <c r="BI151" s="210">
        <f t="shared" si="18"/>
        <v>0</v>
      </c>
      <c r="BJ151" s="14" t="s">
        <v>86</v>
      </c>
      <c r="BK151" s="210">
        <f t="shared" si="19"/>
        <v>0</v>
      </c>
      <c r="BL151" s="14" t="s">
        <v>132</v>
      </c>
      <c r="BM151" s="209" t="s">
        <v>207</v>
      </c>
    </row>
    <row r="152" spans="1:65" s="2" customFormat="1" ht="37.9" customHeight="1">
      <c r="A152" s="31"/>
      <c r="B152" s="32"/>
      <c r="C152" s="197" t="s">
        <v>208</v>
      </c>
      <c r="D152" s="197" t="s">
        <v>128</v>
      </c>
      <c r="E152" s="198" t="s">
        <v>209</v>
      </c>
      <c r="F152" s="199" t="s">
        <v>210</v>
      </c>
      <c r="G152" s="200" t="s">
        <v>197</v>
      </c>
      <c r="H152" s="201">
        <v>286.3</v>
      </c>
      <c r="I152" s="202"/>
      <c r="J152" s="203">
        <f t="shared" si="10"/>
        <v>0</v>
      </c>
      <c r="K152" s="204"/>
      <c r="L152" s="36"/>
      <c r="M152" s="205" t="s">
        <v>1</v>
      </c>
      <c r="N152" s="206" t="s">
        <v>39</v>
      </c>
      <c r="O152" s="72"/>
      <c r="P152" s="207">
        <f t="shared" si="11"/>
        <v>0</v>
      </c>
      <c r="Q152" s="207">
        <v>0</v>
      </c>
      <c r="R152" s="207">
        <f t="shared" si="12"/>
        <v>0</v>
      </c>
      <c r="S152" s="207">
        <v>0</v>
      </c>
      <c r="T152" s="208">
        <f t="shared" si="1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9" t="s">
        <v>132</v>
      </c>
      <c r="AT152" s="209" t="s">
        <v>128</v>
      </c>
      <c r="AU152" s="209" t="s">
        <v>86</v>
      </c>
      <c r="AY152" s="14" t="s">
        <v>126</v>
      </c>
      <c r="BE152" s="210">
        <f t="shared" si="14"/>
        <v>0</v>
      </c>
      <c r="BF152" s="210">
        <f t="shared" si="15"/>
        <v>0</v>
      </c>
      <c r="BG152" s="210">
        <f t="shared" si="16"/>
        <v>0</v>
      </c>
      <c r="BH152" s="210">
        <f t="shared" si="17"/>
        <v>0</v>
      </c>
      <c r="BI152" s="210">
        <f t="shared" si="18"/>
        <v>0</v>
      </c>
      <c r="BJ152" s="14" t="s">
        <v>86</v>
      </c>
      <c r="BK152" s="210">
        <f t="shared" si="19"/>
        <v>0</v>
      </c>
      <c r="BL152" s="14" t="s">
        <v>132</v>
      </c>
      <c r="BM152" s="209" t="s">
        <v>211</v>
      </c>
    </row>
    <row r="153" spans="1:65" s="2" customFormat="1" ht="16.5" customHeight="1">
      <c r="A153" s="31"/>
      <c r="B153" s="32"/>
      <c r="C153" s="211" t="s">
        <v>169</v>
      </c>
      <c r="D153" s="211" t="s">
        <v>189</v>
      </c>
      <c r="E153" s="212" t="s">
        <v>212</v>
      </c>
      <c r="F153" s="213" t="s">
        <v>213</v>
      </c>
      <c r="G153" s="214" t="s">
        <v>201</v>
      </c>
      <c r="H153" s="215">
        <v>575.46299999999997</v>
      </c>
      <c r="I153" s="216"/>
      <c r="J153" s="217">
        <f t="shared" si="10"/>
        <v>0</v>
      </c>
      <c r="K153" s="218"/>
      <c r="L153" s="219"/>
      <c r="M153" s="220" t="s">
        <v>1</v>
      </c>
      <c r="N153" s="221" t="s">
        <v>39</v>
      </c>
      <c r="O153" s="72"/>
      <c r="P153" s="207">
        <f t="shared" si="11"/>
        <v>0</v>
      </c>
      <c r="Q153" s="207">
        <v>0</v>
      </c>
      <c r="R153" s="207">
        <f t="shared" si="12"/>
        <v>0</v>
      </c>
      <c r="S153" s="207">
        <v>0</v>
      </c>
      <c r="T153" s="208">
        <f t="shared" si="1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9" t="s">
        <v>141</v>
      </c>
      <c r="AT153" s="209" t="s">
        <v>189</v>
      </c>
      <c r="AU153" s="209" t="s">
        <v>86</v>
      </c>
      <c r="AY153" s="14" t="s">
        <v>126</v>
      </c>
      <c r="BE153" s="210">
        <f t="shared" si="14"/>
        <v>0</v>
      </c>
      <c r="BF153" s="210">
        <f t="shared" si="15"/>
        <v>0</v>
      </c>
      <c r="BG153" s="210">
        <f t="shared" si="16"/>
        <v>0</v>
      </c>
      <c r="BH153" s="210">
        <f t="shared" si="17"/>
        <v>0</v>
      </c>
      <c r="BI153" s="210">
        <f t="shared" si="18"/>
        <v>0</v>
      </c>
      <c r="BJ153" s="14" t="s">
        <v>86</v>
      </c>
      <c r="BK153" s="210">
        <f t="shared" si="19"/>
        <v>0</v>
      </c>
      <c r="BL153" s="14" t="s">
        <v>132</v>
      </c>
      <c r="BM153" s="209" t="s">
        <v>214</v>
      </c>
    </row>
    <row r="154" spans="1:65" s="2" customFormat="1" ht="33" customHeight="1">
      <c r="A154" s="31"/>
      <c r="B154" s="32"/>
      <c r="C154" s="197" t="s">
        <v>215</v>
      </c>
      <c r="D154" s="197" t="s">
        <v>128</v>
      </c>
      <c r="E154" s="198" t="s">
        <v>216</v>
      </c>
      <c r="F154" s="199" t="s">
        <v>217</v>
      </c>
      <c r="G154" s="200" t="s">
        <v>131</v>
      </c>
      <c r="H154" s="201">
        <v>27.3</v>
      </c>
      <c r="I154" s="202"/>
      <c r="J154" s="203">
        <f t="shared" si="10"/>
        <v>0</v>
      </c>
      <c r="K154" s="204"/>
      <c r="L154" s="36"/>
      <c r="M154" s="205" t="s">
        <v>1</v>
      </c>
      <c r="N154" s="206" t="s">
        <v>39</v>
      </c>
      <c r="O154" s="72"/>
      <c r="P154" s="207">
        <f t="shared" si="11"/>
        <v>0</v>
      </c>
      <c r="Q154" s="207">
        <v>0</v>
      </c>
      <c r="R154" s="207">
        <f t="shared" si="12"/>
        <v>0</v>
      </c>
      <c r="S154" s="207">
        <v>0</v>
      </c>
      <c r="T154" s="208">
        <f t="shared" si="1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9" t="s">
        <v>132</v>
      </c>
      <c r="AT154" s="209" t="s">
        <v>128</v>
      </c>
      <c r="AU154" s="209" t="s">
        <v>86</v>
      </c>
      <c r="AY154" s="14" t="s">
        <v>126</v>
      </c>
      <c r="BE154" s="210">
        <f t="shared" si="14"/>
        <v>0</v>
      </c>
      <c r="BF154" s="210">
        <f t="shared" si="15"/>
        <v>0</v>
      </c>
      <c r="BG154" s="210">
        <f t="shared" si="16"/>
        <v>0</v>
      </c>
      <c r="BH154" s="210">
        <f t="shared" si="17"/>
        <v>0</v>
      </c>
      <c r="BI154" s="210">
        <f t="shared" si="18"/>
        <v>0</v>
      </c>
      <c r="BJ154" s="14" t="s">
        <v>86</v>
      </c>
      <c r="BK154" s="210">
        <f t="shared" si="19"/>
        <v>0</v>
      </c>
      <c r="BL154" s="14" t="s">
        <v>132</v>
      </c>
      <c r="BM154" s="209" t="s">
        <v>218</v>
      </c>
    </row>
    <row r="155" spans="1:65" s="2" customFormat="1" ht="24.2" customHeight="1">
      <c r="A155" s="31"/>
      <c r="B155" s="32"/>
      <c r="C155" s="197" t="s">
        <v>173</v>
      </c>
      <c r="D155" s="197" t="s">
        <v>128</v>
      </c>
      <c r="E155" s="198" t="s">
        <v>219</v>
      </c>
      <c r="F155" s="199" t="s">
        <v>220</v>
      </c>
      <c r="G155" s="200" t="s">
        <v>197</v>
      </c>
      <c r="H155" s="201">
        <v>20.8</v>
      </c>
      <c r="I155" s="202"/>
      <c r="J155" s="203">
        <f t="shared" si="10"/>
        <v>0</v>
      </c>
      <c r="K155" s="204"/>
      <c r="L155" s="36"/>
      <c r="M155" s="205" t="s">
        <v>1</v>
      </c>
      <c r="N155" s="206" t="s">
        <v>39</v>
      </c>
      <c r="O155" s="72"/>
      <c r="P155" s="207">
        <f t="shared" si="11"/>
        <v>0</v>
      </c>
      <c r="Q155" s="207">
        <v>0</v>
      </c>
      <c r="R155" s="207">
        <f t="shared" si="12"/>
        <v>0</v>
      </c>
      <c r="S155" s="207">
        <v>0</v>
      </c>
      <c r="T155" s="208">
        <f t="shared" si="1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9" t="s">
        <v>132</v>
      </c>
      <c r="AT155" s="209" t="s">
        <v>128</v>
      </c>
      <c r="AU155" s="209" t="s">
        <v>86</v>
      </c>
      <c r="AY155" s="14" t="s">
        <v>126</v>
      </c>
      <c r="BE155" s="210">
        <f t="shared" si="14"/>
        <v>0</v>
      </c>
      <c r="BF155" s="210">
        <f t="shared" si="15"/>
        <v>0</v>
      </c>
      <c r="BG155" s="210">
        <f t="shared" si="16"/>
        <v>0</v>
      </c>
      <c r="BH155" s="210">
        <f t="shared" si="17"/>
        <v>0</v>
      </c>
      <c r="BI155" s="210">
        <f t="shared" si="18"/>
        <v>0</v>
      </c>
      <c r="BJ155" s="14" t="s">
        <v>86</v>
      </c>
      <c r="BK155" s="210">
        <f t="shared" si="19"/>
        <v>0</v>
      </c>
      <c r="BL155" s="14" t="s">
        <v>132</v>
      </c>
      <c r="BM155" s="209" t="s">
        <v>221</v>
      </c>
    </row>
    <row r="156" spans="1:65" s="2" customFormat="1" ht="24.2" customHeight="1">
      <c r="A156" s="31"/>
      <c r="B156" s="32"/>
      <c r="C156" s="197" t="s">
        <v>222</v>
      </c>
      <c r="D156" s="197" t="s">
        <v>128</v>
      </c>
      <c r="E156" s="198" t="s">
        <v>223</v>
      </c>
      <c r="F156" s="199" t="s">
        <v>224</v>
      </c>
      <c r="G156" s="200" t="s">
        <v>225</v>
      </c>
      <c r="H156" s="201">
        <v>108.264</v>
      </c>
      <c r="I156" s="202"/>
      <c r="J156" s="203">
        <f t="shared" si="10"/>
        <v>0</v>
      </c>
      <c r="K156" s="204"/>
      <c r="L156" s="36"/>
      <c r="M156" s="205" t="s">
        <v>1</v>
      </c>
      <c r="N156" s="206" t="s">
        <v>39</v>
      </c>
      <c r="O156" s="72"/>
      <c r="P156" s="207">
        <f t="shared" si="11"/>
        <v>0</v>
      </c>
      <c r="Q156" s="207">
        <v>0</v>
      </c>
      <c r="R156" s="207">
        <f t="shared" si="12"/>
        <v>0</v>
      </c>
      <c r="S156" s="207">
        <v>0</v>
      </c>
      <c r="T156" s="208">
        <f t="shared" si="1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09" t="s">
        <v>132</v>
      </c>
      <c r="AT156" s="209" t="s">
        <v>128</v>
      </c>
      <c r="AU156" s="209" t="s">
        <v>86</v>
      </c>
      <c r="AY156" s="14" t="s">
        <v>126</v>
      </c>
      <c r="BE156" s="210">
        <f t="shared" si="14"/>
        <v>0</v>
      </c>
      <c r="BF156" s="210">
        <f t="shared" si="15"/>
        <v>0</v>
      </c>
      <c r="BG156" s="210">
        <f t="shared" si="16"/>
        <v>0</v>
      </c>
      <c r="BH156" s="210">
        <f t="shared" si="17"/>
        <v>0</v>
      </c>
      <c r="BI156" s="210">
        <f t="shared" si="18"/>
        <v>0</v>
      </c>
      <c r="BJ156" s="14" t="s">
        <v>86</v>
      </c>
      <c r="BK156" s="210">
        <f t="shared" si="19"/>
        <v>0</v>
      </c>
      <c r="BL156" s="14" t="s">
        <v>132</v>
      </c>
      <c r="BM156" s="209" t="s">
        <v>226</v>
      </c>
    </row>
    <row r="157" spans="1:65" s="2" customFormat="1" ht="24.2" customHeight="1">
      <c r="A157" s="31"/>
      <c r="B157" s="32"/>
      <c r="C157" s="197" t="s">
        <v>177</v>
      </c>
      <c r="D157" s="197" t="s">
        <v>128</v>
      </c>
      <c r="E157" s="198" t="s">
        <v>227</v>
      </c>
      <c r="F157" s="199" t="s">
        <v>228</v>
      </c>
      <c r="G157" s="200" t="s">
        <v>225</v>
      </c>
      <c r="H157" s="201">
        <v>324.79199999999997</v>
      </c>
      <c r="I157" s="202"/>
      <c r="J157" s="203">
        <f t="shared" si="10"/>
        <v>0</v>
      </c>
      <c r="K157" s="204"/>
      <c r="L157" s="36"/>
      <c r="M157" s="205" t="s">
        <v>1</v>
      </c>
      <c r="N157" s="206" t="s">
        <v>39</v>
      </c>
      <c r="O157" s="72"/>
      <c r="P157" s="207">
        <f t="shared" si="11"/>
        <v>0</v>
      </c>
      <c r="Q157" s="207">
        <v>0</v>
      </c>
      <c r="R157" s="207">
        <f t="shared" si="12"/>
        <v>0</v>
      </c>
      <c r="S157" s="207">
        <v>0</v>
      </c>
      <c r="T157" s="208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9" t="s">
        <v>132</v>
      </c>
      <c r="AT157" s="209" t="s">
        <v>128</v>
      </c>
      <c r="AU157" s="209" t="s">
        <v>86</v>
      </c>
      <c r="AY157" s="14" t="s">
        <v>126</v>
      </c>
      <c r="BE157" s="210">
        <f t="shared" si="14"/>
        <v>0</v>
      </c>
      <c r="BF157" s="210">
        <f t="shared" si="15"/>
        <v>0</v>
      </c>
      <c r="BG157" s="210">
        <f t="shared" si="16"/>
        <v>0</v>
      </c>
      <c r="BH157" s="210">
        <f t="shared" si="17"/>
        <v>0</v>
      </c>
      <c r="BI157" s="210">
        <f t="shared" si="18"/>
        <v>0</v>
      </c>
      <c r="BJ157" s="14" t="s">
        <v>86</v>
      </c>
      <c r="BK157" s="210">
        <f t="shared" si="19"/>
        <v>0</v>
      </c>
      <c r="BL157" s="14" t="s">
        <v>132</v>
      </c>
      <c r="BM157" s="209" t="s">
        <v>229</v>
      </c>
    </row>
    <row r="158" spans="1:65" s="12" customFormat="1" ht="22.9" customHeight="1">
      <c r="B158" s="181"/>
      <c r="C158" s="182"/>
      <c r="D158" s="183" t="s">
        <v>72</v>
      </c>
      <c r="E158" s="195" t="s">
        <v>230</v>
      </c>
      <c r="F158" s="195" t="s">
        <v>231</v>
      </c>
      <c r="G158" s="182"/>
      <c r="H158" s="182"/>
      <c r="I158" s="185"/>
      <c r="J158" s="196">
        <f>BK158</f>
        <v>0</v>
      </c>
      <c r="K158" s="182"/>
      <c r="L158" s="187"/>
      <c r="M158" s="188"/>
      <c r="N158" s="189"/>
      <c r="O158" s="189"/>
      <c r="P158" s="190">
        <f>P159</f>
        <v>0</v>
      </c>
      <c r="Q158" s="189"/>
      <c r="R158" s="190">
        <f>R159</f>
        <v>0</v>
      </c>
      <c r="S158" s="189"/>
      <c r="T158" s="191">
        <f>T159</f>
        <v>0</v>
      </c>
      <c r="AR158" s="192" t="s">
        <v>80</v>
      </c>
      <c r="AT158" s="193" t="s">
        <v>72</v>
      </c>
      <c r="AU158" s="193" t="s">
        <v>80</v>
      </c>
      <c r="AY158" s="192" t="s">
        <v>126</v>
      </c>
      <c r="BK158" s="194">
        <f>BK159</f>
        <v>0</v>
      </c>
    </row>
    <row r="159" spans="1:65" s="2" customFormat="1" ht="33" customHeight="1">
      <c r="A159" s="31"/>
      <c r="B159" s="32"/>
      <c r="C159" s="197" t="s">
        <v>232</v>
      </c>
      <c r="D159" s="197" t="s">
        <v>128</v>
      </c>
      <c r="E159" s="198" t="s">
        <v>233</v>
      </c>
      <c r="F159" s="199" t="s">
        <v>234</v>
      </c>
      <c r="G159" s="200" t="s">
        <v>225</v>
      </c>
      <c r="H159" s="201">
        <v>724.15</v>
      </c>
      <c r="I159" s="202"/>
      <c r="J159" s="203">
        <f>ROUND(I159*H159,2)</f>
        <v>0</v>
      </c>
      <c r="K159" s="204"/>
      <c r="L159" s="36"/>
      <c r="M159" s="222" t="s">
        <v>1</v>
      </c>
      <c r="N159" s="223" t="s">
        <v>39</v>
      </c>
      <c r="O159" s="224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09" t="s">
        <v>132</v>
      </c>
      <c r="AT159" s="209" t="s">
        <v>128</v>
      </c>
      <c r="AU159" s="209" t="s">
        <v>86</v>
      </c>
      <c r="AY159" s="14" t="s">
        <v>126</v>
      </c>
      <c r="BE159" s="210">
        <f>IF(N159="základná",J159,0)</f>
        <v>0</v>
      </c>
      <c r="BF159" s="210">
        <f>IF(N159="znížená",J159,0)</f>
        <v>0</v>
      </c>
      <c r="BG159" s="210">
        <f>IF(N159="zákl. prenesená",J159,0)</f>
        <v>0</v>
      </c>
      <c r="BH159" s="210">
        <f>IF(N159="zníž. prenesená",J159,0)</f>
        <v>0</v>
      </c>
      <c r="BI159" s="210">
        <f>IF(N159="nulová",J159,0)</f>
        <v>0</v>
      </c>
      <c r="BJ159" s="14" t="s">
        <v>86</v>
      </c>
      <c r="BK159" s="210">
        <f>ROUND(I159*H159,2)</f>
        <v>0</v>
      </c>
      <c r="BL159" s="14" t="s">
        <v>132</v>
      </c>
      <c r="BM159" s="209" t="s">
        <v>235</v>
      </c>
    </row>
    <row r="160" spans="1:65" s="2" customFormat="1" ht="6.95" customHeight="1">
      <c r="A160" s="31"/>
      <c r="B160" s="55"/>
      <c r="C160" s="56"/>
      <c r="D160" s="56"/>
      <c r="E160" s="56"/>
      <c r="F160" s="56"/>
      <c r="G160" s="56"/>
      <c r="H160" s="56"/>
      <c r="I160" s="56"/>
      <c r="J160" s="56"/>
      <c r="K160" s="56"/>
      <c r="L160" s="36"/>
      <c r="M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</row>
  </sheetData>
  <sheetProtection algorithmName="SHA-512" hashValue="ZGMoekVWDX8JubhDRpDtq7WqgCWdspK95X19G8CaYXRRjoFlA4xMUjjPwjWkd5MbmKP540qnlPZPe9WhzZsjnw==" saltValue="aiHrOvbyD1Nj+AX1ERY7wHcWviJX2KOEFLIWirsCm27SywWfdv4CkPTS+C+8+lbKPA9gd88MWjG2CAsraOkN0Q==" spinCount="100000" sheet="1" objects="1" scenarios="1" formatColumns="0" formatRows="0" autoFilter="0"/>
  <autoFilter ref="C124:K159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4" t="s">
        <v>90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17"/>
      <c r="AT3" s="14" t="s">
        <v>73</v>
      </c>
    </row>
    <row r="4" spans="1:46" s="1" customFormat="1" ht="24.95" customHeight="1">
      <c r="B4" s="17"/>
      <c r="D4" s="118" t="s">
        <v>97</v>
      </c>
      <c r="L4" s="17"/>
      <c r="M4" s="119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20" t="s">
        <v>15</v>
      </c>
      <c r="L6" s="17"/>
    </row>
    <row r="7" spans="1:46" s="1" customFormat="1" ht="26.25" customHeight="1">
      <c r="B7" s="17"/>
      <c r="E7" s="278" t="str">
        <f>'Rekapitulácia stavby'!K6</f>
        <v>Dobudovanie základnej technickej infraštruktúry prostredníctvom realizácie výstavby a rekonštrukcie  pozemných komunikácií</v>
      </c>
      <c r="F7" s="279"/>
      <c r="G7" s="279"/>
      <c r="H7" s="279"/>
      <c r="L7" s="17"/>
    </row>
    <row r="8" spans="1:46" s="1" customFormat="1" ht="12" customHeight="1">
      <c r="B8" s="17"/>
      <c r="D8" s="120" t="s">
        <v>98</v>
      </c>
      <c r="L8" s="17"/>
    </row>
    <row r="9" spans="1:46" s="2" customFormat="1" ht="16.5" customHeight="1">
      <c r="A9" s="31"/>
      <c r="B9" s="36"/>
      <c r="C9" s="31"/>
      <c r="D9" s="31"/>
      <c r="E9" s="278" t="s">
        <v>99</v>
      </c>
      <c r="F9" s="280"/>
      <c r="G9" s="280"/>
      <c r="H9" s="280"/>
      <c r="I9" s="31"/>
      <c r="J9" s="31"/>
      <c r="K9" s="31"/>
      <c r="L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>
      <c r="A10" s="31"/>
      <c r="B10" s="36"/>
      <c r="C10" s="31"/>
      <c r="D10" s="120" t="s">
        <v>100</v>
      </c>
      <c r="E10" s="31"/>
      <c r="F10" s="31"/>
      <c r="G10" s="31"/>
      <c r="H10" s="31"/>
      <c r="I10" s="31"/>
      <c r="J10" s="31"/>
      <c r="K10" s="31"/>
      <c r="L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6.5" customHeight="1">
      <c r="A11" s="31"/>
      <c r="B11" s="36"/>
      <c r="C11" s="31"/>
      <c r="D11" s="31"/>
      <c r="E11" s="281" t="s">
        <v>236</v>
      </c>
      <c r="F11" s="280"/>
      <c r="G11" s="280"/>
      <c r="H11" s="280"/>
      <c r="I11" s="31"/>
      <c r="J11" s="31"/>
      <c r="K11" s="31"/>
      <c r="L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>
      <c r="A12" s="31"/>
      <c r="B12" s="36"/>
      <c r="C12" s="31"/>
      <c r="D12" s="31"/>
      <c r="E12" s="31"/>
      <c r="F12" s="31"/>
      <c r="G12" s="31"/>
      <c r="H12" s="31"/>
      <c r="I12" s="31"/>
      <c r="J12" s="31"/>
      <c r="K12" s="31"/>
      <c r="L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2" customHeight="1">
      <c r="A13" s="31"/>
      <c r="B13" s="36"/>
      <c r="C13" s="31"/>
      <c r="D13" s="120" t="s">
        <v>16</v>
      </c>
      <c r="E13" s="31"/>
      <c r="F13" s="111" t="s">
        <v>1</v>
      </c>
      <c r="G13" s="31"/>
      <c r="H13" s="31"/>
      <c r="I13" s="120" t="s">
        <v>17</v>
      </c>
      <c r="J13" s="111" t="s">
        <v>1</v>
      </c>
      <c r="K13" s="31"/>
      <c r="L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20" t="s">
        <v>18</v>
      </c>
      <c r="E14" s="31"/>
      <c r="F14" s="111" t="s">
        <v>19</v>
      </c>
      <c r="G14" s="31"/>
      <c r="H14" s="31"/>
      <c r="I14" s="120" t="s">
        <v>20</v>
      </c>
      <c r="J14" s="121" t="str">
        <f>'Rekapitulácia stavby'!AN8</f>
        <v>15. 5. 2022</v>
      </c>
      <c r="K14" s="31"/>
      <c r="L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31"/>
      <c r="J15" s="31"/>
      <c r="K15" s="31"/>
      <c r="L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customHeight="1">
      <c r="A16" s="31"/>
      <c r="B16" s="36"/>
      <c r="C16" s="31"/>
      <c r="D16" s="120" t="s">
        <v>22</v>
      </c>
      <c r="E16" s="31"/>
      <c r="F16" s="31"/>
      <c r="G16" s="31"/>
      <c r="H16" s="31"/>
      <c r="I16" s="120" t="s">
        <v>23</v>
      </c>
      <c r="J16" s="111" t="s">
        <v>1</v>
      </c>
      <c r="K16" s="31"/>
      <c r="L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11" t="s">
        <v>24</v>
      </c>
      <c r="F17" s="31"/>
      <c r="G17" s="31"/>
      <c r="H17" s="31"/>
      <c r="I17" s="120" t="s">
        <v>25</v>
      </c>
      <c r="J17" s="111" t="s">
        <v>1</v>
      </c>
      <c r="K17" s="31"/>
      <c r="L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31"/>
      <c r="J18" s="31"/>
      <c r="K18" s="31"/>
      <c r="L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20" t="s">
        <v>26</v>
      </c>
      <c r="E19" s="31"/>
      <c r="F19" s="31"/>
      <c r="G19" s="31"/>
      <c r="H19" s="31"/>
      <c r="I19" s="120" t="s">
        <v>23</v>
      </c>
      <c r="J19" s="27" t="str">
        <f>'Rekapitulácia stavby'!AN13</f>
        <v>Vyplň údaj</v>
      </c>
      <c r="K19" s="31"/>
      <c r="L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282" t="str">
        <f>'Rekapitulácia stavby'!E14</f>
        <v>Vyplň údaj</v>
      </c>
      <c r="F20" s="283"/>
      <c r="G20" s="283"/>
      <c r="H20" s="283"/>
      <c r="I20" s="120" t="s">
        <v>25</v>
      </c>
      <c r="J20" s="27" t="str">
        <f>'Rekapitulácia stavby'!AN14</f>
        <v>Vyplň údaj</v>
      </c>
      <c r="K20" s="31"/>
      <c r="L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31"/>
      <c r="J21" s="31"/>
      <c r="K21" s="31"/>
      <c r="L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20" t="s">
        <v>28</v>
      </c>
      <c r="E22" s="31"/>
      <c r="F22" s="31"/>
      <c r="G22" s="31"/>
      <c r="H22" s="31"/>
      <c r="I22" s="120" t="s">
        <v>23</v>
      </c>
      <c r="J22" s="111" t="s">
        <v>1</v>
      </c>
      <c r="K22" s="31"/>
      <c r="L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11" t="s">
        <v>29</v>
      </c>
      <c r="F23" s="31"/>
      <c r="G23" s="31"/>
      <c r="H23" s="31"/>
      <c r="I23" s="120" t="s">
        <v>25</v>
      </c>
      <c r="J23" s="111" t="s">
        <v>1</v>
      </c>
      <c r="K23" s="31"/>
      <c r="L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31"/>
      <c r="J24" s="31"/>
      <c r="K24" s="31"/>
      <c r="L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20" t="s">
        <v>31</v>
      </c>
      <c r="E25" s="31"/>
      <c r="F25" s="31"/>
      <c r="G25" s="31"/>
      <c r="H25" s="31"/>
      <c r="I25" s="120" t="s">
        <v>23</v>
      </c>
      <c r="J25" s="111" t="s">
        <v>1</v>
      </c>
      <c r="K25" s="31"/>
      <c r="L25" s="5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11" t="s">
        <v>29</v>
      </c>
      <c r="F26" s="31"/>
      <c r="G26" s="31"/>
      <c r="H26" s="31"/>
      <c r="I26" s="120" t="s">
        <v>25</v>
      </c>
      <c r="J26" s="111" t="s">
        <v>1</v>
      </c>
      <c r="K26" s="31"/>
      <c r="L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31"/>
      <c r="J27" s="31"/>
      <c r="K27" s="31"/>
      <c r="L27" s="52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20" t="s">
        <v>32</v>
      </c>
      <c r="E28" s="31"/>
      <c r="F28" s="31"/>
      <c r="G28" s="31"/>
      <c r="H28" s="31"/>
      <c r="I28" s="31"/>
      <c r="J28" s="31"/>
      <c r="K28" s="31"/>
      <c r="L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22"/>
      <c r="B29" s="123"/>
      <c r="C29" s="122"/>
      <c r="D29" s="122"/>
      <c r="E29" s="284" t="s">
        <v>1</v>
      </c>
      <c r="F29" s="284"/>
      <c r="G29" s="284"/>
      <c r="H29" s="284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31"/>
      <c r="J30" s="31"/>
      <c r="K30" s="31"/>
      <c r="L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5"/>
      <c r="E31" s="125"/>
      <c r="F31" s="125"/>
      <c r="G31" s="125"/>
      <c r="H31" s="125"/>
      <c r="I31" s="125"/>
      <c r="J31" s="125"/>
      <c r="K31" s="125"/>
      <c r="L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6" t="s">
        <v>33</v>
      </c>
      <c r="E32" s="31"/>
      <c r="F32" s="31"/>
      <c r="G32" s="31"/>
      <c r="H32" s="31"/>
      <c r="I32" s="31"/>
      <c r="J32" s="127">
        <f>ROUND(J126, 2)</f>
        <v>0</v>
      </c>
      <c r="K32" s="31"/>
      <c r="L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5"/>
      <c r="E33" s="125"/>
      <c r="F33" s="125"/>
      <c r="G33" s="125"/>
      <c r="H33" s="125"/>
      <c r="I33" s="125"/>
      <c r="J33" s="125"/>
      <c r="K33" s="125"/>
      <c r="L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28" t="s">
        <v>35</v>
      </c>
      <c r="G34" s="31"/>
      <c r="H34" s="31"/>
      <c r="I34" s="128" t="s">
        <v>34</v>
      </c>
      <c r="J34" s="128" t="s">
        <v>36</v>
      </c>
      <c r="K34" s="31"/>
      <c r="L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29" t="s">
        <v>37</v>
      </c>
      <c r="E35" s="130" t="s">
        <v>38</v>
      </c>
      <c r="F35" s="131">
        <f>ROUND((SUM(BE126:BE147)),  2)</f>
        <v>0</v>
      </c>
      <c r="G35" s="132"/>
      <c r="H35" s="132"/>
      <c r="I35" s="133">
        <v>0.2</v>
      </c>
      <c r="J35" s="131">
        <f>ROUND(((SUM(BE126:BE147))*I35),  2)</f>
        <v>0</v>
      </c>
      <c r="K35" s="31"/>
      <c r="L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30" t="s">
        <v>39</v>
      </c>
      <c r="F36" s="131">
        <f>ROUND((SUM(BF126:BF147)),  2)</f>
        <v>0</v>
      </c>
      <c r="G36" s="132"/>
      <c r="H36" s="132"/>
      <c r="I36" s="133">
        <v>0.2</v>
      </c>
      <c r="J36" s="131">
        <f>ROUND(((SUM(BF126:BF147))*I36),  2)</f>
        <v>0</v>
      </c>
      <c r="K36" s="31"/>
      <c r="L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20" t="s">
        <v>40</v>
      </c>
      <c r="F37" s="134">
        <f>ROUND((SUM(BG126:BG147)),  2)</f>
        <v>0</v>
      </c>
      <c r="G37" s="31"/>
      <c r="H37" s="31"/>
      <c r="I37" s="135">
        <v>0.2</v>
      </c>
      <c r="J37" s="134">
        <f>0</f>
        <v>0</v>
      </c>
      <c r="K37" s="31"/>
      <c r="L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6"/>
      <c r="C38" s="31"/>
      <c r="D38" s="31"/>
      <c r="E38" s="120" t="s">
        <v>41</v>
      </c>
      <c r="F38" s="134">
        <f>ROUND((SUM(BH126:BH147)),  2)</f>
        <v>0</v>
      </c>
      <c r="G38" s="31"/>
      <c r="H38" s="31"/>
      <c r="I38" s="135">
        <v>0.2</v>
      </c>
      <c r="J38" s="134">
        <f>0</f>
        <v>0</v>
      </c>
      <c r="K38" s="31"/>
      <c r="L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6"/>
      <c r="C39" s="31"/>
      <c r="D39" s="31"/>
      <c r="E39" s="130" t="s">
        <v>42</v>
      </c>
      <c r="F39" s="131">
        <f>ROUND((SUM(BI126:BI147)),  2)</f>
        <v>0</v>
      </c>
      <c r="G39" s="132"/>
      <c r="H39" s="132"/>
      <c r="I39" s="133">
        <v>0</v>
      </c>
      <c r="J39" s="131">
        <f>0</f>
        <v>0</v>
      </c>
      <c r="K39" s="31"/>
      <c r="L39" s="5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5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36"/>
      <c r="D41" s="137" t="s">
        <v>43</v>
      </c>
      <c r="E41" s="138"/>
      <c r="F41" s="138"/>
      <c r="G41" s="139" t="s">
        <v>44</v>
      </c>
      <c r="H41" s="140" t="s">
        <v>45</v>
      </c>
      <c r="I41" s="138"/>
      <c r="J41" s="141">
        <f>SUM(J32:J39)</f>
        <v>0</v>
      </c>
      <c r="K41" s="142"/>
      <c r="L41" s="52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52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52"/>
      <c r="D50" s="143" t="s">
        <v>46</v>
      </c>
      <c r="E50" s="144"/>
      <c r="F50" s="144"/>
      <c r="G50" s="143" t="s">
        <v>47</v>
      </c>
      <c r="H50" s="144"/>
      <c r="I50" s="144"/>
      <c r="J50" s="144"/>
      <c r="K50" s="144"/>
      <c r="L50" s="5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31"/>
      <c r="B61" s="36"/>
      <c r="C61" s="31"/>
      <c r="D61" s="145" t="s">
        <v>48</v>
      </c>
      <c r="E61" s="146"/>
      <c r="F61" s="147" t="s">
        <v>49</v>
      </c>
      <c r="G61" s="145" t="s">
        <v>48</v>
      </c>
      <c r="H61" s="146"/>
      <c r="I61" s="146"/>
      <c r="J61" s="148" t="s">
        <v>49</v>
      </c>
      <c r="K61" s="146"/>
      <c r="L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31"/>
      <c r="B65" s="36"/>
      <c r="C65" s="31"/>
      <c r="D65" s="143" t="s">
        <v>50</v>
      </c>
      <c r="E65" s="149"/>
      <c r="F65" s="149"/>
      <c r="G65" s="143" t="s">
        <v>51</v>
      </c>
      <c r="H65" s="149"/>
      <c r="I65" s="149"/>
      <c r="J65" s="149"/>
      <c r="K65" s="149"/>
      <c r="L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31"/>
      <c r="B76" s="36"/>
      <c r="C76" s="31"/>
      <c r="D76" s="145" t="s">
        <v>48</v>
      </c>
      <c r="E76" s="146"/>
      <c r="F76" s="147" t="s">
        <v>49</v>
      </c>
      <c r="G76" s="145" t="s">
        <v>48</v>
      </c>
      <c r="H76" s="146"/>
      <c r="I76" s="146"/>
      <c r="J76" s="148" t="s">
        <v>49</v>
      </c>
      <c r="K76" s="146"/>
      <c r="L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0"/>
      <c r="C77" s="151"/>
      <c r="D77" s="151"/>
      <c r="E77" s="151"/>
      <c r="F77" s="151"/>
      <c r="G77" s="151"/>
      <c r="H77" s="151"/>
      <c r="I77" s="151"/>
      <c r="J77" s="151"/>
      <c r="K77" s="151"/>
      <c r="L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hidden="1" customHeight="1">
      <c r="A81" s="31"/>
      <c r="B81" s="152"/>
      <c r="C81" s="153"/>
      <c r="D81" s="153"/>
      <c r="E81" s="153"/>
      <c r="F81" s="153"/>
      <c r="G81" s="153"/>
      <c r="H81" s="153"/>
      <c r="I81" s="153"/>
      <c r="J81" s="153"/>
      <c r="K81" s="153"/>
      <c r="L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hidden="1" customHeight="1">
      <c r="A82" s="31"/>
      <c r="B82" s="32"/>
      <c r="C82" s="20" t="s">
        <v>102</v>
      </c>
      <c r="D82" s="33"/>
      <c r="E82" s="33"/>
      <c r="F82" s="33"/>
      <c r="G82" s="33"/>
      <c r="H82" s="33"/>
      <c r="I82" s="33"/>
      <c r="J82" s="33"/>
      <c r="K82" s="33"/>
      <c r="L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hidden="1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hidden="1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33"/>
      <c r="J84" s="33"/>
      <c r="K84" s="33"/>
      <c r="L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6.25" hidden="1" customHeight="1">
      <c r="A85" s="31"/>
      <c r="B85" s="32"/>
      <c r="C85" s="33"/>
      <c r="D85" s="33"/>
      <c r="E85" s="276" t="str">
        <f>E7</f>
        <v>Dobudovanie základnej technickej infraštruktúry prostredníctvom realizácie výstavby a rekonštrukcie  pozemných komunikácií</v>
      </c>
      <c r="F85" s="277"/>
      <c r="G85" s="277"/>
      <c r="H85" s="277"/>
      <c r="I85" s="33"/>
      <c r="J85" s="33"/>
      <c r="K85" s="33"/>
      <c r="L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hidden="1" customHeight="1">
      <c r="B86" s="18"/>
      <c r="C86" s="26" t="s">
        <v>98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hidden="1" customHeight="1">
      <c r="A87" s="31"/>
      <c r="B87" s="32"/>
      <c r="C87" s="33"/>
      <c r="D87" s="33"/>
      <c r="E87" s="276" t="s">
        <v>99</v>
      </c>
      <c r="F87" s="275"/>
      <c r="G87" s="275"/>
      <c r="H87" s="275"/>
      <c r="I87" s="33"/>
      <c r="J87" s="33"/>
      <c r="K87" s="33"/>
      <c r="L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hidden="1" customHeight="1">
      <c r="A88" s="31"/>
      <c r="B88" s="32"/>
      <c r="C88" s="26" t="s">
        <v>100</v>
      </c>
      <c r="D88" s="33"/>
      <c r="E88" s="33"/>
      <c r="F88" s="33"/>
      <c r="G88" s="33"/>
      <c r="H88" s="33"/>
      <c r="I88" s="33"/>
      <c r="J88" s="33"/>
      <c r="K88" s="33"/>
      <c r="L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hidden="1" customHeight="1">
      <c r="A89" s="31"/>
      <c r="B89" s="32"/>
      <c r="C89" s="33"/>
      <c r="D89" s="33"/>
      <c r="E89" s="264" t="str">
        <f>E11</f>
        <v>č2 - Rekonštrukcia vozovky</v>
      </c>
      <c r="F89" s="275"/>
      <c r="G89" s="275"/>
      <c r="H89" s="275"/>
      <c r="I89" s="33"/>
      <c r="J89" s="33"/>
      <c r="K89" s="33"/>
      <c r="L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hidden="1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hidden="1" customHeight="1">
      <c r="A91" s="31"/>
      <c r="B91" s="32"/>
      <c r="C91" s="26" t="s">
        <v>18</v>
      </c>
      <c r="D91" s="33"/>
      <c r="E91" s="33"/>
      <c r="F91" s="24" t="str">
        <f>F14</f>
        <v>obec Skároš</v>
      </c>
      <c r="G91" s="33"/>
      <c r="H91" s="33"/>
      <c r="I91" s="26" t="s">
        <v>20</v>
      </c>
      <c r="J91" s="67" t="str">
        <f>IF(J14="","",J14)</f>
        <v>15. 5. 2022</v>
      </c>
      <c r="K91" s="33"/>
      <c r="L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hidden="1" customHeight="1">
      <c r="A92" s="31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hidden="1" customHeight="1">
      <c r="A93" s="31"/>
      <c r="B93" s="32"/>
      <c r="C93" s="26" t="s">
        <v>22</v>
      </c>
      <c r="D93" s="33"/>
      <c r="E93" s="33"/>
      <c r="F93" s="24" t="str">
        <f>E17</f>
        <v>Obec Skároš</v>
      </c>
      <c r="G93" s="33"/>
      <c r="H93" s="33"/>
      <c r="I93" s="26" t="s">
        <v>28</v>
      </c>
      <c r="J93" s="29" t="str">
        <f>E23</f>
        <v>ÚDI s.r.o. Košice</v>
      </c>
      <c r="K93" s="33"/>
      <c r="L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hidden="1" customHeight="1">
      <c r="A94" s="31"/>
      <c r="B94" s="32"/>
      <c r="C94" s="26" t="s">
        <v>26</v>
      </c>
      <c r="D94" s="33"/>
      <c r="E94" s="33"/>
      <c r="F94" s="24" t="str">
        <f>IF(E20="","",E20)</f>
        <v>Vyplň údaj</v>
      </c>
      <c r="G94" s="33"/>
      <c r="H94" s="33"/>
      <c r="I94" s="26" t="s">
        <v>31</v>
      </c>
      <c r="J94" s="29" t="str">
        <f>E26</f>
        <v>ÚDI s.r.o. Košice</v>
      </c>
      <c r="K94" s="33"/>
      <c r="L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hidden="1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52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hidden="1" customHeight="1">
      <c r="A96" s="31"/>
      <c r="B96" s="32"/>
      <c r="C96" s="154" t="s">
        <v>103</v>
      </c>
      <c r="D96" s="155"/>
      <c r="E96" s="155"/>
      <c r="F96" s="155"/>
      <c r="G96" s="155"/>
      <c r="H96" s="155"/>
      <c r="I96" s="155"/>
      <c r="J96" s="156" t="s">
        <v>104</v>
      </c>
      <c r="K96" s="155"/>
      <c r="L96" s="52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hidden="1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52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hidden="1" customHeight="1">
      <c r="A98" s="31"/>
      <c r="B98" s="32"/>
      <c r="C98" s="157" t="s">
        <v>105</v>
      </c>
      <c r="D98" s="33"/>
      <c r="E98" s="33"/>
      <c r="F98" s="33"/>
      <c r="G98" s="33"/>
      <c r="H98" s="33"/>
      <c r="I98" s="33"/>
      <c r="J98" s="85">
        <f>J126</f>
        <v>0</v>
      </c>
      <c r="K98" s="33"/>
      <c r="L98" s="52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4" t="s">
        <v>106</v>
      </c>
    </row>
    <row r="99" spans="1:47" s="9" customFormat="1" ht="24.95" hidden="1" customHeight="1">
      <c r="B99" s="158"/>
      <c r="C99" s="159"/>
      <c r="D99" s="160" t="s">
        <v>107</v>
      </c>
      <c r="E99" s="161"/>
      <c r="F99" s="161"/>
      <c r="G99" s="161"/>
      <c r="H99" s="161"/>
      <c r="I99" s="161"/>
      <c r="J99" s="162">
        <f>J127</f>
        <v>0</v>
      </c>
      <c r="K99" s="159"/>
      <c r="L99" s="163"/>
    </row>
    <row r="100" spans="1:47" s="10" customFormat="1" ht="19.899999999999999" hidden="1" customHeight="1">
      <c r="B100" s="164"/>
      <c r="C100" s="105"/>
      <c r="D100" s="165" t="s">
        <v>108</v>
      </c>
      <c r="E100" s="166"/>
      <c r="F100" s="166"/>
      <c r="G100" s="166"/>
      <c r="H100" s="166"/>
      <c r="I100" s="166"/>
      <c r="J100" s="167">
        <f>J128</f>
        <v>0</v>
      </c>
      <c r="K100" s="105"/>
      <c r="L100" s="168"/>
    </row>
    <row r="101" spans="1:47" s="10" customFormat="1" ht="19.899999999999999" hidden="1" customHeight="1">
      <c r="B101" s="164"/>
      <c r="C101" s="105"/>
      <c r="D101" s="165" t="s">
        <v>109</v>
      </c>
      <c r="E101" s="166"/>
      <c r="F101" s="166"/>
      <c r="G101" s="166"/>
      <c r="H101" s="166"/>
      <c r="I101" s="166"/>
      <c r="J101" s="167">
        <f>J133</f>
        <v>0</v>
      </c>
      <c r="K101" s="105"/>
      <c r="L101" s="168"/>
    </row>
    <row r="102" spans="1:47" s="10" customFormat="1" ht="19.899999999999999" hidden="1" customHeight="1">
      <c r="B102" s="164"/>
      <c r="C102" s="105"/>
      <c r="D102" s="165" t="s">
        <v>237</v>
      </c>
      <c r="E102" s="166"/>
      <c r="F102" s="166"/>
      <c r="G102" s="166"/>
      <c r="H102" s="166"/>
      <c r="I102" s="166"/>
      <c r="J102" s="167">
        <f>J141</f>
        <v>0</v>
      </c>
      <c r="K102" s="105"/>
      <c r="L102" s="168"/>
    </row>
    <row r="103" spans="1:47" s="10" customFormat="1" ht="19.899999999999999" hidden="1" customHeight="1">
      <c r="B103" s="164"/>
      <c r="C103" s="105"/>
      <c r="D103" s="165" t="s">
        <v>110</v>
      </c>
      <c r="E103" s="166"/>
      <c r="F103" s="166"/>
      <c r="G103" s="166"/>
      <c r="H103" s="166"/>
      <c r="I103" s="166"/>
      <c r="J103" s="167">
        <f>J144</f>
        <v>0</v>
      </c>
      <c r="K103" s="105"/>
      <c r="L103" s="168"/>
    </row>
    <row r="104" spans="1:47" s="10" customFormat="1" ht="19.899999999999999" hidden="1" customHeight="1">
      <c r="B104" s="164"/>
      <c r="C104" s="105"/>
      <c r="D104" s="165" t="s">
        <v>111</v>
      </c>
      <c r="E104" s="166"/>
      <c r="F104" s="166"/>
      <c r="G104" s="166"/>
      <c r="H104" s="166"/>
      <c r="I104" s="166"/>
      <c r="J104" s="167">
        <f>J146</f>
        <v>0</v>
      </c>
      <c r="K104" s="105"/>
      <c r="L104" s="168"/>
    </row>
    <row r="105" spans="1:47" s="2" customFormat="1" ht="21.75" hidden="1" customHeight="1">
      <c r="A105" s="31"/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52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47" s="2" customFormat="1" ht="6.95" hidden="1" customHeight="1">
      <c r="A106" s="31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2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47" hidden="1"/>
    <row r="108" spans="1:47" hidden="1"/>
    <row r="109" spans="1:47" hidden="1"/>
    <row r="110" spans="1:47" s="2" customFormat="1" ht="6.95" customHeight="1">
      <c r="A110" s="31"/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2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47" s="2" customFormat="1" ht="24.95" customHeight="1">
      <c r="A111" s="31"/>
      <c r="B111" s="32"/>
      <c r="C111" s="20" t="s">
        <v>112</v>
      </c>
      <c r="D111" s="33"/>
      <c r="E111" s="33"/>
      <c r="F111" s="33"/>
      <c r="G111" s="33"/>
      <c r="H111" s="33"/>
      <c r="I111" s="33"/>
      <c r="J111" s="33"/>
      <c r="K111" s="33"/>
      <c r="L111" s="52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47" s="2" customFormat="1" ht="6.95" customHeight="1">
      <c r="A112" s="31"/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52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3" s="2" customFormat="1" ht="12" customHeight="1">
      <c r="A113" s="31"/>
      <c r="B113" s="32"/>
      <c r="C113" s="26" t="s">
        <v>15</v>
      </c>
      <c r="D113" s="33"/>
      <c r="E113" s="33"/>
      <c r="F113" s="33"/>
      <c r="G113" s="33"/>
      <c r="H113" s="33"/>
      <c r="I113" s="33"/>
      <c r="J113" s="33"/>
      <c r="K113" s="33"/>
      <c r="L113" s="52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3" s="2" customFormat="1" ht="26.25" customHeight="1">
      <c r="A114" s="31"/>
      <c r="B114" s="32"/>
      <c r="C114" s="33"/>
      <c r="D114" s="33"/>
      <c r="E114" s="276" t="str">
        <f>E7</f>
        <v>Dobudovanie základnej technickej infraštruktúry prostredníctvom realizácie výstavby a rekonštrukcie  pozemných komunikácií</v>
      </c>
      <c r="F114" s="277"/>
      <c r="G114" s="277"/>
      <c r="H114" s="277"/>
      <c r="I114" s="33"/>
      <c r="J114" s="33"/>
      <c r="K114" s="33"/>
      <c r="L114" s="52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3" s="1" customFormat="1" ht="12" customHeight="1">
      <c r="B115" s="18"/>
      <c r="C115" s="26" t="s">
        <v>98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pans="1:63" s="2" customFormat="1" ht="16.5" customHeight="1">
      <c r="A116" s="31"/>
      <c r="B116" s="32"/>
      <c r="C116" s="33"/>
      <c r="D116" s="33"/>
      <c r="E116" s="276" t="s">
        <v>99</v>
      </c>
      <c r="F116" s="275"/>
      <c r="G116" s="275"/>
      <c r="H116" s="275"/>
      <c r="I116" s="33"/>
      <c r="J116" s="33"/>
      <c r="K116" s="33"/>
      <c r="L116" s="52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3" s="2" customFormat="1" ht="12" customHeight="1">
      <c r="A117" s="31"/>
      <c r="B117" s="32"/>
      <c r="C117" s="26" t="s">
        <v>100</v>
      </c>
      <c r="D117" s="33"/>
      <c r="E117" s="33"/>
      <c r="F117" s="33"/>
      <c r="G117" s="33"/>
      <c r="H117" s="33"/>
      <c r="I117" s="33"/>
      <c r="J117" s="33"/>
      <c r="K117" s="33"/>
      <c r="L117" s="52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16.5" customHeight="1">
      <c r="A118" s="31"/>
      <c r="B118" s="32"/>
      <c r="C118" s="33"/>
      <c r="D118" s="33"/>
      <c r="E118" s="264" t="str">
        <f>E11</f>
        <v>č2 - Rekonštrukcia vozovky</v>
      </c>
      <c r="F118" s="275"/>
      <c r="G118" s="275"/>
      <c r="H118" s="275"/>
      <c r="I118" s="33"/>
      <c r="J118" s="33"/>
      <c r="K118" s="33"/>
      <c r="L118" s="52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6.95" customHeight="1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52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12" customHeight="1">
      <c r="A120" s="31"/>
      <c r="B120" s="32"/>
      <c r="C120" s="26" t="s">
        <v>18</v>
      </c>
      <c r="D120" s="33"/>
      <c r="E120" s="33"/>
      <c r="F120" s="24" t="str">
        <f>F14</f>
        <v>obec Skároš</v>
      </c>
      <c r="G120" s="33"/>
      <c r="H120" s="33"/>
      <c r="I120" s="26" t="s">
        <v>20</v>
      </c>
      <c r="J120" s="67" t="str">
        <f>IF(J14="","",J14)</f>
        <v>15. 5. 2022</v>
      </c>
      <c r="K120" s="33"/>
      <c r="L120" s="52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6.95" customHeight="1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52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15.2" customHeight="1">
      <c r="A122" s="31"/>
      <c r="B122" s="32"/>
      <c r="C122" s="26" t="s">
        <v>22</v>
      </c>
      <c r="D122" s="33"/>
      <c r="E122" s="33"/>
      <c r="F122" s="24" t="str">
        <f>E17</f>
        <v>Obec Skároš</v>
      </c>
      <c r="G122" s="33"/>
      <c r="H122" s="33"/>
      <c r="I122" s="26" t="s">
        <v>28</v>
      </c>
      <c r="J122" s="29" t="str">
        <f>E23</f>
        <v>ÚDI s.r.o. Košice</v>
      </c>
      <c r="K122" s="33"/>
      <c r="L122" s="52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15.2" customHeight="1">
      <c r="A123" s="31"/>
      <c r="B123" s="32"/>
      <c r="C123" s="26" t="s">
        <v>26</v>
      </c>
      <c r="D123" s="33"/>
      <c r="E123" s="33"/>
      <c r="F123" s="24" t="str">
        <f>IF(E20="","",E20)</f>
        <v>Vyplň údaj</v>
      </c>
      <c r="G123" s="33"/>
      <c r="H123" s="33"/>
      <c r="I123" s="26" t="s">
        <v>31</v>
      </c>
      <c r="J123" s="29" t="str">
        <f>E26</f>
        <v>ÚDI s.r.o. Košice</v>
      </c>
      <c r="K123" s="33"/>
      <c r="L123" s="52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0.35" customHeight="1">
      <c r="A124" s="31"/>
      <c r="B124" s="32"/>
      <c r="C124" s="33"/>
      <c r="D124" s="33"/>
      <c r="E124" s="33"/>
      <c r="F124" s="33"/>
      <c r="G124" s="33"/>
      <c r="H124" s="33"/>
      <c r="I124" s="33"/>
      <c r="J124" s="33"/>
      <c r="K124" s="33"/>
      <c r="L124" s="52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11" customFormat="1" ht="29.25" customHeight="1">
      <c r="A125" s="169"/>
      <c r="B125" s="170"/>
      <c r="C125" s="171" t="s">
        <v>113</v>
      </c>
      <c r="D125" s="172" t="s">
        <v>58</v>
      </c>
      <c r="E125" s="172" t="s">
        <v>54</v>
      </c>
      <c r="F125" s="172" t="s">
        <v>55</v>
      </c>
      <c r="G125" s="172" t="s">
        <v>114</v>
      </c>
      <c r="H125" s="172" t="s">
        <v>115</v>
      </c>
      <c r="I125" s="172" t="s">
        <v>116</v>
      </c>
      <c r="J125" s="173" t="s">
        <v>104</v>
      </c>
      <c r="K125" s="174" t="s">
        <v>117</v>
      </c>
      <c r="L125" s="175"/>
      <c r="M125" s="76" t="s">
        <v>1</v>
      </c>
      <c r="N125" s="77" t="s">
        <v>37</v>
      </c>
      <c r="O125" s="77" t="s">
        <v>118</v>
      </c>
      <c r="P125" s="77" t="s">
        <v>119</v>
      </c>
      <c r="Q125" s="77" t="s">
        <v>120</v>
      </c>
      <c r="R125" s="77" t="s">
        <v>121</v>
      </c>
      <c r="S125" s="77" t="s">
        <v>122</v>
      </c>
      <c r="T125" s="78" t="s">
        <v>123</v>
      </c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</row>
    <row r="126" spans="1:63" s="2" customFormat="1" ht="22.9" customHeight="1">
      <c r="A126" s="31"/>
      <c r="B126" s="32"/>
      <c r="C126" s="83" t="s">
        <v>105</v>
      </c>
      <c r="D126" s="33"/>
      <c r="E126" s="33"/>
      <c r="F126" s="33"/>
      <c r="G126" s="33"/>
      <c r="H126" s="33"/>
      <c r="I126" s="33"/>
      <c r="J126" s="176">
        <f>BK126</f>
        <v>0</v>
      </c>
      <c r="K126" s="33"/>
      <c r="L126" s="36"/>
      <c r="M126" s="79"/>
      <c r="N126" s="177"/>
      <c r="O126" s="80"/>
      <c r="P126" s="178">
        <f>P127</f>
        <v>0</v>
      </c>
      <c r="Q126" s="80"/>
      <c r="R126" s="178">
        <f>R127</f>
        <v>0</v>
      </c>
      <c r="S126" s="80"/>
      <c r="T126" s="179">
        <f>T127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4" t="s">
        <v>72</v>
      </c>
      <c r="AU126" s="14" t="s">
        <v>106</v>
      </c>
      <c r="BK126" s="180">
        <f>BK127</f>
        <v>0</v>
      </c>
    </row>
    <row r="127" spans="1:63" s="12" customFormat="1" ht="25.9" customHeight="1">
      <c r="B127" s="181"/>
      <c r="C127" s="182"/>
      <c r="D127" s="183" t="s">
        <v>72</v>
      </c>
      <c r="E127" s="184" t="s">
        <v>124</v>
      </c>
      <c r="F127" s="184" t="s">
        <v>125</v>
      </c>
      <c r="G127" s="182"/>
      <c r="H127" s="182"/>
      <c r="I127" s="185"/>
      <c r="J127" s="186">
        <f>BK127</f>
        <v>0</v>
      </c>
      <c r="K127" s="182"/>
      <c r="L127" s="187"/>
      <c r="M127" s="188"/>
      <c r="N127" s="189"/>
      <c r="O127" s="189"/>
      <c r="P127" s="190">
        <f>P128+P133+P141+P144+P146</f>
        <v>0</v>
      </c>
      <c r="Q127" s="189"/>
      <c r="R127" s="190">
        <f>R128+R133+R141+R144+R146</f>
        <v>0</v>
      </c>
      <c r="S127" s="189"/>
      <c r="T127" s="191">
        <f>T128+T133+T141+T144+T146</f>
        <v>0</v>
      </c>
      <c r="AR127" s="192" t="s">
        <v>80</v>
      </c>
      <c r="AT127" s="193" t="s">
        <v>72</v>
      </c>
      <c r="AU127" s="193" t="s">
        <v>73</v>
      </c>
      <c r="AY127" s="192" t="s">
        <v>126</v>
      </c>
      <c r="BK127" s="194">
        <f>BK128+BK133+BK141+BK144+BK146</f>
        <v>0</v>
      </c>
    </row>
    <row r="128" spans="1:63" s="12" customFormat="1" ht="22.9" customHeight="1">
      <c r="B128" s="181"/>
      <c r="C128" s="182"/>
      <c r="D128" s="183" t="s">
        <v>72</v>
      </c>
      <c r="E128" s="195" t="s">
        <v>80</v>
      </c>
      <c r="F128" s="195" t="s">
        <v>127</v>
      </c>
      <c r="G128" s="182"/>
      <c r="H128" s="182"/>
      <c r="I128" s="185"/>
      <c r="J128" s="196">
        <f>BK128</f>
        <v>0</v>
      </c>
      <c r="K128" s="182"/>
      <c r="L128" s="187"/>
      <c r="M128" s="188"/>
      <c r="N128" s="189"/>
      <c r="O128" s="189"/>
      <c r="P128" s="190">
        <f>SUM(P129:P132)</f>
        <v>0</v>
      </c>
      <c r="Q128" s="189"/>
      <c r="R128" s="190">
        <f>SUM(R129:R132)</f>
        <v>0</v>
      </c>
      <c r="S128" s="189"/>
      <c r="T128" s="191">
        <f>SUM(T129:T132)</f>
        <v>0</v>
      </c>
      <c r="AR128" s="192" t="s">
        <v>80</v>
      </c>
      <c r="AT128" s="193" t="s">
        <v>72</v>
      </c>
      <c r="AU128" s="193" t="s">
        <v>80</v>
      </c>
      <c r="AY128" s="192" t="s">
        <v>126</v>
      </c>
      <c r="BK128" s="194">
        <f>SUM(BK129:BK132)</f>
        <v>0</v>
      </c>
    </row>
    <row r="129" spans="1:65" s="2" customFormat="1" ht="21.75" customHeight="1">
      <c r="A129" s="31"/>
      <c r="B129" s="32"/>
      <c r="C129" s="197" t="s">
        <v>80</v>
      </c>
      <c r="D129" s="197" t="s">
        <v>128</v>
      </c>
      <c r="E129" s="198" t="s">
        <v>238</v>
      </c>
      <c r="F129" s="199" t="s">
        <v>239</v>
      </c>
      <c r="G129" s="200" t="s">
        <v>131</v>
      </c>
      <c r="H129" s="201">
        <v>30.15</v>
      </c>
      <c r="I129" s="202"/>
      <c r="J129" s="203">
        <f>ROUND(I129*H129,2)</f>
        <v>0</v>
      </c>
      <c r="K129" s="204"/>
      <c r="L129" s="36"/>
      <c r="M129" s="205" t="s">
        <v>1</v>
      </c>
      <c r="N129" s="206" t="s">
        <v>39</v>
      </c>
      <c r="O129" s="72"/>
      <c r="P129" s="207">
        <f>O129*H129</f>
        <v>0</v>
      </c>
      <c r="Q129" s="207">
        <v>0</v>
      </c>
      <c r="R129" s="207">
        <f>Q129*H129</f>
        <v>0</v>
      </c>
      <c r="S129" s="207">
        <v>0</v>
      </c>
      <c r="T129" s="208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09" t="s">
        <v>132</v>
      </c>
      <c r="AT129" s="209" t="s">
        <v>128</v>
      </c>
      <c r="AU129" s="209" t="s">
        <v>86</v>
      </c>
      <c r="AY129" s="14" t="s">
        <v>126</v>
      </c>
      <c r="BE129" s="210">
        <f>IF(N129="základná",J129,0)</f>
        <v>0</v>
      </c>
      <c r="BF129" s="210">
        <f>IF(N129="znížená",J129,0)</f>
        <v>0</v>
      </c>
      <c r="BG129" s="210">
        <f>IF(N129="zákl. prenesená",J129,0)</f>
        <v>0</v>
      </c>
      <c r="BH129" s="210">
        <f>IF(N129="zníž. prenesená",J129,0)</f>
        <v>0</v>
      </c>
      <c r="BI129" s="210">
        <f>IF(N129="nulová",J129,0)</f>
        <v>0</v>
      </c>
      <c r="BJ129" s="14" t="s">
        <v>86</v>
      </c>
      <c r="BK129" s="210">
        <f>ROUND(I129*H129,2)</f>
        <v>0</v>
      </c>
      <c r="BL129" s="14" t="s">
        <v>132</v>
      </c>
      <c r="BM129" s="209" t="s">
        <v>86</v>
      </c>
    </row>
    <row r="130" spans="1:65" s="2" customFormat="1" ht="33" customHeight="1">
      <c r="A130" s="31"/>
      <c r="B130" s="32"/>
      <c r="C130" s="197" t="s">
        <v>86</v>
      </c>
      <c r="D130" s="197" t="s">
        <v>128</v>
      </c>
      <c r="E130" s="198" t="s">
        <v>153</v>
      </c>
      <c r="F130" s="199" t="s">
        <v>154</v>
      </c>
      <c r="G130" s="200" t="s">
        <v>131</v>
      </c>
      <c r="H130" s="201">
        <v>30.15</v>
      </c>
      <c r="I130" s="202"/>
      <c r="J130" s="203">
        <f>ROUND(I130*H130,2)</f>
        <v>0</v>
      </c>
      <c r="K130" s="204"/>
      <c r="L130" s="36"/>
      <c r="M130" s="205" t="s">
        <v>1</v>
      </c>
      <c r="N130" s="206" t="s">
        <v>39</v>
      </c>
      <c r="O130" s="72"/>
      <c r="P130" s="207">
        <f>O130*H130</f>
        <v>0</v>
      </c>
      <c r="Q130" s="207">
        <v>0</v>
      </c>
      <c r="R130" s="207">
        <f>Q130*H130</f>
        <v>0</v>
      </c>
      <c r="S130" s="207">
        <v>0</v>
      </c>
      <c r="T130" s="208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9" t="s">
        <v>132</v>
      </c>
      <c r="AT130" s="209" t="s">
        <v>128</v>
      </c>
      <c r="AU130" s="209" t="s">
        <v>86</v>
      </c>
      <c r="AY130" s="14" t="s">
        <v>126</v>
      </c>
      <c r="BE130" s="210">
        <f>IF(N130="základná",J130,0)</f>
        <v>0</v>
      </c>
      <c r="BF130" s="210">
        <f>IF(N130="znížená",J130,0)</f>
        <v>0</v>
      </c>
      <c r="BG130" s="210">
        <f>IF(N130="zákl. prenesená",J130,0)</f>
        <v>0</v>
      </c>
      <c r="BH130" s="210">
        <f>IF(N130="zníž. prenesená",J130,0)</f>
        <v>0</v>
      </c>
      <c r="BI130" s="210">
        <f>IF(N130="nulová",J130,0)</f>
        <v>0</v>
      </c>
      <c r="BJ130" s="14" t="s">
        <v>86</v>
      </c>
      <c r="BK130" s="210">
        <f>ROUND(I130*H130,2)</f>
        <v>0</v>
      </c>
      <c r="BL130" s="14" t="s">
        <v>132</v>
      </c>
      <c r="BM130" s="209" t="s">
        <v>132</v>
      </c>
    </row>
    <row r="131" spans="1:65" s="2" customFormat="1" ht="16.5" customHeight="1">
      <c r="A131" s="31"/>
      <c r="B131" s="32"/>
      <c r="C131" s="197" t="s">
        <v>135</v>
      </c>
      <c r="D131" s="197" t="s">
        <v>128</v>
      </c>
      <c r="E131" s="198" t="s">
        <v>240</v>
      </c>
      <c r="F131" s="199" t="s">
        <v>241</v>
      </c>
      <c r="G131" s="200" t="s">
        <v>131</v>
      </c>
      <c r="H131" s="201">
        <v>30.15</v>
      </c>
      <c r="I131" s="202"/>
      <c r="J131" s="203">
        <f>ROUND(I131*H131,2)</f>
        <v>0</v>
      </c>
      <c r="K131" s="204"/>
      <c r="L131" s="36"/>
      <c r="M131" s="205" t="s">
        <v>1</v>
      </c>
      <c r="N131" s="206" t="s">
        <v>39</v>
      </c>
      <c r="O131" s="72"/>
      <c r="P131" s="207">
        <f>O131*H131</f>
        <v>0</v>
      </c>
      <c r="Q131" s="207">
        <v>0</v>
      </c>
      <c r="R131" s="207">
        <f>Q131*H131</f>
        <v>0</v>
      </c>
      <c r="S131" s="207">
        <v>0</v>
      </c>
      <c r="T131" s="208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9" t="s">
        <v>132</v>
      </c>
      <c r="AT131" s="209" t="s">
        <v>128</v>
      </c>
      <c r="AU131" s="209" t="s">
        <v>86</v>
      </c>
      <c r="AY131" s="14" t="s">
        <v>126</v>
      </c>
      <c r="BE131" s="210">
        <f>IF(N131="základná",J131,0)</f>
        <v>0</v>
      </c>
      <c r="BF131" s="210">
        <f>IF(N131="znížená",J131,0)</f>
        <v>0</v>
      </c>
      <c r="BG131" s="210">
        <f>IF(N131="zákl. prenesená",J131,0)</f>
        <v>0</v>
      </c>
      <c r="BH131" s="210">
        <f>IF(N131="zníž. prenesená",J131,0)</f>
        <v>0</v>
      </c>
      <c r="BI131" s="210">
        <f>IF(N131="nulová",J131,0)</f>
        <v>0</v>
      </c>
      <c r="BJ131" s="14" t="s">
        <v>86</v>
      </c>
      <c r="BK131" s="210">
        <f>ROUND(I131*H131,2)</f>
        <v>0</v>
      </c>
      <c r="BL131" s="14" t="s">
        <v>132</v>
      </c>
      <c r="BM131" s="209" t="s">
        <v>138</v>
      </c>
    </row>
    <row r="132" spans="1:65" s="2" customFormat="1" ht="21.75" customHeight="1">
      <c r="A132" s="31"/>
      <c r="B132" s="32"/>
      <c r="C132" s="197" t="s">
        <v>132</v>
      </c>
      <c r="D132" s="197" t="s">
        <v>128</v>
      </c>
      <c r="E132" s="198" t="s">
        <v>163</v>
      </c>
      <c r="F132" s="199" t="s">
        <v>164</v>
      </c>
      <c r="G132" s="200" t="s">
        <v>165</v>
      </c>
      <c r="H132" s="201">
        <v>67</v>
      </c>
      <c r="I132" s="202"/>
      <c r="J132" s="203">
        <f>ROUND(I132*H132,2)</f>
        <v>0</v>
      </c>
      <c r="K132" s="204"/>
      <c r="L132" s="36"/>
      <c r="M132" s="205" t="s">
        <v>1</v>
      </c>
      <c r="N132" s="206" t="s">
        <v>39</v>
      </c>
      <c r="O132" s="72"/>
      <c r="P132" s="207">
        <f>O132*H132</f>
        <v>0</v>
      </c>
      <c r="Q132" s="207">
        <v>0</v>
      </c>
      <c r="R132" s="207">
        <f>Q132*H132</f>
        <v>0</v>
      </c>
      <c r="S132" s="207">
        <v>0</v>
      </c>
      <c r="T132" s="208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9" t="s">
        <v>132</v>
      </c>
      <c r="AT132" s="209" t="s">
        <v>128</v>
      </c>
      <c r="AU132" s="209" t="s">
        <v>86</v>
      </c>
      <c r="AY132" s="14" t="s">
        <v>126</v>
      </c>
      <c r="BE132" s="210">
        <f>IF(N132="základná",J132,0)</f>
        <v>0</v>
      </c>
      <c r="BF132" s="210">
        <f>IF(N132="znížená",J132,0)</f>
        <v>0</v>
      </c>
      <c r="BG132" s="210">
        <f>IF(N132="zákl. prenesená",J132,0)</f>
        <v>0</v>
      </c>
      <c r="BH132" s="210">
        <f>IF(N132="zníž. prenesená",J132,0)</f>
        <v>0</v>
      </c>
      <c r="BI132" s="210">
        <f>IF(N132="nulová",J132,0)</f>
        <v>0</v>
      </c>
      <c r="BJ132" s="14" t="s">
        <v>86</v>
      </c>
      <c r="BK132" s="210">
        <f>ROUND(I132*H132,2)</f>
        <v>0</v>
      </c>
      <c r="BL132" s="14" t="s">
        <v>132</v>
      </c>
      <c r="BM132" s="209" t="s">
        <v>141</v>
      </c>
    </row>
    <row r="133" spans="1:65" s="12" customFormat="1" ht="22.9" customHeight="1">
      <c r="B133" s="181"/>
      <c r="C133" s="182"/>
      <c r="D133" s="183" t="s">
        <v>72</v>
      </c>
      <c r="E133" s="195" t="s">
        <v>142</v>
      </c>
      <c r="F133" s="195" t="s">
        <v>174</v>
      </c>
      <c r="G133" s="182"/>
      <c r="H133" s="182"/>
      <c r="I133" s="185"/>
      <c r="J133" s="196">
        <f>BK133</f>
        <v>0</v>
      </c>
      <c r="K133" s="182"/>
      <c r="L133" s="187"/>
      <c r="M133" s="188"/>
      <c r="N133" s="189"/>
      <c r="O133" s="189"/>
      <c r="P133" s="190">
        <f>SUM(P134:P140)</f>
        <v>0</v>
      </c>
      <c r="Q133" s="189"/>
      <c r="R133" s="190">
        <f>SUM(R134:R140)</f>
        <v>0</v>
      </c>
      <c r="S133" s="189"/>
      <c r="T133" s="191">
        <f>SUM(T134:T140)</f>
        <v>0</v>
      </c>
      <c r="AR133" s="192" t="s">
        <v>80</v>
      </c>
      <c r="AT133" s="193" t="s">
        <v>72</v>
      </c>
      <c r="AU133" s="193" t="s">
        <v>80</v>
      </c>
      <c r="AY133" s="192" t="s">
        <v>126</v>
      </c>
      <c r="BK133" s="194">
        <f>SUM(BK134:BK140)</f>
        <v>0</v>
      </c>
    </row>
    <row r="134" spans="1:65" s="2" customFormat="1" ht="24.2" customHeight="1">
      <c r="A134" s="31"/>
      <c r="B134" s="32"/>
      <c r="C134" s="197" t="s">
        <v>142</v>
      </c>
      <c r="D134" s="197" t="s">
        <v>128</v>
      </c>
      <c r="E134" s="198" t="s">
        <v>175</v>
      </c>
      <c r="F134" s="199" t="s">
        <v>176</v>
      </c>
      <c r="G134" s="200" t="s">
        <v>165</v>
      </c>
      <c r="H134" s="201">
        <v>67</v>
      </c>
      <c r="I134" s="202"/>
      <c r="J134" s="203">
        <f t="shared" ref="J134:J140" si="0">ROUND(I134*H134,2)</f>
        <v>0</v>
      </c>
      <c r="K134" s="204"/>
      <c r="L134" s="36"/>
      <c r="M134" s="205" t="s">
        <v>1</v>
      </c>
      <c r="N134" s="206" t="s">
        <v>39</v>
      </c>
      <c r="O134" s="72"/>
      <c r="P134" s="207">
        <f t="shared" ref="P134:P140" si="1">O134*H134</f>
        <v>0</v>
      </c>
      <c r="Q134" s="207">
        <v>0</v>
      </c>
      <c r="R134" s="207">
        <f t="shared" ref="R134:R140" si="2">Q134*H134</f>
        <v>0</v>
      </c>
      <c r="S134" s="207">
        <v>0</v>
      </c>
      <c r="T134" s="208">
        <f t="shared" ref="T134:T140" si="3"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9" t="s">
        <v>132</v>
      </c>
      <c r="AT134" s="209" t="s">
        <v>128</v>
      </c>
      <c r="AU134" s="209" t="s">
        <v>86</v>
      </c>
      <c r="AY134" s="14" t="s">
        <v>126</v>
      </c>
      <c r="BE134" s="210">
        <f t="shared" ref="BE134:BE140" si="4">IF(N134="základná",J134,0)</f>
        <v>0</v>
      </c>
      <c r="BF134" s="210">
        <f t="shared" ref="BF134:BF140" si="5">IF(N134="znížená",J134,0)</f>
        <v>0</v>
      </c>
      <c r="BG134" s="210">
        <f t="shared" ref="BG134:BG140" si="6">IF(N134="zákl. prenesená",J134,0)</f>
        <v>0</v>
      </c>
      <c r="BH134" s="210">
        <f t="shared" ref="BH134:BH140" si="7">IF(N134="zníž. prenesená",J134,0)</f>
        <v>0</v>
      </c>
      <c r="BI134" s="210">
        <f t="shared" ref="BI134:BI140" si="8">IF(N134="nulová",J134,0)</f>
        <v>0</v>
      </c>
      <c r="BJ134" s="14" t="s">
        <v>86</v>
      </c>
      <c r="BK134" s="210">
        <f t="shared" ref="BK134:BK140" si="9">ROUND(I134*H134,2)</f>
        <v>0</v>
      </c>
      <c r="BL134" s="14" t="s">
        <v>132</v>
      </c>
      <c r="BM134" s="209" t="s">
        <v>145</v>
      </c>
    </row>
    <row r="135" spans="1:65" s="2" customFormat="1" ht="24.2" customHeight="1">
      <c r="A135" s="31"/>
      <c r="B135" s="32"/>
      <c r="C135" s="197" t="s">
        <v>138</v>
      </c>
      <c r="D135" s="197" t="s">
        <v>128</v>
      </c>
      <c r="E135" s="198" t="s">
        <v>242</v>
      </c>
      <c r="F135" s="199" t="s">
        <v>243</v>
      </c>
      <c r="G135" s="200" t="s">
        <v>165</v>
      </c>
      <c r="H135" s="201">
        <v>67</v>
      </c>
      <c r="I135" s="202"/>
      <c r="J135" s="203">
        <f t="shared" si="0"/>
        <v>0</v>
      </c>
      <c r="K135" s="204"/>
      <c r="L135" s="36"/>
      <c r="M135" s="205" t="s">
        <v>1</v>
      </c>
      <c r="N135" s="206" t="s">
        <v>39</v>
      </c>
      <c r="O135" s="72"/>
      <c r="P135" s="207">
        <f t="shared" si="1"/>
        <v>0</v>
      </c>
      <c r="Q135" s="207">
        <v>0</v>
      </c>
      <c r="R135" s="207">
        <f t="shared" si="2"/>
        <v>0</v>
      </c>
      <c r="S135" s="207">
        <v>0</v>
      </c>
      <c r="T135" s="208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9" t="s">
        <v>132</v>
      </c>
      <c r="AT135" s="209" t="s">
        <v>128</v>
      </c>
      <c r="AU135" s="209" t="s">
        <v>86</v>
      </c>
      <c r="AY135" s="14" t="s">
        <v>126</v>
      </c>
      <c r="BE135" s="210">
        <f t="shared" si="4"/>
        <v>0</v>
      </c>
      <c r="BF135" s="210">
        <f t="shared" si="5"/>
        <v>0</v>
      </c>
      <c r="BG135" s="210">
        <f t="shared" si="6"/>
        <v>0</v>
      </c>
      <c r="BH135" s="210">
        <f t="shared" si="7"/>
        <v>0</v>
      </c>
      <c r="BI135" s="210">
        <f t="shared" si="8"/>
        <v>0</v>
      </c>
      <c r="BJ135" s="14" t="s">
        <v>86</v>
      </c>
      <c r="BK135" s="210">
        <f t="shared" si="9"/>
        <v>0</v>
      </c>
      <c r="BL135" s="14" t="s">
        <v>132</v>
      </c>
      <c r="BM135" s="209" t="s">
        <v>148</v>
      </c>
    </row>
    <row r="136" spans="1:65" s="2" customFormat="1" ht="33" customHeight="1">
      <c r="A136" s="31"/>
      <c r="B136" s="32"/>
      <c r="C136" s="197" t="s">
        <v>149</v>
      </c>
      <c r="D136" s="197" t="s">
        <v>128</v>
      </c>
      <c r="E136" s="198" t="s">
        <v>244</v>
      </c>
      <c r="F136" s="199" t="s">
        <v>245</v>
      </c>
      <c r="G136" s="200" t="s">
        <v>165</v>
      </c>
      <c r="H136" s="201">
        <v>67</v>
      </c>
      <c r="I136" s="202"/>
      <c r="J136" s="203">
        <f t="shared" si="0"/>
        <v>0</v>
      </c>
      <c r="K136" s="204"/>
      <c r="L136" s="36"/>
      <c r="M136" s="205" t="s">
        <v>1</v>
      </c>
      <c r="N136" s="206" t="s">
        <v>39</v>
      </c>
      <c r="O136" s="72"/>
      <c r="P136" s="207">
        <f t="shared" si="1"/>
        <v>0</v>
      </c>
      <c r="Q136" s="207">
        <v>0</v>
      </c>
      <c r="R136" s="207">
        <f t="shared" si="2"/>
        <v>0</v>
      </c>
      <c r="S136" s="207">
        <v>0</v>
      </c>
      <c r="T136" s="208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9" t="s">
        <v>132</v>
      </c>
      <c r="AT136" s="209" t="s">
        <v>128</v>
      </c>
      <c r="AU136" s="209" t="s">
        <v>86</v>
      </c>
      <c r="AY136" s="14" t="s">
        <v>126</v>
      </c>
      <c r="BE136" s="210">
        <f t="shared" si="4"/>
        <v>0</v>
      </c>
      <c r="BF136" s="210">
        <f t="shared" si="5"/>
        <v>0</v>
      </c>
      <c r="BG136" s="210">
        <f t="shared" si="6"/>
        <v>0</v>
      </c>
      <c r="BH136" s="210">
        <f t="shared" si="7"/>
        <v>0</v>
      </c>
      <c r="BI136" s="210">
        <f t="shared" si="8"/>
        <v>0</v>
      </c>
      <c r="BJ136" s="14" t="s">
        <v>86</v>
      </c>
      <c r="BK136" s="210">
        <f t="shared" si="9"/>
        <v>0</v>
      </c>
      <c r="BL136" s="14" t="s">
        <v>132</v>
      </c>
      <c r="BM136" s="209" t="s">
        <v>152</v>
      </c>
    </row>
    <row r="137" spans="1:65" s="2" customFormat="1" ht="24.2" customHeight="1">
      <c r="A137" s="31"/>
      <c r="B137" s="32"/>
      <c r="C137" s="197" t="s">
        <v>141</v>
      </c>
      <c r="D137" s="197" t="s">
        <v>128</v>
      </c>
      <c r="E137" s="198" t="s">
        <v>246</v>
      </c>
      <c r="F137" s="199" t="s">
        <v>247</v>
      </c>
      <c r="G137" s="200" t="s">
        <v>165</v>
      </c>
      <c r="H137" s="201">
        <v>1830</v>
      </c>
      <c r="I137" s="202"/>
      <c r="J137" s="203">
        <f t="shared" si="0"/>
        <v>0</v>
      </c>
      <c r="K137" s="204"/>
      <c r="L137" s="36"/>
      <c r="M137" s="205" t="s">
        <v>1</v>
      </c>
      <c r="N137" s="206" t="s">
        <v>39</v>
      </c>
      <c r="O137" s="72"/>
      <c r="P137" s="207">
        <f t="shared" si="1"/>
        <v>0</v>
      </c>
      <c r="Q137" s="207">
        <v>0</v>
      </c>
      <c r="R137" s="207">
        <f t="shared" si="2"/>
        <v>0</v>
      </c>
      <c r="S137" s="207">
        <v>0</v>
      </c>
      <c r="T137" s="208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9" t="s">
        <v>132</v>
      </c>
      <c r="AT137" s="209" t="s">
        <v>128</v>
      </c>
      <c r="AU137" s="209" t="s">
        <v>86</v>
      </c>
      <c r="AY137" s="14" t="s">
        <v>126</v>
      </c>
      <c r="BE137" s="210">
        <f t="shared" si="4"/>
        <v>0</v>
      </c>
      <c r="BF137" s="210">
        <f t="shared" si="5"/>
        <v>0</v>
      </c>
      <c r="BG137" s="210">
        <f t="shared" si="6"/>
        <v>0</v>
      </c>
      <c r="BH137" s="210">
        <f t="shared" si="7"/>
        <v>0</v>
      </c>
      <c r="BI137" s="210">
        <f t="shared" si="8"/>
        <v>0</v>
      </c>
      <c r="BJ137" s="14" t="s">
        <v>86</v>
      </c>
      <c r="BK137" s="210">
        <f t="shared" si="9"/>
        <v>0</v>
      </c>
      <c r="BL137" s="14" t="s">
        <v>132</v>
      </c>
      <c r="BM137" s="209" t="s">
        <v>155</v>
      </c>
    </row>
    <row r="138" spans="1:65" s="2" customFormat="1" ht="24.2" customHeight="1">
      <c r="A138" s="31"/>
      <c r="B138" s="32"/>
      <c r="C138" s="197" t="s">
        <v>156</v>
      </c>
      <c r="D138" s="197" t="s">
        <v>128</v>
      </c>
      <c r="E138" s="198" t="s">
        <v>248</v>
      </c>
      <c r="F138" s="199" t="s">
        <v>249</v>
      </c>
      <c r="G138" s="200" t="s">
        <v>165</v>
      </c>
      <c r="H138" s="201">
        <v>1830</v>
      </c>
      <c r="I138" s="202"/>
      <c r="J138" s="203">
        <f t="shared" si="0"/>
        <v>0</v>
      </c>
      <c r="K138" s="204"/>
      <c r="L138" s="36"/>
      <c r="M138" s="205" t="s">
        <v>1</v>
      </c>
      <c r="N138" s="206" t="s">
        <v>39</v>
      </c>
      <c r="O138" s="72"/>
      <c r="P138" s="207">
        <f t="shared" si="1"/>
        <v>0</v>
      </c>
      <c r="Q138" s="207">
        <v>0</v>
      </c>
      <c r="R138" s="207">
        <f t="shared" si="2"/>
        <v>0</v>
      </c>
      <c r="S138" s="207">
        <v>0</v>
      </c>
      <c r="T138" s="208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9" t="s">
        <v>132</v>
      </c>
      <c r="AT138" s="209" t="s">
        <v>128</v>
      </c>
      <c r="AU138" s="209" t="s">
        <v>86</v>
      </c>
      <c r="AY138" s="14" t="s">
        <v>126</v>
      </c>
      <c r="BE138" s="210">
        <f t="shared" si="4"/>
        <v>0</v>
      </c>
      <c r="BF138" s="210">
        <f t="shared" si="5"/>
        <v>0</v>
      </c>
      <c r="BG138" s="210">
        <f t="shared" si="6"/>
        <v>0</v>
      </c>
      <c r="BH138" s="210">
        <f t="shared" si="7"/>
        <v>0</v>
      </c>
      <c r="BI138" s="210">
        <f t="shared" si="8"/>
        <v>0</v>
      </c>
      <c r="BJ138" s="14" t="s">
        <v>86</v>
      </c>
      <c r="BK138" s="210">
        <f t="shared" si="9"/>
        <v>0</v>
      </c>
      <c r="BL138" s="14" t="s">
        <v>132</v>
      </c>
      <c r="BM138" s="209" t="s">
        <v>159</v>
      </c>
    </row>
    <row r="139" spans="1:65" s="2" customFormat="1" ht="33" customHeight="1">
      <c r="A139" s="31"/>
      <c r="B139" s="32"/>
      <c r="C139" s="197" t="s">
        <v>145</v>
      </c>
      <c r="D139" s="197" t="s">
        <v>128</v>
      </c>
      <c r="E139" s="198" t="s">
        <v>250</v>
      </c>
      <c r="F139" s="199" t="s">
        <v>251</v>
      </c>
      <c r="G139" s="200" t="s">
        <v>165</v>
      </c>
      <c r="H139" s="201">
        <v>1830</v>
      </c>
      <c r="I139" s="202"/>
      <c r="J139" s="203">
        <f t="shared" si="0"/>
        <v>0</v>
      </c>
      <c r="K139" s="204"/>
      <c r="L139" s="36"/>
      <c r="M139" s="205" t="s">
        <v>1</v>
      </c>
      <c r="N139" s="206" t="s">
        <v>39</v>
      </c>
      <c r="O139" s="72"/>
      <c r="P139" s="207">
        <f t="shared" si="1"/>
        <v>0</v>
      </c>
      <c r="Q139" s="207">
        <v>0</v>
      </c>
      <c r="R139" s="207">
        <f t="shared" si="2"/>
        <v>0</v>
      </c>
      <c r="S139" s="207">
        <v>0</v>
      </c>
      <c r="T139" s="208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9" t="s">
        <v>132</v>
      </c>
      <c r="AT139" s="209" t="s">
        <v>128</v>
      </c>
      <c r="AU139" s="209" t="s">
        <v>86</v>
      </c>
      <c r="AY139" s="14" t="s">
        <v>126</v>
      </c>
      <c r="BE139" s="210">
        <f t="shared" si="4"/>
        <v>0</v>
      </c>
      <c r="BF139" s="210">
        <f t="shared" si="5"/>
        <v>0</v>
      </c>
      <c r="BG139" s="210">
        <f t="shared" si="6"/>
        <v>0</v>
      </c>
      <c r="BH139" s="210">
        <f t="shared" si="7"/>
        <v>0</v>
      </c>
      <c r="BI139" s="210">
        <f t="shared" si="8"/>
        <v>0</v>
      </c>
      <c r="BJ139" s="14" t="s">
        <v>86</v>
      </c>
      <c r="BK139" s="210">
        <f t="shared" si="9"/>
        <v>0</v>
      </c>
      <c r="BL139" s="14" t="s">
        <v>132</v>
      </c>
      <c r="BM139" s="209" t="s">
        <v>7</v>
      </c>
    </row>
    <row r="140" spans="1:65" s="2" customFormat="1" ht="33" customHeight="1">
      <c r="A140" s="31"/>
      <c r="B140" s="32"/>
      <c r="C140" s="197" t="s">
        <v>162</v>
      </c>
      <c r="D140" s="197" t="s">
        <v>128</v>
      </c>
      <c r="E140" s="198" t="s">
        <v>252</v>
      </c>
      <c r="F140" s="199" t="s">
        <v>253</v>
      </c>
      <c r="G140" s="200" t="s">
        <v>165</v>
      </c>
      <c r="H140" s="201">
        <v>1830</v>
      </c>
      <c r="I140" s="202"/>
      <c r="J140" s="203">
        <f t="shared" si="0"/>
        <v>0</v>
      </c>
      <c r="K140" s="204"/>
      <c r="L140" s="36"/>
      <c r="M140" s="205" t="s">
        <v>1</v>
      </c>
      <c r="N140" s="206" t="s">
        <v>39</v>
      </c>
      <c r="O140" s="72"/>
      <c r="P140" s="207">
        <f t="shared" si="1"/>
        <v>0</v>
      </c>
      <c r="Q140" s="207">
        <v>0</v>
      </c>
      <c r="R140" s="207">
        <f t="shared" si="2"/>
        <v>0</v>
      </c>
      <c r="S140" s="207">
        <v>0</v>
      </c>
      <c r="T140" s="208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9" t="s">
        <v>132</v>
      </c>
      <c r="AT140" s="209" t="s">
        <v>128</v>
      </c>
      <c r="AU140" s="209" t="s">
        <v>86</v>
      </c>
      <c r="AY140" s="14" t="s">
        <v>126</v>
      </c>
      <c r="BE140" s="210">
        <f t="shared" si="4"/>
        <v>0</v>
      </c>
      <c r="BF140" s="210">
        <f t="shared" si="5"/>
        <v>0</v>
      </c>
      <c r="BG140" s="210">
        <f t="shared" si="6"/>
        <v>0</v>
      </c>
      <c r="BH140" s="210">
        <f t="shared" si="7"/>
        <v>0</v>
      </c>
      <c r="BI140" s="210">
        <f t="shared" si="8"/>
        <v>0</v>
      </c>
      <c r="BJ140" s="14" t="s">
        <v>86</v>
      </c>
      <c r="BK140" s="210">
        <f t="shared" si="9"/>
        <v>0</v>
      </c>
      <c r="BL140" s="14" t="s">
        <v>132</v>
      </c>
      <c r="BM140" s="209" t="s">
        <v>166</v>
      </c>
    </row>
    <row r="141" spans="1:65" s="12" customFormat="1" ht="22.9" customHeight="1">
      <c r="B141" s="181"/>
      <c r="C141" s="182"/>
      <c r="D141" s="183" t="s">
        <v>72</v>
      </c>
      <c r="E141" s="195" t="s">
        <v>141</v>
      </c>
      <c r="F141" s="195" t="s">
        <v>254</v>
      </c>
      <c r="G141" s="182"/>
      <c r="H141" s="182"/>
      <c r="I141" s="185"/>
      <c r="J141" s="196">
        <f>BK141</f>
        <v>0</v>
      </c>
      <c r="K141" s="182"/>
      <c r="L141" s="187"/>
      <c r="M141" s="188"/>
      <c r="N141" s="189"/>
      <c r="O141" s="189"/>
      <c r="P141" s="190">
        <f>SUM(P142:P143)</f>
        <v>0</v>
      </c>
      <c r="Q141" s="189"/>
      <c r="R141" s="190">
        <f>SUM(R142:R143)</f>
        <v>0</v>
      </c>
      <c r="S141" s="189"/>
      <c r="T141" s="191">
        <f>SUM(T142:T143)</f>
        <v>0</v>
      </c>
      <c r="AR141" s="192" t="s">
        <v>80</v>
      </c>
      <c r="AT141" s="193" t="s">
        <v>72</v>
      </c>
      <c r="AU141" s="193" t="s">
        <v>80</v>
      </c>
      <c r="AY141" s="192" t="s">
        <v>126</v>
      </c>
      <c r="BK141" s="194">
        <f>SUM(BK142:BK143)</f>
        <v>0</v>
      </c>
    </row>
    <row r="142" spans="1:65" s="2" customFormat="1" ht="24.2" customHeight="1">
      <c r="A142" s="31"/>
      <c r="B142" s="32"/>
      <c r="C142" s="197" t="s">
        <v>148</v>
      </c>
      <c r="D142" s="197" t="s">
        <v>128</v>
      </c>
      <c r="E142" s="198" t="s">
        <v>255</v>
      </c>
      <c r="F142" s="199" t="s">
        <v>256</v>
      </c>
      <c r="G142" s="200" t="s">
        <v>201</v>
      </c>
      <c r="H142" s="201">
        <v>1</v>
      </c>
      <c r="I142" s="202"/>
      <c r="J142" s="203">
        <f>ROUND(I142*H142,2)</f>
        <v>0</v>
      </c>
      <c r="K142" s="204"/>
      <c r="L142" s="36"/>
      <c r="M142" s="205" t="s">
        <v>1</v>
      </c>
      <c r="N142" s="206" t="s">
        <v>39</v>
      </c>
      <c r="O142" s="72"/>
      <c r="P142" s="207">
        <f>O142*H142</f>
        <v>0</v>
      </c>
      <c r="Q142" s="207">
        <v>0</v>
      </c>
      <c r="R142" s="207">
        <f>Q142*H142</f>
        <v>0</v>
      </c>
      <c r="S142" s="207">
        <v>0</v>
      </c>
      <c r="T142" s="208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9" t="s">
        <v>132</v>
      </c>
      <c r="AT142" s="209" t="s">
        <v>128</v>
      </c>
      <c r="AU142" s="209" t="s">
        <v>86</v>
      </c>
      <c r="AY142" s="14" t="s">
        <v>126</v>
      </c>
      <c r="BE142" s="210">
        <f>IF(N142="základná",J142,0)</f>
        <v>0</v>
      </c>
      <c r="BF142" s="210">
        <f>IF(N142="znížená",J142,0)</f>
        <v>0</v>
      </c>
      <c r="BG142" s="210">
        <f>IF(N142="zákl. prenesená",J142,0)</f>
        <v>0</v>
      </c>
      <c r="BH142" s="210">
        <f>IF(N142="zníž. prenesená",J142,0)</f>
        <v>0</v>
      </c>
      <c r="BI142" s="210">
        <f>IF(N142="nulová",J142,0)</f>
        <v>0</v>
      </c>
      <c r="BJ142" s="14" t="s">
        <v>86</v>
      </c>
      <c r="BK142" s="210">
        <f>ROUND(I142*H142,2)</f>
        <v>0</v>
      </c>
      <c r="BL142" s="14" t="s">
        <v>132</v>
      </c>
      <c r="BM142" s="209" t="s">
        <v>169</v>
      </c>
    </row>
    <row r="143" spans="1:65" s="2" customFormat="1" ht="24.2" customHeight="1">
      <c r="A143" s="31"/>
      <c r="B143" s="32"/>
      <c r="C143" s="197" t="s">
        <v>170</v>
      </c>
      <c r="D143" s="197" t="s">
        <v>128</v>
      </c>
      <c r="E143" s="198" t="s">
        <v>257</v>
      </c>
      <c r="F143" s="199" t="s">
        <v>258</v>
      </c>
      <c r="G143" s="200" t="s">
        <v>201</v>
      </c>
      <c r="H143" s="201">
        <v>5</v>
      </c>
      <c r="I143" s="202"/>
      <c r="J143" s="203">
        <f>ROUND(I143*H143,2)</f>
        <v>0</v>
      </c>
      <c r="K143" s="204"/>
      <c r="L143" s="36"/>
      <c r="M143" s="205" t="s">
        <v>1</v>
      </c>
      <c r="N143" s="206" t="s">
        <v>39</v>
      </c>
      <c r="O143" s="72"/>
      <c r="P143" s="207">
        <f>O143*H143</f>
        <v>0</v>
      </c>
      <c r="Q143" s="207">
        <v>0</v>
      </c>
      <c r="R143" s="207">
        <f>Q143*H143</f>
        <v>0</v>
      </c>
      <c r="S143" s="207">
        <v>0</v>
      </c>
      <c r="T143" s="208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9" t="s">
        <v>132</v>
      </c>
      <c r="AT143" s="209" t="s">
        <v>128</v>
      </c>
      <c r="AU143" s="209" t="s">
        <v>86</v>
      </c>
      <c r="AY143" s="14" t="s">
        <v>126</v>
      </c>
      <c r="BE143" s="210">
        <f>IF(N143="základná",J143,0)</f>
        <v>0</v>
      </c>
      <c r="BF143" s="210">
        <f>IF(N143="znížená",J143,0)</f>
        <v>0</v>
      </c>
      <c r="BG143" s="210">
        <f>IF(N143="zákl. prenesená",J143,0)</f>
        <v>0</v>
      </c>
      <c r="BH143" s="210">
        <f>IF(N143="zníž. prenesená",J143,0)</f>
        <v>0</v>
      </c>
      <c r="BI143" s="210">
        <f>IF(N143="nulová",J143,0)</f>
        <v>0</v>
      </c>
      <c r="BJ143" s="14" t="s">
        <v>86</v>
      </c>
      <c r="BK143" s="210">
        <f>ROUND(I143*H143,2)</f>
        <v>0</v>
      </c>
      <c r="BL143" s="14" t="s">
        <v>132</v>
      </c>
      <c r="BM143" s="209" t="s">
        <v>173</v>
      </c>
    </row>
    <row r="144" spans="1:65" s="12" customFormat="1" ht="22.9" customHeight="1">
      <c r="B144" s="181"/>
      <c r="C144" s="182"/>
      <c r="D144" s="183" t="s">
        <v>72</v>
      </c>
      <c r="E144" s="195" t="s">
        <v>156</v>
      </c>
      <c r="F144" s="195" t="s">
        <v>193</v>
      </c>
      <c r="G144" s="182"/>
      <c r="H144" s="182"/>
      <c r="I144" s="185"/>
      <c r="J144" s="196">
        <f>BK144</f>
        <v>0</v>
      </c>
      <c r="K144" s="182"/>
      <c r="L144" s="187"/>
      <c r="M144" s="188"/>
      <c r="N144" s="189"/>
      <c r="O144" s="189"/>
      <c r="P144" s="190">
        <f>P145</f>
        <v>0</v>
      </c>
      <c r="Q144" s="189"/>
      <c r="R144" s="190">
        <f>R145</f>
        <v>0</v>
      </c>
      <c r="S144" s="189"/>
      <c r="T144" s="191">
        <f>T145</f>
        <v>0</v>
      </c>
      <c r="AR144" s="192" t="s">
        <v>80</v>
      </c>
      <c r="AT144" s="193" t="s">
        <v>72</v>
      </c>
      <c r="AU144" s="193" t="s">
        <v>80</v>
      </c>
      <c r="AY144" s="192" t="s">
        <v>126</v>
      </c>
      <c r="BK144" s="194">
        <f>BK145</f>
        <v>0</v>
      </c>
    </row>
    <row r="145" spans="1:65" s="2" customFormat="1" ht="33" customHeight="1">
      <c r="A145" s="31"/>
      <c r="B145" s="32"/>
      <c r="C145" s="197" t="s">
        <v>152</v>
      </c>
      <c r="D145" s="197" t="s">
        <v>128</v>
      </c>
      <c r="E145" s="198" t="s">
        <v>259</v>
      </c>
      <c r="F145" s="199" t="s">
        <v>260</v>
      </c>
      <c r="G145" s="200" t="s">
        <v>165</v>
      </c>
      <c r="H145" s="201">
        <v>1830</v>
      </c>
      <c r="I145" s="202"/>
      <c r="J145" s="203">
        <f>ROUND(I145*H145,2)</f>
        <v>0</v>
      </c>
      <c r="K145" s="204"/>
      <c r="L145" s="36"/>
      <c r="M145" s="205" t="s">
        <v>1</v>
      </c>
      <c r="N145" s="206" t="s">
        <v>39</v>
      </c>
      <c r="O145" s="72"/>
      <c r="P145" s="207">
        <f>O145*H145</f>
        <v>0</v>
      </c>
      <c r="Q145" s="207">
        <v>0</v>
      </c>
      <c r="R145" s="207">
        <f>Q145*H145</f>
        <v>0</v>
      </c>
      <c r="S145" s="207">
        <v>0</v>
      </c>
      <c r="T145" s="208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9" t="s">
        <v>132</v>
      </c>
      <c r="AT145" s="209" t="s">
        <v>128</v>
      </c>
      <c r="AU145" s="209" t="s">
        <v>86</v>
      </c>
      <c r="AY145" s="14" t="s">
        <v>126</v>
      </c>
      <c r="BE145" s="210">
        <f>IF(N145="základná",J145,0)</f>
        <v>0</v>
      </c>
      <c r="BF145" s="210">
        <f>IF(N145="znížená",J145,0)</f>
        <v>0</v>
      </c>
      <c r="BG145" s="210">
        <f>IF(N145="zákl. prenesená",J145,0)</f>
        <v>0</v>
      </c>
      <c r="BH145" s="210">
        <f>IF(N145="zníž. prenesená",J145,0)</f>
        <v>0</v>
      </c>
      <c r="BI145" s="210">
        <f>IF(N145="nulová",J145,0)</f>
        <v>0</v>
      </c>
      <c r="BJ145" s="14" t="s">
        <v>86</v>
      </c>
      <c r="BK145" s="210">
        <f>ROUND(I145*H145,2)</f>
        <v>0</v>
      </c>
      <c r="BL145" s="14" t="s">
        <v>132</v>
      </c>
      <c r="BM145" s="209" t="s">
        <v>177</v>
      </c>
    </row>
    <row r="146" spans="1:65" s="12" customFormat="1" ht="22.9" customHeight="1">
      <c r="B146" s="181"/>
      <c r="C146" s="182"/>
      <c r="D146" s="183" t="s">
        <v>72</v>
      </c>
      <c r="E146" s="195" t="s">
        <v>230</v>
      </c>
      <c r="F146" s="195" t="s">
        <v>231</v>
      </c>
      <c r="G146" s="182"/>
      <c r="H146" s="182"/>
      <c r="I146" s="185"/>
      <c r="J146" s="196">
        <f>BK146</f>
        <v>0</v>
      </c>
      <c r="K146" s="182"/>
      <c r="L146" s="187"/>
      <c r="M146" s="188"/>
      <c r="N146" s="189"/>
      <c r="O146" s="189"/>
      <c r="P146" s="190">
        <f>P147</f>
        <v>0</v>
      </c>
      <c r="Q146" s="189"/>
      <c r="R146" s="190">
        <f>R147</f>
        <v>0</v>
      </c>
      <c r="S146" s="189"/>
      <c r="T146" s="191">
        <f>T147</f>
        <v>0</v>
      </c>
      <c r="AR146" s="192" t="s">
        <v>80</v>
      </c>
      <c r="AT146" s="193" t="s">
        <v>72</v>
      </c>
      <c r="AU146" s="193" t="s">
        <v>80</v>
      </c>
      <c r="AY146" s="192" t="s">
        <v>126</v>
      </c>
      <c r="BK146" s="194">
        <f>BK147</f>
        <v>0</v>
      </c>
    </row>
    <row r="147" spans="1:65" s="2" customFormat="1" ht="24.2" customHeight="1">
      <c r="A147" s="31"/>
      <c r="B147" s="32"/>
      <c r="C147" s="197" t="s">
        <v>178</v>
      </c>
      <c r="D147" s="197" t="s">
        <v>128</v>
      </c>
      <c r="E147" s="198" t="s">
        <v>261</v>
      </c>
      <c r="F147" s="199" t="s">
        <v>262</v>
      </c>
      <c r="G147" s="200" t="s">
        <v>225</v>
      </c>
      <c r="H147" s="201">
        <v>493.51799999999997</v>
      </c>
      <c r="I147" s="202"/>
      <c r="J147" s="203">
        <f>ROUND(I147*H147,2)</f>
        <v>0</v>
      </c>
      <c r="K147" s="204"/>
      <c r="L147" s="36"/>
      <c r="M147" s="222" t="s">
        <v>1</v>
      </c>
      <c r="N147" s="223" t="s">
        <v>39</v>
      </c>
      <c r="O147" s="224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9" t="s">
        <v>132</v>
      </c>
      <c r="AT147" s="209" t="s">
        <v>128</v>
      </c>
      <c r="AU147" s="209" t="s">
        <v>86</v>
      </c>
      <c r="AY147" s="14" t="s">
        <v>126</v>
      </c>
      <c r="BE147" s="210">
        <f>IF(N147="základná",J147,0)</f>
        <v>0</v>
      </c>
      <c r="BF147" s="210">
        <f>IF(N147="znížená",J147,0)</f>
        <v>0</v>
      </c>
      <c r="BG147" s="210">
        <f>IF(N147="zákl. prenesená",J147,0)</f>
        <v>0</v>
      </c>
      <c r="BH147" s="210">
        <f>IF(N147="zníž. prenesená",J147,0)</f>
        <v>0</v>
      </c>
      <c r="BI147" s="210">
        <f>IF(N147="nulová",J147,0)</f>
        <v>0</v>
      </c>
      <c r="BJ147" s="14" t="s">
        <v>86</v>
      </c>
      <c r="BK147" s="210">
        <f>ROUND(I147*H147,2)</f>
        <v>0</v>
      </c>
      <c r="BL147" s="14" t="s">
        <v>132</v>
      </c>
      <c r="BM147" s="209" t="s">
        <v>181</v>
      </c>
    </row>
    <row r="148" spans="1:65" s="2" customFormat="1" ht="6.95" customHeight="1">
      <c r="A148" s="31"/>
      <c r="B148" s="55"/>
      <c r="C148" s="56"/>
      <c r="D148" s="56"/>
      <c r="E148" s="56"/>
      <c r="F148" s="56"/>
      <c r="G148" s="56"/>
      <c r="H148" s="56"/>
      <c r="I148" s="56"/>
      <c r="J148" s="56"/>
      <c r="K148" s="56"/>
      <c r="L148" s="36"/>
      <c r="M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</row>
  </sheetData>
  <sheetProtection algorithmName="SHA-512" hashValue="XDwUAQII7UD7RSjNw0vgiyBotbvcftz11DcTqzI2/Pp1cfR3mnmHGey/vVGQ3m9skltN0u9kaWKtfKk/zyi0Qg==" saltValue="XGZ+r57WvBL1j1wTZ1N41b62n7UNWTvoMlLQa20uxlPl6SB9M7IU7l/81MGK6x1u4p/hnK4hgT3UWblrVdqwxQ==" spinCount="100000" sheet="1" objects="1" scenarios="1" formatColumns="0" formatRows="0" autoFilter="0"/>
  <autoFilter ref="C125:K147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4" t="s">
        <v>93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17"/>
      <c r="AT3" s="14" t="s">
        <v>73</v>
      </c>
    </row>
    <row r="4" spans="1:46" s="1" customFormat="1" ht="24.95" customHeight="1">
      <c r="B4" s="17"/>
      <c r="D4" s="118" t="s">
        <v>97</v>
      </c>
      <c r="L4" s="17"/>
      <c r="M4" s="119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20" t="s">
        <v>15</v>
      </c>
      <c r="L6" s="17"/>
    </row>
    <row r="7" spans="1:46" s="1" customFormat="1" ht="26.25" customHeight="1">
      <c r="B7" s="17"/>
      <c r="E7" s="278" t="str">
        <f>'Rekapitulácia stavby'!K6</f>
        <v>Dobudovanie základnej technickej infraštruktúry prostredníctvom realizácie výstavby a rekonštrukcie  pozemných komunikácií</v>
      </c>
      <c r="F7" s="279"/>
      <c r="G7" s="279"/>
      <c r="H7" s="279"/>
      <c r="L7" s="17"/>
    </row>
    <row r="8" spans="1:46" s="2" customFormat="1" ht="12" customHeight="1">
      <c r="A8" s="31"/>
      <c r="B8" s="36"/>
      <c r="C8" s="31"/>
      <c r="D8" s="120" t="s">
        <v>98</v>
      </c>
      <c r="E8" s="31"/>
      <c r="F8" s="31"/>
      <c r="G8" s="31"/>
      <c r="H8" s="31"/>
      <c r="I8" s="31"/>
      <c r="J8" s="31"/>
      <c r="K8" s="31"/>
      <c r="L8" s="52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81" t="s">
        <v>263</v>
      </c>
      <c r="F9" s="280"/>
      <c r="G9" s="280"/>
      <c r="H9" s="280"/>
      <c r="I9" s="31"/>
      <c r="J9" s="31"/>
      <c r="K9" s="31"/>
      <c r="L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20" t="s">
        <v>16</v>
      </c>
      <c r="E11" s="31"/>
      <c r="F11" s="111" t="s">
        <v>1</v>
      </c>
      <c r="G11" s="31"/>
      <c r="H11" s="31"/>
      <c r="I11" s="120" t="s">
        <v>17</v>
      </c>
      <c r="J11" s="111" t="s">
        <v>1</v>
      </c>
      <c r="K11" s="31"/>
      <c r="L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20" t="s">
        <v>18</v>
      </c>
      <c r="E12" s="31"/>
      <c r="F12" s="111" t="s">
        <v>19</v>
      </c>
      <c r="G12" s="31"/>
      <c r="H12" s="31"/>
      <c r="I12" s="120" t="s">
        <v>20</v>
      </c>
      <c r="J12" s="121" t="str">
        <f>'Rekapitulácia stavby'!AN8</f>
        <v>15. 5. 2022</v>
      </c>
      <c r="K12" s="31"/>
      <c r="L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20" t="s">
        <v>22</v>
      </c>
      <c r="E14" s="31"/>
      <c r="F14" s="31"/>
      <c r="G14" s="31"/>
      <c r="H14" s="31"/>
      <c r="I14" s="120" t="s">
        <v>23</v>
      </c>
      <c r="J14" s="111" t="s">
        <v>1</v>
      </c>
      <c r="K14" s="31"/>
      <c r="L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1" t="s">
        <v>24</v>
      </c>
      <c r="F15" s="31"/>
      <c r="G15" s="31"/>
      <c r="H15" s="31"/>
      <c r="I15" s="120" t="s">
        <v>25</v>
      </c>
      <c r="J15" s="111" t="s">
        <v>1</v>
      </c>
      <c r="K15" s="31"/>
      <c r="L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20" t="s">
        <v>26</v>
      </c>
      <c r="E17" s="31"/>
      <c r="F17" s="31"/>
      <c r="G17" s="31"/>
      <c r="H17" s="31"/>
      <c r="I17" s="120" t="s">
        <v>23</v>
      </c>
      <c r="J17" s="27" t="str">
        <f>'Rekapitulácia stavby'!AN13</f>
        <v>Vyplň údaj</v>
      </c>
      <c r="K17" s="31"/>
      <c r="L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82" t="str">
        <f>'Rekapitulácia stavby'!E14</f>
        <v>Vyplň údaj</v>
      </c>
      <c r="F18" s="283"/>
      <c r="G18" s="283"/>
      <c r="H18" s="283"/>
      <c r="I18" s="120" t="s">
        <v>25</v>
      </c>
      <c r="J18" s="27" t="str">
        <f>'Rekapitulácia stavby'!AN14</f>
        <v>Vyplň údaj</v>
      </c>
      <c r="K18" s="31"/>
      <c r="L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20" t="s">
        <v>28</v>
      </c>
      <c r="E20" s="31"/>
      <c r="F20" s="31"/>
      <c r="G20" s="31"/>
      <c r="H20" s="31"/>
      <c r="I20" s="120" t="s">
        <v>23</v>
      </c>
      <c r="J20" s="111" t="s">
        <v>1</v>
      </c>
      <c r="K20" s="31"/>
      <c r="L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1" t="s">
        <v>29</v>
      </c>
      <c r="F21" s="31"/>
      <c r="G21" s="31"/>
      <c r="H21" s="31"/>
      <c r="I21" s="120" t="s">
        <v>25</v>
      </c>
      <c r="J21" s="111" t="s">
        <v>1</v>
      </c>
      <c r="K21" s="31"/>
      <c r="L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20" t="s">
        <v>31</v>
      </c>
      <c r="E23" s="31"/>
      <c r="F23" s="31"/>
      <c r="G23" s="31"/>
      <c r="H23" s="31"/>
      <c r="I23" s="120" t="s">
        <v>23</v>
      </c>
      <c r="J23" s="111" t="s">
        <v>1</v>
      </c>
      <c r="K23" s="31"/>
      <c r="L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1" t="s">
        <v>29</v>
      </c>
      <c r="F24" s="31"/>
      <c r="G24" s="31"/>
      <c r="H24" s="31"/>
      <c r="I24" s="120" t="s">
        <v>25</v>
      </c>
      <c r="J24" s="111" t="s">
        <v>1</v>
      </c>
      <c r="K24" s="31"/>
      <c r="L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5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20" t="s">
        <v>32</v>
      </c>
      <c r="E26" s="31"/>
      <c r="F26" s="31"/>
      <c r="G26" s="31"/>
      <c r="H26" s="31"/>
      <c r="I26" s="31"/>
      <c r="J26" s="31"/>
      <c r="K26" s="31"/>
      <c r="L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22"/>
      <c r="B27" s="123"/>
      <c r="C27" s="122"/>
      <c r="D27" s="122"/>
      <c r="E27" s="284" t="s">
        <v>1</v>
      </c>
      <c r="F27" s="284"/>
      <c r="G27" s="284"/>
      <c r="H27" s="284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25"/>
      <c r="E29" s="125"/>
      <c r="F29" s="125"/>
      <c r="G29" s="125"/>
      <c r="H29" s="125"/>
      <c r="I29" s="125"/>
      <c r="J29" s="125"/>
      <c r="K29" s="125"/>
      <c r="L29" s="5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6" t="s">
        <v>33</v>
      </c>
      <c r="E30" s="31"/>
      <c r="F30" s="31"/>
      <c r="G30" s="31"/>
      <c r="H30" s="31"/>
      <c r="I30" s="31"/>
      <c r="J30" s="127">
        <f>ROUND(J121, 2)</f>
        <v>0</v>
      </c>
      <c r="K30" s="31"/>
      <c r="L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5"/>
      <c r="E31" s="125"/>
      <c r="F31" s="125"/>
      <c r="G31" s="125"/>
      <c r="H31" s="125"/>
      <c r="I31" s="125"/>
      <c r="J31" s="125"/>
      <c r="K31" s="125"/>
      <c r="L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8" t="s">
        <v>35</v>
      </c>
      <c r="G32" s="31"/>
      <c r="H32" s="31"/>
      <c r="I32" s="128" t="s">
        <v>34</v>
      </c>
      <c r="J32" s="128" t="s">
        <v>36</v>
      </c>
      <c r="K32" s="31"/>
      <c r="L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9" t="s">
        <v>37</v>
      </c>
      <c r="E33" s="130" t="s">
        <v>38</v>
      </c>
      <c r="F33" s="131">
        <f>ROUND((SUM(BE121:BE138)),  2)</f>
        <v>0</v>
      </c>
      <c r="G33" s="132"/>
      <c r="H33" s="132"/>
      <c r="I33" s="133">
        <v>0.2</v>
      </c>
      <c r="J33" s="131">
        <f>ROUND(((SUM(BE121:BE138))*I33),  2)</f>
        <v>0</v>
      </c>
      <c r="K33" s="31"/>
      <c r="L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30" t="s">
        <v>39</v>
      </c>
      <c r="F34" s="131">
        <f>ROUND((SUM(BF121:BF138)),  2)</f>
        <v>0</v>
      </c>
      <c r="G34" s="132"/>
      <c r="H34" s="132"/>
      <c r="I34" s="133">
        <v>0.2</v>
      </c>
      <c r="J34" s="131">
        <f>ROUND(((SUM(BF121:BF138))*I34),  2)</f>
        <v>0</v>
      </c>
      <c r="K34" s="31"/>
      <c r="L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20" t="s">
        <v>40</v>
      </c>
      <c r="F35" s="134">
        <f>ROUND((SUM(BG121:BG138)),  2)</f>
        <v>0</v>
      </c>
      <c r="G35" s="31"/>
      <c r="H35" s="31"/>
      <c r="I35" s="135">
        <v>0.2</v>
      </c>
      <c r="J35" s="134">
        <f>0</f>
        <v>0</v>
      </c>
      <c r="K35" s="31"/>
      <c r="L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20" t="s">
        <v>41</v>
      </c>
      <c r="F36" s="134">
        <f>ROUND((SUM(BH121:BH138)),  2)</f>
        <v>0</v>
      </c>
      <c r="G36" s="31"/>
      <c r="H36" s="31"/>
      <c r="I36" s="135">
        <v>0.2</v>
      </c>
      <c r="J36" s="134">
        <f>0</f>
        <v>0</v>
      </c>
      <c r="K36" s="31"/>
      <c r="L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30" t="s">
        <v>42</v>
      </c>
      <c r="F37" s="131">
        <f>ROUND((SUM(BI121:BI138)),  2)</f>
        <v>0</v>
      </c>
      <c r="G37" s="132"/>
      <c r="H37" s="132"/>
      <c r="I37" s="133">
        <v>0</v>
      </c>
      <c r="J37" s="131">
        <f>0</f>
        <v>0</v>
      </c>
      <c r="K37" s="31"/>
      <c r="L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36"/>
      <c r="D39" s="137" t="s">
        <v>43</v>
      </c>
      <c r="E39" s="138"/>
      <c r="F39" s="138"/>
      <c r="G39" s="139" t="s">
        <v>44</v>
      </c>
      <c r="H39" s="140" t="s">
        <v>45</v>
      </c>
      <c r="I39" s="138"/>
      <c r="J39" s="141">
        <f>SUM(J30:J37)</f>
        <v>0</v>
      </c>
      <c r="K39" s="142"/>
      <c r="L39" s="5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5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52"/>
      <c r="D50" s="143" t="s">
        <v>46</v>
      </c>
      <c r="E50" s="144"/>
      <c r="F50" s="144"/>
      <c r="G50" s="143" t="s">
        <v>47</v>
      </c>
      <c r="H50" s="144"/>
      <c r="I50" s="144"/>
      <c r="J50" s="144"/>
      <c r="K50" s="144"/>
      <c r="L50" s="5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31"/>
      <c r="B61" s="36"/>
      <c r="C61" s="31"/>
      <c r="D61" s="145" t="s">
        <v>48</v>
      </c>
      <c r="E61" s="146"/>
      <c r="F61" s="147" t="s">
        <v>49</v>
      </c>
      <c r="G61" s="145" t="s">
        <v>48</v>
      </c>
      <c r="H61" s="146"/>
      <c r="I61" s="146"/>
      <c r="J61" s="148" t="s">
        <v>49</v>
      </c>
      <c r="K61" s="146"/>
      <c r="L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31"/>
      <c r="B65" s="36"/>
      <c r="C65" s="31"/>
      <c r="D65" s="143" t="s">
        <v>50</v>
      </c>
      <c r="E65" s="149"/>
      <c r="F65" s="149"/>
      <c r="G65" s="143" t="s">
        <v>51</v>
      </c>
      <c r="H65" s="149"/>
      <c r="I65" s="149"/>
      <c r="J65" s="149"/>
      <c r="K65" s="149"/>
      <c r="L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31"/>
      <c r="B76" s="36"/>
      <c r="C76" s="31"/>
      <c r="D76" s="145" t="s">
        <v>48</v>
      </c>
      <c r="E76" s="146"/>
      <c r="F76" s="147" t="s">
        <v>49</v>
      </c>
      <c r="G76" s="145" t="s">
        <v>48</v>
      </c>
      <c r="H76" s="146"/>
      <c r="I76" s="146"/>
      <c r="J76" s="148" t="s">
        <v>49</v>
      </c>
      <c r="K76" s="146"/>
      <c r="L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0"/>
      <c r="C77" s="151"/>
      <c r="D77" s="151"/>
      <c r="E77" s="151"/>
      <c r="F77" s="151"/>
      <c r="G77" s="151"/>
      <c r="H77" s="151"/>
      <c r="I77" s="151"/>
      <c r="J77" s="151"/>
      <c r="K77" s="151"/>
      <c r="L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hidden="1" customHeight="1">
      <c r="A81" s="31"/>
      <c r="B81" s="152"/>
      <c r="C81" s="153"/>
      <c r="D81" s="153"/>
      <c r="E81" s="153"/>
      <c r="F81" s="153"/>
      <c r="G81" s="153"/>
      <c r="H81" s="153"/>
      <c r="I81" s="153"/>
      <c r="J81" s="153"/>
      <c r="K81" s="153"/>
      <c r="L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hidden="1" customHeight="1">
      <c r="A82" s="31"/>
      <c r="B82" s="32"/>
      <c r="C82" s="20" t="s">
        <v>102</v>
      </c>
      <c r="D82" s="33"/>
      <c r="E82" s="33"/>
      <c r="F82" s="33"/>
      <c r="G82" s="33"/>
      <c r="H82" s="33"/>
      <c r="I82" s="33"/>
      <c r="J82" s="33"/>
      <c r="K82" s="33"/>
      <c r="L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hidden="1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hidden="1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33"/>
      <c r="J84" s="33"/>
      <c r="K84" s="33"/>
      <c r="L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26.25" hidden="1" customHeight="1">
      <c r="A85" s="31"/>
      <c r="B85" s="32"/>
      <c r="C85" s="33"/>
      <c r="D85" s="33"/>
      <c r="E85" s="276" t="str">
        <f>E7</f>
        <v>Dobudovanie základnej technickej infraštruktúry prostredníctvom realizácie výstavby a rekonštrukcie  pozemných komunikácií</v>
      </c>
      <c r="F85" s="277"/>
      <c r="G85" s="277"/>
      <c r="H85" s="277"/>
      <c r="I85" s="33"/>
      <c r="J85" s="33"/>
      <c r="K85" s="33"/>
      <c r="L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hidden="1" customHeight="1">
      <c r="A86" s="31"/>
      <c r="B86" s="32"/>
      <c r="C86" s="26" t="s">
        <v>98</v>
      </c>
      <c r="D86" s="33"/>
      <c r="E86" s="33"/>
      <c r="F86" s="33"/>
      <c r="G86" s="33"/>
      <c r="H86" s="33"/>
      <c r="I86" s="33"/>
      <c r="J86" s="33"/>
      <c r="K86" s="33"/>
      <c r="L86" s="52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hidden="1" customHeight="1">
      <c r="A87" s="31"/>
      <c r="B87" s="32"/>
      <c r="C87" s="33"/>
      <c r="D87" s="33"/>
      <c r="E87" s="264" t="str">
        <f>E9</f>
        <v>O2 - Ulica Gaštanová</v>
      </c>
      <c r="F87" s="275"/>
      <c r="G87" s="275"/>
      <c r="H87" s="275"/>
      <c r="I87" s="33"/>
      <c r="J87" s="33"/>
      <c r="K87" s="33"/>
      <c r="L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hidden="1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hidden="1" customHeight="1">
      <c r="A89" s="31"/>
      <c r="B89" s="32"/>
      <c r="C89" s="26" t="s">
        <v>18</v>
      </c>
      <c r="D89" s="33"/>
      <c r="E89" s="33"/>
      <c r="F89" s="24" t="str">
        <f>F12</f>
        <v>obec Skároš</v>
      </c>
      <c r="G89" s="33"/>
      <c r="H89" s="33"/>
      <c r="I89" s="26" t="s">
        <v>20</v>
      </c>
      <c r="J89" s="67" t="str">
        <f>IF(J12="","",J12)</f>
        <v>15. 5. 2022</v>
      </c>
      <c r="K89" s="33"/>
      <c r="L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hidden="1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hidden="1" customHeight="1">
      <c r="A91" s="31"/>
      <c r="B91" s="32"/>
      <c r="C91" s="26" t="s">
        <v>22</v>
      </c>
      <c r="D91" s="33"/>
      <c r="E91" s="33"/>
      <c r="F91" s="24" t="str">
        <f>E15</f>
        <v>Obec Skároš</v>
      </c>
      <c r="G91" s="33"/>
      <c r="H91" s="33"/>
      <c r="I91" s="26" t="s">
        <v>28</v>
      </c>
      <c r="J91" s="29" t="str">
        <f>E21</f>
        <v>ÚDI s.r.o. Košice</v>
      </c>
      <c r="K91" s="33"/>
      <c r="L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hidden="1" customHeight="1">
      <c r="A92" s="31"/>
      <c r="B92" s="32"/>
      <c r="C92" s="26" t="s">
        <v>26</v>
      </c>
      <c r="D92" s="33"/>
      <c r="E92" s="33"/>
      <c r="F92" s="24" t="str">
        <f>IF(E18="","",E18)</f>
        <v>Vyplň údaj</v>
      </c>
      <c r="G92" s="33"/>
      <c r="H92" s="33"/>
      <c r="I92" s="26" t="s">
        <v>31</v>
      </c>
      <c r="J92" s="29" t="str">
        <f>E24</f>
        <v>ÚDI s.r.o. Košice</v>
      </c>
      <c r="K92" s="33"/>
      <c r="L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hidden="1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hidden="1" customHeight="1">
      <c r="A94" s="31"/>
      <c r="B94" s="32"/>
      <c r="C94" s="154" t="s">
        <v>103</v>
      </c>
      <c r="D94" s="155"/>
      <c r="E94" s="155"/>
      <c r="F94" s="155"/>
      <c r="G94" s="155"/>
      <c r="H94" s="155"/>
      <c r="I94" s="155"/>
      <c r="J94" s="156" t="s">
        <v>104</v>
      </c>
      <c r="K94" s="155"/>
      <c r="L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hidden="1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52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hidden="1" customHeight="1">
      <c r="A96" s="31"/>
      <c r="B96" s="32"/>
      <c r="C96" s="157" t="s">
        <v>105</v>
      </c>
      <c r="D96" s="33"/>
      <c r="E96" s="33"/>
      <c r="F96" s="33"/>
      <c r="G96" s="33"/>
      <c r="H96" s="33"/>
      <c r="I96" s="33"/>
      <c r="J96" s="85">
        <f>J121</f>
        <v>0</v>
      </c>
      <c r="K96" s="33"/>
      <c r="L96" s="52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106</v>
      </c>
    </row>
    <row r="97" spans="1:31" s="9" customFormat="1" ht="24.95" hidden="1" customHeight="1">
      <c r="B97" s="158"/>
      <c r="C97" s="159"/>
      <c r="D97" s="160" t="s">
        <v>107</v>
      </c>
      <c r="E97" s="161"/>
      <c r="F97" s="161"/>
      <c r="G97" s="161"/>
      <c r="H97" s="161"/>
      <c r="I97" s="161"/>
      <c r="J97" s="162">
        <f>J122</f>
        <v>0</v>
      </c>
      <c r="K97" s="159"/>
      <c r="L97" s="163"/>
    </row>
    <row r="98" spans="1:31" s="10" customFormat="1" ht="19.899999999999999" hidden="1" customHeight="1">
      <c r="B98" s="164"/>
      <c r="C98" s="105"/>
      <c r="D98" s="165" t="s">
        <v>108</v>
      </c>
      <c r="E98" s="166"/>
      <c r="F98" s="166"/>
      <c r="G98" s="166"/>
      <c r="H98" s="166"/>
      <c r="I98" s="166"/>
      <c r="J98" s="167">
        <f>J123</f>
        <v>0</v>
      </c>
      <c r="K98" s="105"/>
      <c r="L98" s="168"/>
    </row>
    <row r="99" spans="1:31" s="10" customFormat="1" ht="19.899999999999999" hidden="1" customHeight="1">
      <c r="B99" s="164"/>
      <c r="C99" s="105"/>
      <c r="D99" s="165" t="s">
        <v>109</v>
      </c>
      <c r="E99" s="166"/>
      <c r="F99" s="166"/>
      <c r="G99" s="166"/>
      <c r="H99" s="166"/>
      <c r="I99" s="166"/>
      <c r="J99" s="167">
        <f>J125</f>
        <v>0</v>
      </c>
      <c r="K99" s="105"/>
      <c r="L99" s="168"/>
    </row>
    <row r="100" spans="1:31" s="10" customFormat="1" ht="19.899999999999999" hidden="1" customHeight="1">
      <c r="B100" s="164"/>
      <c r="C100" s="105"/>
      <c r="D100" s="165" t="s">
        <v>110</v>
      </c>
      <c r="E100" s="166"/>
      <c r="F100" s="166"/>
      <c r="G100" s="166"/>
      <c r="H100" s="166"/>
      <c r="I100" s="166"/>
      <c r="J100" s="167">
        <f>J132</f>
        <v>0</v>
      </c>
      <c r="K100" s="105"/>
      <c r="L100" s="168"/>
    </row>
    <row r="101" spans="1:31" s="10" customFormat="1" ht="19.899999999999999" hidden="1" customHeight="1">
      <c r="B101" s="164"/>
      <c r="C101" s="105"/>
      <c r="D101" s="165" t="s">
        <v>111</v>
      </c>
      <c r="E101" s="166"/>
      <c r="F101" s="166"/>
      <c r="G101" s="166"/>
      <c r="H101" s="166"/>
      <c r="I101" s="166"/>
      <c r="J101" s="167">
        <f>J137</f>
        <v>0</v>
      </c>
      <c r="K101" s="105"/>
      <c r="L101" s="168"/>
    </row>
    <row r="102" spans="1:31" s="2" customFormat="1" ht="21.75" hidden="1" customHeight="1">
      <c r="A102" s="31"/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52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6.95" hidden="1" customHeight="1">
      <c r="A103" s="31"/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2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hidden="1"/>
    <row r="105" spans="1:31" hidden="1"/>
    <row r="106" spans="1:31" hidden="1"/>
    <row r="107" spans="1:31" s="2" customFormat="1" ht="6.95" customHeight="1">
      <c r="A107" s="31"/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2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24.95" customHeight="1">
      <c r="A108" s="31"/>
      <c r="B108" s="32"/>
      <c r="C108" s="20" t="s">
        <v>112</v>
      </c>
      <c r="D108" s="33"/>
      <c r="E108" s="33"/>
      <c r="F108" s="33"/>
      <c r="G108" s="33"/>
      <c r="H108" s="33"/>
      <c r="I108" s="33"/>
      <c r="J108" s="33"/>
      <c r="K108" s="33"/>
      <c r="L108" s="52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customHeight="1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52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15</v>
      </c>
      <c r="D110" s="33"/>
      <c r="E110" s="33"/>
      <c r="F110" s="33"/>
      <c r="G110" s="33"/>
      <c r="H110" s="33"/>
      <c r="I110" s="33"/>
      <c r="J110" s="33"/>
      <c r="K110" s="33"/>
      <c r="L110" s="52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26.25" customHeight="1">
      <c r="A111" s="31"/>
      <c r="B111" s="32"/>
      <c r="C111" s="33"/>
      <c r="D111" s="33"/>
      <c r="E111" s="276" t="str">
        <f>E7</f>
        <v>Dobudovanie základnej technickej infraštruktúry prostredníctvom realizácie výstavby a rekonštrukcie  pozemných komunikácií</v>
      </c>
      <c r="F111" s="277"/>
      <c r="G111" s="277"/>
      <c r="H111" s="277"/>
      <c r="I111" s="33"/>
      <c r="J111" s="33"/>
      <c r="K111" s="33"/>
      <c r="L111" s="52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98</v>
      </c>
      <c r="D112" s="33"/>
      <c r="E112" s="33"/>
      <c r="F112" s="33"/>
      <c r="G112" s="33"/>
      <c r="H112" s="33"/>
      <c r="I112" s="33"/>
      <c r="J112" s="33"/>
      <c r="K112" s="33"/>
      <c r="L112" s="52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6.5" customHeight="1">
      <c r="A113" s="31"/>
      <c r="B113" s="32"/>
      <c r="C113" s="33"/>
      <c r="D113" s="33"/>
      <c r="E113" s="264" t="str">
        <f>E9</f>
        <v>O2 - Ulica Gaštanová</v>
      </c>
      <c r="F113" s="275"/>
      <c r="G113" s="275"/>
      <c r="H113" s="275"/>
      <c r="I113" s="33"/>
      <c r="J113" s="33"/>
      <c r="K113" s="33"/>
      <c r="L113" s="52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6.95" customHeight="1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52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2" customHeight="1">
      <c r="A115" s="31"/>
      <c r="B115" s="32"/>
      <c r="C115" s="26" t="s">
        <v>18</v>
      </c>
      <c r="D115" s="33"/>
      <c r="E115" s="33"/>
      <c r="F115" s="24" t="str">
        <f>F12</f>
        <v>obec Skároš</v>
      </c>
      <c r="G115" s="33"/>
      <c r="H115" s="33"/>
      <c r="I115" s="26" t="s">
        <v>20</v>
      </c>
      <c r="J115" s="67" t="str">
        <f>IF(J12="","",J12)</f>
        <v>15. 5. 2022</v>
      </c>
      <c r="K115" s="33"/>
      <c r="L115" s="52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6.95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52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5.2" customHeight="1">
      <c r="A117" s="31"/>
      <c r="B117" s="32"/>
      <c r="C117" s="26" t="s">
        <v>22</v>
      </c>
      <c r="D117" s="33"/>
      <c r="E117" s="33"/>
      <c r="F117" s="24" t="str">
        <f>E15</f>
        <v>Obec Skároš</v>
      </c>
      <c r="G117" s="33"/>
      <c r="H117" s="33"/>
      <c r="I117" s="26" t="s">
        <v>28</v>
      </c>
      <c r="J117" s="29" t="str">
        <f>E21</f>
        <v>ÚDI s.r.o. Košice</v>
      </c>
      <c r="K117" s="33"/>
      <c r="L117" s="52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5.2" customHeight="1">
      <c r="A118" s="31"/>
      <c r="B118" s="32"/>
      <c r="C118" s="26" t="s">
        <v>26</v>
      </c>
      <c r="D118" s="33"/>
      <c r="E118" s="33"/>
      <c r="F118" s="24" t="str">
        <f>IF(E18="","",E18)</f>
        <v>Vyplň údaj</v>
      </c>
      <c r="G118" s="33"/>
      <c r="H118" s="33"/>
      <c r="I118" s="26" t="s">
        <v>31</v>
      </c>
      <c r="J118" s="29" t="str">
        <f>E24</f>
        <v>ÚDI s.r.o. Košice</v>
      </c>
      <c r="K118" s="33"/>
      <c r="L118" s="52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0.35" customHeight="1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52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11" customFormat="1" ht="29.25" customHeight="1">
      <c r="A120" s="169"/>
      <c r="B120" s="170"/>
      <c r="C120" s="171" t="s">
        <v>113</v>
      </c>
      <c r="D120" s="172" t="s">
        <v>58</v>
      </c>
      <c r="E120" s="172" t="s">
        <v>54</v>
      </c>
      <c r="F120" s="172" t="s">
        <v>55</v>
      </c>
      <c r="G120" s="172" t="s">
        <v>114</v>
      </c>
      <c r="H120" s="172" t="s">
        <v>115</v>
      </c>
      <c r="I120" s="172" t="s">
        <v>116</v>
      </c>
      <c r="J120" s="173" t="s">
        <v>104</v>
      </c>
      <c r="K120" s="174" t="s">
        <v>117</v>
      </c>
      <c r="L120" s="175"/>
      <c r="M120" s="76" t="s">
        <v>1</v>
      </c>
      <c r="N120" s="77" t="s">
        <v>37</v>
      </c>
      <c r="O120" s="77" t="s">
        <v>118</v>
      </c>
      <c r="P120" s="77" t="s">
        <v>119</v>
      </c>
      <c r="Q120" s="77" t="s">
        <v>120</v>
      </c>
      <c r="R120" s="77" t="s">
        <v>121</v>
      </c>
      <c r="S120" s="77" t="s">
        <v>122</v>
      </c>
      <c r="T120" s="78" t="s">
        <v>123</v>
      </c>
      <c r="U120" s="169"/>
      <c r="V120" s="169"/>
      <c r="W120" s="169"/>
      <c r="X120" s="169"/>
      <c r="Y120" s="169"/>
      <c r="Z120" s="169"/>
      <c r="AA120" s="169"/>
      <c r="AB120" s="169"/>
      <c r="AC120" s="169"/>
      <c r="AD120" s="169"/>
      <c r="AE120" s="169"/>
    </row>
    <row r="121" spans="1:65" s="2" customFormat="1" ht="22.9" customHeight="1">
      <c r="A121" s="31"/>
      <c r="B121" s="32"/>
      <c r="C121" s="83" t="s">
        <v>105</v>
      </c>
      <c r="D121" s="33"/>
      <c r="E121" s="33"/>
      <c r="F121" s="33"/>
      <c r="G121" s="33"/>
      <c r="H121" s="33"/>
      <c r="I121" s="33"/>
      <c r="J121" s="176">
        <f>BK121</f>
        <v>0</v>
      </c>
      <c r="K121" s="33"/>
      <c r="L121" s="36"/>
      <c r="M121" s="79"/>
      <c r="N121" s="177"/>
      <c r="O121" s="80"/>
      <c r="P121" s="178">
        <f>P122</f>
        <v>0</v>
      </c>
      <c r="Q121" s="80"/>
      <c r="R121" s="178">
        <f>R122</f>
        <v>0</v>
      </c>
      <c r="S121" s="80"/>
      <c r="T121" s="179">
        <f>T122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T121" s="14" t="s">
        <v>72</v>
      </c>
      <c r="AU121" s="14" t="s">
        <v>106</v>
      </c>
      <c r="BK121" s="180">
        <f>BK122</f>
        <v>0</v>
      </c>
    </row>
    <row r="122" spans="1:65" s="12" customFormat="1" ht="25.9" customHeight="1">
      <c r="B122" s="181"/>
      <c r="C122" s="182"/>
      <c r="D122" s="183" t="s">
        <v>72</v>
      </c>
      <c r="E122" s="184" t="s">
        <v>124</v>
      </c>
      <c r="F122" s="184" t="s">
        <v>125</v>
      </c>
      <c r="G122" s="182"/>
      <c r="H122" s="182"/>
      <c r="I122" s="185"/>
      <c r="J122" s="186">
        <f>BK122</f>
        <v>0</v>
      </c>
      <c r="K122" s="182"/>
      <c r="L122" s="187"/>
      <c r="M122" s="188"/>
      <c r="N122" s="189"/>
      <c r="O122" s="189"/>
      <c r="P122" s="190">
        <f>P123+P125+P132+P137</f>
        <v>0</v>
      </c>
      <c r="Q122" s="189"/>
      <c r="R122" s="190">
        <f>R123+R125+R132+R137</f>
        <v>0</v>
      </c>
      <c r="S122" s="189"/>
      <c r="T122" s="191">
        <f>T123+T125+T132+T137</f>
        <v>0</v>
      </c>
      <c r="AR122" s="192" t="s">
        <v>80</v>
      </c>
      <c r="AT122" s="193" t="s">
        <v>72</v>
      </c>
      <c r="AU122" s="193" t="s">
        <v>73</v>
      </c>
      <c r="AY122" s="192" t="s">
        <v>126</v>
      </c>
      <c r="BK122" s="194">
        <f>BK123+BK125+BK132+BK137</f>
        <v>0</v>
      </c>
    </row>
    <row r="123" spans="1:65" s="12" customFormat="1" ht="22.9" customHeight="1">
      <c r="B123" s="181"/>
      <c r="C123" s="182"/>
      <c r="D123" s="183" t="s">
        <v>72</v>
      </c>
      <c r="E123" s="195" t="s">
        <v>80</v>
      </c>
      <c r="F123" s="195" t="s">
        <v>127</v>
      </c>
      <c r="G123" s="182"/>
      <c r="H123" s="182"/>
      <c r="I123" s="185"/>
      <c r="J123" s="196">
        <f>BK123</f>
        <v>0</v>
      </c>
      <c r="K123" s="182"/>
      <c r="L123" s="187"/>
      <c r="M123" s="188"/>
      <c r="N123" s="189"/>
      <c r="O123" s="189"/>
      <c r="P123" s="190">
        <f>P124</f>
        <v>0</v>
      </c>
      <c r="Q123" s="189"/>
      <c r="R123" s="190">
        <f>R124</f>
        <v>0</v>
      </c>
      <c r="S123" s="189"/>
      <c r="T123" s="191">
        <f>T124</f>
        <v>0</v>
      </c>
      <c r="AR123" s="192" t="s">
        <v>80</v>
      </c>
      <c r="AT123" s="193" t="s">
        <v>72</v>
      </c>
      <c r="AU123" s="193" t="s">
        <v>80</v>
      </c>
      <c r="AY123" s="192" t="s">
        <v>126</v>
      </c>
      <c r="BK123" s="194">
        <f>BK124</f>
        <v>0</v>
      </c>
    </row>
    <row r="124" spans="1:65" s="2" customFormat="1" ht="24.2" customHeight="1">
      <c r="A124" s="31"/>
      <c r="B124" s="32"/>
      <c r="C124" s="197" t="s">
        <v>80</v>
      </c>
      <c r="D124" s="197" t="s">
        <v>128</v>
      </c>
      <c r="E124" s="198" t="s">
        <v>264</v>
      </c>
      <c r="F124" s="199" t="s">
        <v>265</v>
      </c>
      <c r="G124" s="200" t="s">
        <v>165</v>
      </c>
      <c r="H124" s="201">
        <v>920</v>
      </c>
      <c r="I124" s="202"/>
      <c r="J124" s="203">
        <f>ROUND(I124*H124,2)</f>
        <v>0</v>
      </c>
      <c r="K124" s="204"/>
      <c r="L124" s="36"/>
      <c r="M124" s="205" t="s">
        <v>1</v>
      </c>
      <c r="N124" s="206" t="s">
        <v>39</v>
      </c>
      <c r="O124" s="72"/>
      <c r="P124" s="207">
        <f>O124*H124</f>
        <v>0</v>
      </c>
      <c r="Q124" s="207">
        <v>0</v>
      </c>
      <c r="R124" s="207">
        <f>Q124*H124</f>
        <v>0</v>
      </c>
      <c r="S124" s="207">
        <v>0</v>
      </c>
      <c r="T124" s="208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209" t="s">
        <v>132</v>
      </c>
      <c r="AT124" s="209" t="s">
        <v>128</v>
      </c>
      <c r="AU124" s="209" t="s">
        <v>86</v>
      </c>
      <c r="AY124" s="14" t="s">
        <v>126</v>
      </c>
      <c r="BE124" s="210">
        <f>IF(N124="základná",J124,0)</f>
        <v>0</v>
      </c>
      <c r="BF124" s="210">
        <f>IF(N124="znížená",J124,0)</f>
        <v>0</v>
      </c>
      <c r="BG124" s="210">
        <f>IF(N124="zákl. prenesená",J124,0)</f>
        <v>0</v>
      </c>
      <c r="BH124" s="210">
        <f>IF(N124="zníž. prenesená",J124,0)</f>
        <v>0</v>
      </c>
      <c r="BI124" s="210">
        <f>IF(N124="nulová",J124,0)</f>
        <v>0</v>
      </c>
      <c r="BJ124" s="14" t="s">
        <v>86</v>
      </c>
      <c r="BK124" s="210">
        <f>ROUND(I124*H124,2)</f>
        <v>0</v>
      </c>
      <c r="BL124" s="14" t="s">
        <v>132</v>
      </c>
      <c r="BM124" s="209" t="s">
        <v>86</v>
      </c>
    </row>
    <row r="125" spans="1:65" s="12" customFormat="1" ht="22.9" customHeight="1">
      <c r="B125" s="181"/>
      <c r="C125" s="182"/>
      <c r="D125" s="183" t="s">
        <v>72</v>
      </c>
      <c r="E125" s="195" t="s">
        <v>142</v>
      </c>
      <c r="F125" s="195" t="s">
        <v>174</v>
      </c>
      <c r="G125" s="182"/>
      <c r="H125" s="182"/>
      <c r="I125" s="185"/>
      <c r="J125" s="196">
        <f>BK125</f>
        <v>0</v>
      </c>
      <c r="K125" s="182"/>
      <c r="L125" s="187"/>
      <c r="M125" s="188"/>
      <c r="N125" s="189"/>
      <c r="O125" s="189"/>
      <c r="P125" s="190">
        <f>SUM(P126:P131)</f>
        <v>0</v>
      </c>
      <c r="Q125" s="189"/>
      <c r="R125" s="190">
        <f>SUM(R126:R131)</f>
        <v>0</v>
      </c>
      <c r="S125" s="189"/>
      <c r="T125" s="191">
        <f>SUM(T126:T131)</f>
        <v>0</v>
      </c>
      <c r="AR125" s="192" t="s">
        <v>80</v>
      </c>
      <c r="AT125" s="193" t="s">
        <v>72</v>
      </c>
      <c r="AU125" s="193" t="s">
        <v>80</v>
      </c>
      <c r="AY125" s="192" t="s">
        <v>126</v>
      </c>
      <c r="BK125" s="194">
        <f>SUM(BK126:BK131)</f>
        <v>0</v>
      </c>
    </row>
    <row r="126" spans="1:65" s="2" customFormat="1" ht="24.2" customHeight="1">
      <c r="A126" s="31"/>
      <c r="B126" s="32"/>
      <c r="C126" s="197" t="s">
        <v>86</v>
      </c>
      <c r="D126" s="197" t="s">
        <v>128</v>
      </c>
      <c r="E126" s="198" t="s">
        <v>266</v>
      </c>
      <c r="F126" s="199" t="s">
        <v>267</v>
      </c>
      <c r="G126" s="200" t="s">
        <v>165</v>
      </c>
      <c r="H126" s="201">
        <v>920</v>
      </c>
      <c r="I126" s="202"/>
      <c r="J126" s="203">
        <f t="shared" ref="J126:J131" si="0">ROUND(I126*H126,2)</f>
        <v>0</v>
      </c>
      <c r="K126" s="204"/>
      <c r="L126" s="36"/>
      <c r="M126" s="205" t="s">
        <v>1</v>
      </c>
      <c r="N126" s="206" t="s">
        <v>39</v>
      </c>
      <c r="O126" s="72"/>
      <c r="P126" s="207">
        <f t="shared" ref="P126:P131" si="1">O126*H126</f>
        <v>0</v>
      </c>
      <c r="Q126" s="207">
        <v>0</v>
      </c>
      <c r="R126" s="207">
        <f t="shared" ref="R126:R131" si="2">Q126*H126</f>
        <v>0</v>
      </c>
      <c r="S126" s="207">
        <v>0</v>
      </c>
      <c r="T126" s="208">
        <f t="shared" ref="T126:T131" si="3"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09" t="s">
        <v>132</v>
      </c>
      <c r="AT126" s="209" t="s">
        <v>128</v>
      </c>
      <c r="AU126" s="209" t="s">
        <v>86</v>
      </c>
      <c r="AY126" s="14" t="s">
        <v>126</v>
      </c>
      <c r="BE126" s="210">
        <f t="shared" ref="BE126:BE131" si="4">IF(N126="základná",J126,0)</f>
        <v>0</v>
      </c>
      <c r="BF126" s="210">
        <f t="shared" ref="BF126:BF131" si="5">IF(N126="znížená",J126,0)</f>
        <v>0</v>
      </c>
      <c r="BG126" s="210">
        <f t="shared" ref="BG126:BG131" si="6">IF(N126="zákl. prenesená",J126,0)</f>
        <v>0</v>
      </c>
      <c r="BH126" s="210">
        <f t="shared" ref="BH126:BH131" si="7">IF(N126="zníž. prenesená",J126,0)</f>
        <v>0</v>
      </c>
      <c r="BI126" s="210">
        <f t="shared" ref="BI126:BI131" si="8">IF(N126="nulová",J126,0)</f>
        <v>0</v>
      </c>
      <c r="BJ126" s="14" t="s">
        <v>86</v>
      </c>
      <c r="BK126" s="210">
        <f t="shared" ref="BK126:BK131" si="9">ROUND(I126*H126,2)</f>
        <v>0</v>
      </c>
      <c r="BL126" s="14" t="s">
        <v>132</v>
      </c>
      <c r="BM126" s="209" t="s">
        <v>132</v>
      </c>
    </row>
    <row r="127" spans="1:65" s="2" customFormat="1" ht="33" customHeight="1">
      <c r="A127" s="31"/>
      <c r="B127" s="32"/>
      <c r="C127" s="197" t="s">
        <v>135</v>
      </c>
      <c r="D127" s="197" t="s">
        <v>128</v>
      </c>
      <c r="E127" s="198" t="s">
        <v>268</v>
      </c>
      <c r="F127" s="199" t="s">
        <v>269</v>
      </c>
      <c r="G127" s="200" t="s">
        <v>165</v>
      </c>
      <c r="H127" s="201">
        <v>170</v>
      </c>
      <c r="I127" s="202"/>
      <c r="J127" s="203">
        <f t="shared" si="0"/>
        <v>0</v>
      </c>
      <c r="K127" s="204"/>
      <c r="L127" s="36"/>
      <c r="M127" s="205" t="s">
        <v>1</v>
      </c>
      <c r="N127" s="206" t="s">
        <v>39</v>
      </c>
      <c r="O127" s="72"/>
      <c r="P127" s="207">
        <f t="shared" si="1"/>
        <v>0</v>
      </c>
      <c r="Q127" s="207">
        <v>0</v>
      </c>
      <c r="R127" s="207">
        <f t="shared" si="2"/>
        <v>0</v>
      </c>
      <c r="S127" s="207">
        <v>0</v>
      </c>
      <c r="T127" s="208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09" t="s">
        <v>132</v>
      </c>
      <c r="AT127" s="209" t="s">
        <v>128</v>
      </c>
      <c r="AU127" s="209" t="s">
        <v>86</v>
      </c>
      <c r="AY127" s="14" t="s">
        <v>126</v>
      </c>
      <c r="BE127" s="210">
        <f t="shared" si="4"/>
        <v>0</v>
      </c>
      <c r="BF127" s="210">
        <f t="shared" si="5"/>
        <v>0</v>
      </c>
      <c r="BG127" s="210">
        <f t="shared" si="6"/>
        <v>0</v>
      </c>
      <c r="BH127" s="210">
        <f t="shared" si="7"/>
        <v>0</v>
      </c>
      <c r="BI127" s="210">
        <f t="shared" si="8"/>
        <v>0</v>
      </c>
      <c r="BJ127" s="14" t="s">
        <v>86</v>
      </c>
      <c r="BK127" s="210">
        <f t="shared" si="9"/>
        <v>0</v>
      </c>
      <c r="BL127" s="14" t="s">
        <v>132</v>
      </c>
      <c r="BM127" s="209" t="s">
        <v>138</v>
      </c>
    </row>
    <row r="128" spans="1:65" s="2" customFormat="1" ht="24.2" customHeight="1">
      <c r="A128" s="31"/>
      <c r="B128" s="32"/>
      <c r="C128" s="197" t="s">
        <v>132</v>
      </c>
      <c r="D128" s="197" t="s">
        <v>128</v>
      </c>
      <c r="E128" s="198" t="s">
        <v>248</v>
      </c>
      <c r="F128" s="199" t="s">
        <v>249</v>
      </c>
      <c r="G128" s="200" t="s">
        <v>165</v>
      </c>
      <c r="H128" s="201">
        <v>920</v>
      </c>
      <c r="I128" s="202"/>
      <c r="J128" s="203">
        <f t="shared" si="0"/>
        <v>0</v>
      </c>
      <c r="K128" s="204"/>
      <c r="L128" s="36"/>
      <c r="M128" s="205" t="s">
        <v>1</v>
      </c>
      <c r="N128" s="206" t="s">
        <v>39</v>
      </c>
      <c r="O128" s="72"/>
      <c r="P128" s="207">
        <f t="shared" si="1"/>
        <v>0</v>
      </c>
      <c r="Q128" s="207">
        <v>0</v>
      </c>
      <c r="R128" s="207">
        <f t="shared" si="2"/>
        <v>0</v>
      </c>
      <c r="S128" s="207">
        <v>0</v>
      </c>
      <c r="T128" s="208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09" t="s">
        <v>132</v>
      </c>
      <c r="AT128" s="209" t="s">
        <v>128</v>
      </c>
      <c r="AU128" s="209" t="s">
        <v>86</v>
      </c>
      <c r="AY128" s="14" t="s">
        <v>126</v>
      </c>
      <c r="BE128" s="210">
        <f t="shared" si="4"/>
        <v>0</v>
      </c>
      <c r="BF128" s="210">
        <f t="shared" si="5"/>
        <v>0</v>
      </c>
      <c r="BG128" s="210">
        <f t="shared" si="6"/>
        <v>0</v>
      </c>
      <c r="BH128" s="210">
        <f t="shared" si="7"/>
        <v>0</v>
      </c>
      <c r="BI128" s="210">
        <f t="shared" si="8"/>
        <v>0</v>
      </c>
      <c r="BJ128" s="14" t="s">
        <v>86</v>
      </c>
      <c r="BK128" s="210">
        <f t="shared" si="9"/>
        <v>0</v>
      </c>
      <c r="BL128" s="14" t="s">
        <v>132</v>
      </c>
      <c r="BM128" s="209" t="s">
        <v>141</v>
      </c>
    </row>
    <row r="129" spans="1:65" s="2" customFormat="1" ht="33" customHeight="1">
      <c r="A129" s="31"/>
      <c r="B129" s="32"/>
      <c r="C129" s="197" t="s">
        <v>142</v>
      </c>
      <c r="D129" s="197" t="s">
        <v>128</v>
      </c>
      <c r="E129" s="198" t="s">
        <v>270</v>
      </c>
      <c r="F129" s="199" t="s">
        <v>271</v>
      </c>
      <c r="G129" s="200" t="s">
        <v>165</v>
      </c>
      <c r="H129" s="201">
        <v>920</v>
      </c>
      <c r="I129" s="202"/>
      <c r="J129" s="203">
        <f t="shared" si="0"/>
        <v>0</v>
      </c>
      <c r="K129" s="204"/>
      <c r="L129" s="36"/>
      <c r="M129" s="205" t="s">
        <v>1</v>
      </c>
      <c r="N129" s="206" t="s">
        <v>39</v>
      </c>
      <c r="O129" s="72"/>
      <c r="P129" s="207">
        <f t="shared" si="1"/>
        <v>0</v>
      </c>
      <c r="Q129" s="207">
        <v>0</v>
      </c>
      <c r="R129" s="207">
        <f t="shared" si="2"/>
        <v>0</v>
      </c>
      <c r="S129" s="207">
        <v>0</v>
      </c>
      <c r="T129" s="208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09" t="s">
        <v>132</v>
      </c>
      <c r="AT129" s="209" t="s">
        <v>128</v>
      </c>
      <c r="AU129" s="209" t="s">
        <v>86</v>
      </c>
      <c r="AY129" s="14" t="s">
        <v>126</v>
      </c>
      <c r="BE129" s="210">
        <f t="shared" si="4"/>
        <v>0</v>
      </c>
      <c r="BF129" s="210">
        <f t="shared" si="5"/>
        <v>0</v>
      </c>
      <c r="BG129" s="210">
        <f t="shared" si="6"/>
        <v>0</v>
      </c>
      <c r="BH129" s="210">
        <f t="shared" si="7"/>
        <v>0</v>
      </c>
      <c r="BI129" s="210">
        <f t="shared" si="8"/>
        <v>0</v>
      </c>
      <c r="BJ129" s="14" t="s">
        <v>86</v>
      </c>
      <c r="BK129" s="210">
        <f t="shared" si="9"/>
        <v>0</v>
      </c>
      <c r="BL129" s="14" t="s">
        <v>132</v>
      </c>
      <c r="BM129" s="209" t="s">
        <v>145</v>
      </c>
    </row>
    <row r="130" spans="1:65" s="2" customFormat="1" ht="37.9" customHeight="1">
      <c r="A130" s="31"/>
      <c r="B130" s="32"/>
      <c r="C130" s="197" t="s">
        <v>138</v>
      </c>
      <c r="D130" s="197" t="s">
        <v>128</v>
      </c>
      <c r="E130" s="198" t="s">
        <v>272</v>
      </c>
      <c r="F130" s="199" t="s">
        <v>273</v>
      </c>
      <c r="G130" s="200" t="s">
        <v>165</v>
      </c>
      <c r="H130" s="201">
        <v>920</v>
      </c>
      <c r="I130" s="202"/>
      <c r="J130" s="203">
        <f t="shared" si="0"/>
        <v>0</v>
      </c>
      <c r="K130" s="204"/>
      <c r="L130" s="36"/>
      <c r="M130" s="205" t="s">
        <v>1</v>
      </c>
      <c r="N130" s="206" t="s">
        <v>39</v>
      </c>
      <c r="O130" s="72"/>
      <c r="P130" s="207">
        <f t="shared" si="1"/>
        <v>0</v>
      </c>
      <c r="Q130" s="207">
        <v>0</v>
      </c>
      <c r="R130" s="207">
        <f t="shared" si="2"/>
        <v>0</v>
      </c>
      <c r="S130" s="207">
        <v>0</v>
      </c>
      <c r="T130" s="208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9" t="s">
        <v>132</v>
      </c>
      <c r="AT130" s="209" t="s">
        <v>128</v>
      </c>
      <c r="AU130" s="209" t="s">
        <v>86</v>
      </c>
      <c r="AY130" s="14" t="s">
        <v>126</v>
      </c>
      <c r="BE130" s="210">
        <f t="shared" si="4"/>
        <v>0</v>
      </c>
      <c r="BF130" s="210">
        <f t="shared" si="5"/>
        <v>0</v>
      </c>
      <c r="BG130" s="210">
        <f t="shared" si="6"/>
        <v>0</v>
      </c>
      <c r="BH130" s="210">
        <f t="shared" si="7"/>
        <v>0</v>
      </c>
      <c r="BI130" s="210">
        <f t="shared" si="8"/>
        <v>0</v>
      </c>
      <c r="BJ130" s="14" t="s">
        <v>86</v>
      </c>
      <c r="BK130" s="210">
        <f t="shared" si="9"/>
        <v>0</v>
      </c>
      <c r="BL130" s="14" t="s">
        <v>132</v>
      </c>
      <c r="BM130" s="209" t="s">
        <v>148</v>
      </c>
    </row>
    <row r="131" spans="1:65" s="2" customFormat="1" ht="33" customHeight="1">
      <c r="A131" s="31"/>
      <c r="B131" s="32"/>
      <c r="C131" s="197" t="s">
        <v>149</v>
      </c>
      <c r="D131" s="197" t="s">
        <v>128</v>
      </c>
      <c r="E131" s="198" t="s">
        <v>274</v>
      </c>
      <c r="F131" s="199" t="s">
        <v>275</v>
      </c>
      <c r="G131" s="200" t="s">
        <v>165</v>
      </c>
      <c r="H131" s="201">
        <v>920</v>
      </c>
      <c r="I131" s="202"/>
      <c r="J131" s="203">
        <f t="shared" si="0"/>
        <v>0</v>
      </c>
      <c r="K131" s="204"/>
      <c r="L131" s="36"/>
      <c r="M131" s="205" t="s">
        <v>1</v>
      </c>
      <c r="N131" s="206" t="s">
        <v>39</v>
      </c>
      <c r="O131" s="72"/>
      <c r="P131" s="207">
        <f t="shared" si="1"/>
        <v>0</v>
      </c>
      <c r="Q131" s="207">
        <v>0</v>
      </c>
      <c r="R131" s="207">
        <f t="shared" si="2"/>
        <v>0</v>
      </c>
      <c r="S131" s="207">
        <v>0</v>
      </c>
      <c r="T131" s="208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9" t="s">
        <v>132</v>
      </c>
      <c r="AT131" s="209" t="s">
        <v>128</v>
      </c>
      <c r="AU131" s="209" t="s">
        <v>86</v>
      </c>
      <c r="AY131" s="14" t="s">
        <v>126</v>
      </c>
      <c r="BE131" s="210">
        <f t="shared" si="4"/>
        <v>0</v>
      </c>
      <c r="BF131" s="210">
        <f t="shared" si="5"/>
        <v>0</v>
      </c>
      <c r="BG131" s="210">
        <f t="shared" si="6"/>
        <v>0</v>
      </c>
      <c r="BH131" s="210">
        <f t="shared" si="7"/>
        <v>0</v>
      </c>
      <c r="BI131" s="210">
        <f t="shared" si="8"/>
        <v>0</v>
      </c>
      <c r="BJ131" s="14" t="s">
        <v>86</v>
      </c>
      <c r="BK131" s="210">
        <f t="shared" si="9"/>
        <v>0</v>
      </c>
      <c r="BL131" s="14" t="s">
        <v>132</v>
      </c>
      <c r="BM131" s="209" t="s">
        <v>152</v>
      </c>
    </row>
    <row r="132" spans="1:65" s="12" customFormat="1" ht="22.9" customHeight="1">
      <c r="B132" s="181"/>
      <c r="C132" s="182"/>
      <c r="D132" s="183" t="s">
        <v>72</v>
      </c>
      <c r="E132" s="195" t="s">
        <v>156</v>
      </c>
      <c r="F132" s="195" t="s">
        <v>193</v>
      </c>
      <c r="G132" s="182"/>
      <c r="H132" s="182"/>
      <c r="I132" s="185"/>
      <c r="J132" s="196">
        <f>BK132</f>
        <v>0</v>
      </c>
      <c r="K132" s="182"/>
      <c r="L132" s="187"/>
      <c r="M132" s="188"/>
      <c r="N132" s="189"/>
      <c r="O132" s="189"/>
      <c r="P132" s="190">
        <f>SUM(P133:P136)</f>
        <v>0</v>
      </c>
      <c r="Q132" s="189"/>
      <c r="R132" s="190">
        <f>SUM(R133:R136)</f>
        <v>0</v>
      </c>
      <c r="S132" s="189"/>
      <c r="T132" s="191">
        <f>SUM(T133:T136)</f>
        <v>0</v>
      </c>
      <c r="AR132" s="192" t="s">
        <v>80</v>
      </c>
      <c r="AT132" s="193" t="s">
        <v>72</v>
      </c>
      <c r="AU132" s="193" t="s">
        <v>80</v>
      </c>
      <c r="AY132" s="192" t="s">
        <v>126</v>
      </c>
      <c r="BK132" s="194">
        <f>SUM(BK133:BK136)</f>
        <v>0</v>
      </c>
    </row>
    <row r="133" spans="1:65" s="2" customFormat="1" ht="37.9" customHeight="1">
      <c r="A133" s="31"/>
      <c r="B133" s="32"/>
      <c r="C133" s="197" t="s">
        <v>141</v>
      </c>
      <c r="D133" s="197" t="s">
        <v>128</v>
      </c>
      <c r="E133" s="198" t="s">
        <v>276</v>
      </c>
      <c r="F133" s="199" t="s">
        <v>277</v>
      </c>
      <c r="G133" s="200" t="s">
        <v>197</v>
      </c>
      <c r="H133" s="201">
        <v>9</v>
      </c>
      <c r="I133" s="202"/>
      <c r="J133" s="203">
        <f>ROUND(I133*H133,2)</f>
        <v>0</v>
      </c>
      <c r="K133" s="204"/>
      <c r="L133" s="36"/>
      <c r="M133" s="205" t="s">
        <v>1</v>
      </c>
      <c r="N133" s="206" t="s">
        <v>39</v>
      </c>
      <c r="O133" s="72"/>
      <c r="P133" s="207">
        <f>O133*H133</f>
        <v>0</v>
      </c>
      <c r="Q133" s="207">
        <v>0</v>
      </c>
      <c r="R133" s="207">
        <f>Q133*H133</f>
        <v>0</v>
      </c>
      <c r="S133" s="207">
        <v>0</v>
      </c>
      <c r="T133" s="208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9" t="s">
        <v>132</v>
      </c>
      <c r="AT133" s="209" t="s">
        <v>128</v>
      </c>
      <c r="AU133" s="209" t="s">
        <v>86</v>
      </c>
      <c r="AY133" s="14" t="s">
        <v>126</v>
      </c>
      <c r="BE133" s="210">
        <f>IF(N133="základná",J133,0)</f>
        <v>0</v>
      </c>
      <c r="BF133" s="210">
        <f>IF(N133="znížená",J133,0)</f>
        <v>0</v>
      </c>
      <c r="BG133" s="210">
        <f>IF(N133="zákl. prenesená",J133,0)</f>
        <v>0</v>
      </c>
      <c r="BH133" s="210">
        <f>IF(N133="zníž. prenesená",J133,0)</f>
        <v>0</v>
      </c>
      <c r="BI133" s="210">
        <f>IF(N133="nulová",J133,0)</f>
        <v>0</v>
      </c>
      <c r="BJ133" s="14" t="s">
        <v>86</v>
      </c>
      <c r="BK133" s="210">
        <f>ROUND(I133*H133,2)</f>
        <v>0</v>
      </c>
      <c r="BL133" s="14" t="s">
        <v>132</v>
      </c>
      <c r="BM133" s="209" t="s">
        <v>155</v>
      </c>
    </row>
    <row r="134" spans="1:65" s="2" customFormat="1" ht="16.5" customHeight="1">
      <c r="A134" s="31"/>
      <c r="B134" s="32"/>
      <c r="C134" s="211" t="s">
        <v>156</v>
      </c>
      <c r="D134" s="211" t="s">
        <v>189</v>
      </c>
      <c r="E134" s="212" t="s">
        <v>278</v>
      </c>
      <c r="F134" s="213" t="s">
        <v>279</v>
      </c>
      <c r="G134" s="214" t="s">
        <v>201</v>
      </c>
      <c r="H134" s="215">
        <v>1</v>
      </c>
      <c r="I134" s="216"/>
      <c r="J134" s="217">
        <f>ROUND(I134*H134,2)</f>
        <v>0</v>
      </c>
      <c r="K134" s="218"/>
      <c r="L134" s="219"/>
      <c r="M134" s="220" t="s">
        <v>1</v>
      </c>
      <c r="N134" s="221" t="s">
        <v>39</v>
      </c>
      <c r="O134" s="72"/>
      <c r="P134" s="207">
        <f>O134*H134</f>
        <v>0</v>
      </c>
      <c r="Q134" s="207">
        <v>0</v>
      </c>
      <c r="R134" s="207">
        <f>Q134*H134</f>
        <v>0</v>
      </c>
      <c r="S134" s="207">
        <v>0</v>
      </c>
      <c r="T134" s="208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9" t="s">
        <v>141</v>
      </c>
      <c r="AT134" s="209" t="s">
        <v>189</v>
      </c>
      <c r="AU134" s="209" t="s">
        <v>86</v>
      </c>
      <c r="AY134" s="14" t="s">
        <v>126</v>
      </c>
      <c r="BE134" s="210">
        <f>IF(N134="základná",J134,0)</f>
        <v>0</v>
      </c>
      <c r="BF134" s="210">
        <f>IF(N134="znížená",J134,0)</f>
        <v>0</v>
      </c>
      <c r="BG134" s="210">
        <f>IF(N134="zákl. prenesená",J134,0)</f>
        <v>0</v>
      </c>
      <c r="BH134" s="210">
        <f>IF(N134="zníž. prenesená",J134,0)</f>
        <v>0</v>
      </c>
      <c r="BI134" s="210">
        <f>IF(N134="nulová",J134,0)</f>
        <v>0</v>
      </c>
      <c r="BJ134" s="14" t="s">
        <v>86</v>
      </c>
      <c r="BK134" s="210">
        <f>ROUND(I134*H134,2)</f>
        <v>0</v>
      </c>
      <c r="BL134" s="14" t="s">
        <v>132</v>
      </c>
      <c r="BM134" s="209" t="s">
        <v>159</v>
      </c>
    </row>
    <row r="135" spans="1:65" s="2" customFormat="1" ht="44.25" customHeight="1">
      <c r="A135" s="31"/>
      <c r="B135" s="32"/>
      <c r="C135" s="211" t="s">
        <v>145</v>
      </c>
      <c r="D135" s="211" t="s">
        <v>189</v>
      </c>
      <c r="E135" s="212" t="s">
        <v>280</v>
      </c>
      <c r="F135" s="213" t="s">
        <v>281</v>
      </c>
      <c r="G135" s="214" t="s">
        <v>201</v>
      </c>
      <c r="H135" s="215">
        <v>14</v>
      </c>
      <c r="I135" s="216"/>
      <c r="J135" s="217">
        <f>ROUND(I135*H135,2)</f>
        <v>0</v>
      </c>
      <c r="K135" s="218"/>
      <c r="L135" s="219"/>
      <c r="M135" s="220" t="s">
        <v>1</v>
      </c>
      <c r="N135" s="221" t="s">
        <v>39</v>
      </c>
      <c r="O135" s="72"/>
      <c r="P135" s="207">
        <f>O135*H135</f>
        <v>0</v>
      </c>
      <c r="Q135" s="207">
        <v>0</v>
      </c>
      <c r="R135" s="207">
        <f>Q135*H135</f>
        <v>0</v>
      </c>
      <c r="S135" s="207">
        <v>0</v>
      </c>
      <c r="T135" s="208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9" t="s">
        <v>141</v>
      </c>
      <c r="AT135" s="209" t="s">
        <v>189</v>
      </c>
      <c r="AU135" s="209" t="s">
        <v>86</v>
      </c>
      <c r="AY135" s="14" t="s">
        <v>126</v>
      </c>
      <c r="BE135" s="210">
        <f>IF(N135="základná",J135,0)</f>
        <v>0</v>
      </c>
      <c r="BF135" s="210">
        <f>IF(N135="znížená",J135,0)</f>
        <v>0</v>
      </c>
      <c r="BG135" s="210">
        <f>IF(N135="zákl. prenesená",J135,0)</f>
        <v>0</v>
      </c>
      <c r="BH135" s="210">
        <f>IF(N135="zníž. prenesená",J135,0)</f>
        <v>0</v>
      </c>
      <c r="BI135" s="210">
        <f>IF(N135="nulová",J135,0)</f>
        <v>0</v>
      </c>
      <c r="BJ135" s="14" t="s">
        <v>86</v>
      </c>
      <c r="BK135" s="210">
        <f>ROUND(I135*H135,2)</f>
        <v>0</v>
      </c>
      <c r="BL135" s="14" t="s">
        <v>132</v>
      </c>
      <c r="BM135" s="209" t="s">
        <v>7</v>
      </c>
    </row>
    <row r="136" spans="1:65" s="2" customFormat="1" ht="33" customHeight="1">
      <c r="A136" s="31"/>
      <c r="B136" s="32"/>
      <c r="C136" s="211" t="s">
        <v>162</v>
      </c>
      <c r="D136" s="211" t="s">
        <v>189</v>
      </c>
      <c r="E136" s="212" t="s">
        <v>282</v>
      </c>
      <c r="F136" s="213" t="s">
        <v>283</v>
      </c>
      <c r="G136" s="214" t="s">
        <v>201</v>
      </c>
      <c r="H136" s="215">
        <v>9</v>
      </c>
      <c r="I136" s="216"/>
      <c r="J136" s="217">
        <f>ROUND(I136*H136,2)</f>
        <v>0</v>
      </c>
      <c r="K136" s="218"/>
      <c r="L136" s="219"/>
      <c r="M136" s="220" t="s">
        <v>1</v>
      </c>
      <c r="N136" s="221" t="s">
        <v>39</v>
      </c>
      <c r="O136" s="72"/>
      <c r="P136" s="207">
        <f>O136*H136</f>
        <v>0</v>
      </c>
      <c r="Q136" s="207">
        <v>0</v>
      </c>
      <c r="R136" s="207">
        <f>Q136*H136</f>
        <v>0</v>
      </c>
      <c r="S136" s="207">
        <v>0</v>
      </c>
      <c r="T136" s="208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9" t="s">
        <v>141</v>
      </c>
      <c r="AT136" s="209" t="s">
        <v>189</v>
      </c>
      <c r="AU136" s="209" t="s">
        <v>86</v>
      </c>
      <c r="AY136" s="14" t="s">
        <v>126</v>
      </c>
      <c r="BE136" s="210">
        <f>IF(N136="základná",J136,0)</f>
        <v>0</v>
      </c>
      <c r="BF136" s="210">
        <f>IF(N136="znížená",J136,0)</f>
        <v>0</v>
      </c>
      <c r="BG136" s="210">
        <f>IF(N136="zákl. prenesená",J136,0)</f>
        <v>0</v>
      </c>
      <c r="BH136" s="210">
        <f>IF(N136="zníž. prenesená",J136,0)</f>
        <v>0</v>
      </c>
      <c r="BI136" s="210">
        <f>IF(N136="nulová",J136,0)</f>
        <v>0</v>
      </c>
      <c r="BJ136" s="14" t="s">
        <v>86</v>
      </c>
      <c r="BK136" s="210">
        <f>ROUND(I136*H136,2)</f>
        <v>0</v>
      </c>
      <c r="BL136" s="14" t="s">
        <v>132</v>
      </c>
      <c r="BM136" s="209" t="s">
        <v>166</v>
      </c>
    </row>
    <row r="137" spans="1:65" s="12" customFormat="1" ht="22.9" customHeight="1">
      <c r="B137" s="181"/>
      <c r="C137" s="182"/>
      <c r="D137" s="183" t="s">
        <v>72</v>
      </c>
      <c r="E137" s="195" t="s">
        <v>230</v>
      </c>
      <c r="F137" s="195" t="s">
        <v>231</v>
      </c>
      <c r="G137" s="182"/>
      <c r="H137" s="182"/>
      <c r="I137" s="185"/>
      <c r="J137" s="196">
        <f>BK137</f>
        <v>0</v>
      </c>
      <c r="K137" s="182"/>
      <c r="L137" s="187"/>
      <c r="M137" s="188"/>
      <c r="N137" s="189"/>
      <c r="O137" s="189"/>
      <c r="P137" s="190">
        <f>P138</f>
        <v>0</v>
      </c>
      <c r="Q137" s="189"/>
      <c r="R137" s="190">
        <f>R138</f>
        <v>0</v>
      </c>
      <c r="S137" s="189"/>
      <c r="T137" s="191">
        <f>T138</f>
        <v>0</v>
      </c>
      <c r="AR137" s="192" t="s">
        <v>80</v>
      </c>
      <c r="AT137" s="193" t="s">
        <v>72</v>
      </c>
      <c r="AU137" s="193" t="s">
        <v>80</v>
      </c>
      <c r="AY137" s="192" t="s">
        <v>126</v>
      </c>
      <c r="BK137" s="194">
        <f>BK138</f>
        <v>0</v>
      </c>
    </row>
    <row r="138" spans="1:65" s="2" customFormat="1" ht="24.2" customHeight="1">
      <c r="A138" s="31"/>
      <c r="B138" s="32"/>
      <c r="C138" s="197" t="s">
        <v>148</v>
      </c>
      <c r="D138" s="197" t="s">
        <v>128</v>
      </c>
      <c r="E138" s="198" t="s">
        <v>261</v>
      </c>
      <c r="F138" s="199" t="s">
        <v>262</v>
      </c>
      <c r="G138" s="200" t="s">
        <v>225</v>
      </c>
      <c r="H138" s="201">
        <v>352.66500000000002</v>
      </c>
      <c r="I138" s="202"/>
      <c r="J138" s="203">
        <f>ROUND(I138*H138,2)</f>
        <v>0</v>
      </c>
      <c r="K138" s="204"/>
      <c r="L138" s="36"/>
      <c r="M138" s="222" t="s">
        <v>1</v>
      </c>
      <c r="N138" s="223" t="s">
        <v>39</v>
      </c>
      <c r="O138" s="224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9" t="s">
        <v>132</v>
      </c>
      <c r="AT138" s="209" t="s">
        <v>128</v>
      </c>
      <c r="AU138" s="209" t="s">
        <v>86</v>
      </c>
      <c r="AY138" s="14" t="s">
        <v>126</v>
      </c>
      <c r="BE138" s="210">
        <f>IF(N138="základná",J138,0)</f>
        <v>0</v>
      </c>
      <c r="BF138" s="210">
        <f>IF(N138="znížená",J138,0)</f>
        <v>0</v>
      </c>
      <c r="BG138" s="210">
        <f>IF(N138="zákl. prenesená",J138,0)</f>
        <v>0</v>
      </c>
      <c r="BH138" s="210">
        <f>IF(N138="zníž. prenesená",J138,0)</f>
        <v>0</v>
      </c>
      <c r="BI138" s="210">
        <f>IF(N138="nulová",J138,0)</f>
        <v>0</v>
      </c>
      <c r="BJ138" s="14" t="s">
        <v>86</v>
      </c>
      <c r="BK138" s="210">
        <f>ROUND(I138*H138,2)</f>
        <v>0</v>
      </c>
      <c r="BL138" s="14" t="s">
        <v>132</v>
      </c>
      <c r="BM138" s="209" t="s">
        <v>169</v>
      </c>
    </row>
    <row r="139" spans="1:65" s="2" customFormat="1" ht="6.95" customHeight="1">
      <c r="A139" s="31"/>
      <c r="B139" s="55"/>
      <c r="C139" s="56"/>
      <c r="D139" s="56"/>
      <c r="E139" s="56"/>
      <c r="F139" s="56"/>
      <c r="G139" s="56"/>
      <c r="H139" s="56"/>
      <c r="I139" s="56"/>
      <c r="J139" s="56"/>
      <c r="K139" s="56"/>
      <c r="L139" s="36"/>
      <c r="M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</row>
  </sheetData>
  <sheetProtection algorithmName="SHA-512" hashValue="jzzkr/H8uAWuoCMBhu/U7xFd+c/IU23g2sYEtWDjqd8yusLvg9D8lSxDg46cwfbfBnSSf+M7Y4m6Pnlkun+LdA==" saltValue="Wm3E08rVC+YY4JGZAuMXO693PwSH0XDbKkJMFb4edYVT/A/t3CT9aS2Xzhxj2EDBgyp+6cl1p/7eQ5qqyz+sMw==" spinCount="100000" sheet="1" objects="1" scenarios="1" formatColumns="0" formatRows="0" autoFilter="0"/>
  <autoFilter ref="C120:K138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4" t="s">
        <v>96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17"/>
      <c r="AT3" s="14" t="s">
        <v>73</v>
      </c>
    </row>
    <row r="4" spans="1:46" s="1" customFormat="1" ht="24.95" customHeight="1">
      <c r="B4" s="17"/>
      <c r="D4" s="118" t="s">
        <v>97</v>
      </c>
      <c r="L4" s="17"/>
      <c r="M4" s="119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20" t="s">
        <v>15</v>
      </c>
      <c r="L6" s="17"/>
    </row>
    <row r="7" spans="1:46" s="1" customFormat="1" ht="26.25" customHeight="1">
      <c r="B7" s="17"/>
      <c r="E7" s="278" t="str">
        <f>'Rekapitulácia stavby'!K6</f>
        <v>Dobudovanie základnej technickej infraštruktúry prostredníctvom realizácie výstavby a rekonštrukcie  pozemných komunikácií</v>
      </c>
      <c r="F7" s="279"/>
      <c r="G7" s="279"/>
      <c r="H7" s="279"/>
      <c r="L7" s="17"/>
    </row>
    <row r="8" spans="1:46" s="2" customFormat="1" ht="12" customHeight="1">
      <c r="A8" s="31"/>
      <c r="B8" s="36"/>
      <c r="C8" s="31"/>
      <c r="D8" s="120" t="s">
        <v>98</v>
      </c>
      <c r="E8" s="31"/>
      <c r="F8" s="31"/>
      <c r="G8" s="31"/>
      <c r="H8" s="31"/>
      <c r="I8" s="31"/>
      <c r="J8" s="31"/>
      <c r="K8" s="31"/>
      <c r="L8" s="52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81" t="s">
        <v>284</v>
      </c>
      <c r="F9" s="280"/>
      <c r="G9" s="280"/>
      <c r="H9" s="280"/>
      <c r="I9" s="31"/>
      <c r="J9" s="31"/>
      <c r="K9" s="31"/>
      <c r="L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20" t="s">
        <v>16</v>
      </c>
      <c r="E11" s="31"/>
      <c r="F11" s="111" t="s">
        <v>1</v>
      </c>
      <c r="G11" s="31"/>
      <c r="H11" s="31"/>
      <c r="I11" s="120" t="s">
        <v>17</v>
      </c>
      <c r="J11" s="111" t="s">
        <v>1</v>
      </c>
      <c r="K11" s="31"/>
      <c r="L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20" t="s">
        <v>18</v>
      </c>
      <c r="E12" s="31"/>
      <c r="F12" s="111" t="s">
        <v>19</v>
      </c>
      <c r="G12" s="31"/>
      <c r="H12" s="31"/>
      <c r="I12" s="120" t="s">
        <v>20</v>
      </c>
      <c r="J12" s="121" t="str">
        <f>'Rekapitulácia stavby'!AN8</f>
        <v>15. 5. 2022</v>
      </c>
      <c r="K12" s="31"/>
      <c r="L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20" t="s">
        <v>22</v>
      </c>
      <c r="E14" s="31"/>
      <c r="F14" s="31"/>
      <c r="G14" s="31"/>
      <c r="H14" s="31"/>
      <c r="I14" s="120" t="s">
        <v>23</v>
      </c>
      <c r="J14" s="111" t="s">
        <v>1</v>
      </c>
      <c r="K14" s="31"/>
      <c r="L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1" t="s">
        <v>24</v>
      </c>
      <c r="F15" s="31"/>
      <c r="G15" s="31"/>
      <c r="H15" s="31"/>
      <c r="I15" s="120" t="s">
        <v>25</v>
      </c>
      <c r="J15" s="111" t="s">
        <v>1</v>
      </c>
      <c r="K15" s="31"/>
      <c r="L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20" t="s">
        <v>26</v>
      </c>
      <c r="E17" s="31"/>
      <c r="F17" s="31"/>
      <c r="G17" s="31"/>
      <c r="H17" s="31"/>
      <c r="I17" s="120" t="s">
        <v>23</v>
      </c>
      <c r="J17" s="27" t="str">
        <f>'Rekapitulácia stavby'!AN13</f>
        <v>Vyplň údaj</v>
      </c>
      <c r="K17" s="31"/>
      <c r="L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82" t="str">
        <f>'Rekapitulácia stavby'!E14</f>
        <v>Vyplň údaj</v>
      </c>
      <c r="F18" s="283"/>
      <c r="G18" s="283"/>
      <c r="H18" s="283"/>
      <c r="I18" s="120" t="s">
        <v>25</v>
      </c>
      <c r="J18" s="27" t="str">
        <f>'Rekapitulácia stavby'!AN14</f>
        <v>Vyplň údaj</v>
      </c>
      <c r="K18" s="31"/>
      <c r="L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20" t="s">
        <v>28</v>
      </c>
      <c r="E20" s="31"/>
      <c r="F20" s="31"/>
      <c r="G20" s="31"/>
      <c r="H20" s="31"/>
      <c r="I20" s="120" t="s">
        <v>23</v>
      </c>
      <c r="J20" s="111" t="s">
        <v>1</v>
      </c>
      <c r="K20" s="31"/>
      <c r="L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1" t="s">
        <v>29</v>
      </c>
      <c r="F21" s="31"/>
      <c r="G21" s="31"/>
      <c r="H21" s="31"/>
      <c r="I21" s="120" t="s">
        <v>25</v>
      </c>
      <c r="J21" s="111" t="s">
        <v>1</v>
      </c>
      <c r="K21" s="31"/>
      <c r="L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20" t="s">
        <v>31</v>
      </c>
      <c r="E23" s="31"/>
      <c r="F23" s="31"/>
      <c r="G23" s="31"/>
      <c r="H23" s="31"/>
      <c r="I23" s="120" t="s">
        <v>23</v>
      </c>
      <c r="J23" s="111" t="s">
        <v>1</v>
      </c>
      <c r="K23" s="31"/>
      <c r="L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1" t="s">
        <v>29</v>
      </c>
      <c r="F24" s="31"/>
      <c r="G24" s="31"/>
      <c r="H24" s="31"/>
      <c r="I24" s="120" t="s">
        <v>25</v>
      </c>
      <c r="J24" s="111" t="s">
        <v>1</v>
      </c>
      <c r="K24" s="31"/>
      <c r="L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5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20" t="s">
        <v>32</v>
      </c>
      <c r="E26" s="31"/>
      <c r="F26" s="31"/>
      <c r="G26" s="31"/>
      <c r="H26" s="31"/>
      <c r="I26" s="31"/>
      <c r="J26" s="31"/>
      <c r="K26" s="31"/>
      <c r="L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22"/>
      <c r="B27" s="123"/>
      <c r="C27" s="122"/>
      <c r="D27" s="122"/>
      <c r="E27" s="284" t="s">
        <v>1</v>
      </c>
      <c r="F27" s="284"/>
      <c r="G27" s="284"/>
      <c r="H27" s="284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25"/>
      <c r="E29" s="125"/>
      <c r="F29" s="125"/>
      <c r="G29" s="125"/>
      <c r="H29" s="125"/>
      <c r="I29" s="125"/>
      <c r="J29" s="125"/>
      <c r="K29" s="125"/>
      <c r="L29" s="5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6" t="s">
        <v>33</v>
      </c>
      <c r="E30" s="31"/>
      <c r="F30" s="31"/>
      <c r="G30" s="31"/>
      <c r="H30" s="31"/>
      <c r="I30" s="31"/>
      <c r="J30" s="127">
        <f>ROUND(J121, 2)</f>
        <v>0</v>
      </c>
      <c r="K30" s="31"/>
      <c r="L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5"/>
      <c r="E31" s="125"/>
      <c r="F31" s="125"/>
      <c r="G31" s="125"/>
      <c r="H31" s="125"/>
      <c r="I31" s="125"/>
      <c r="J31" s="125"/>
      <c r="K31" s="125"/>
      <c r="L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8" t="s">
        <v>35</v>
      </c>
      <c r="G32" s="31"/>
      <c r="H32" s="31"/>
      <c r="I32" s="128" t="s">
        <v>34</v>
      </c>
      <c r="J32" s="128" t="s">
        <v>36</v>
      </c>
      <c r="K32" s="31"/>
      <c r="L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9" t="s">
        <v>37</v>
      </c>
      <c r="E33" s="130" t="s">
        <v>38</v>
      </c>
      <c r="F33" s="131">
        <f>ROUND((SUM(BE121:BE138)),  2)</f>
        <v>0</v>
      </c>
      <c r="G33" s="132"/>
      <c r="H33" s="132"/>
      <c r="I33" s="133">
        <v>0.2</v>
      </c>
      <c r="J33" s="131">
        <f>ROUND(((SUM(BE121:BE138))*I33),  2)</f>
        <v>0</v>
      </c>
      <c r="K33" s="31"/>
      <c r="L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30" t="s">
        <v>39</v>
      </c>
      <c r="F34" s="131">
        <f>ROUND((SUM(BF121:BF138)),  2)</f>
        <v>0</v>
      </c>
      <c r="G34" s="132"/>
      <c r="H34" s="132"/>
      <c r="I34" s="133">
        <v>0.2</v>
      </c>
      <c r="J34" s="131">
        <f>ROUND(((SUM(BF121:BF138))*I34),  2)</f>
        <v>0</v>
      </c>
      <c r="K34" s="31"/>
      <c r="L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20" t="s">
        <v>40</v>
      </c>
      <c r="F35" s="134">
        <f>ROUND((SUM(BG121:BG138)),  2)</f>
        <v>0</v>
      </c>
      <c r="G35" s="31"/>
      <c r="H35" s="31"/>
      <c r="I35" s="135">
        <v>0.2</v>
      </c>
      <c r="J35" s="134">
        <f>0</f>
        <v>0</v>
      </c>
      <c r="K35" s="31"/>
      <c r="L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20" t="s">
        <v>41</v>
      </c>
      <c r="F36" s="134">
        <f>ROUND((SUM(BH121:BH138)),  2)</f>
        <v>0</v>
      </c>
      <c r="G36" s="31"/>
      <c r="H36" s="31"/>
      <c r="I36" s="135">
        <v>0.2</v>
      </c>
      <c r="J36" s="134">
        <f>0</f>
        <v>0</v>
      </c>
      <c r="K36" s="31"/>
      <c r="L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30" t="s">
        <v>42</v>
      </c>
      <c r="F37" s="131">
        <f>ROUND((SUM(BI121:BI138)),  2)</f>
        <v>0</v>
      </c>
      <c r="G37" s="132"/>
      <c r="H37" s="132"/>
      <c r="I37" s="133">
        <v>0</v>
      </c>
      <c r="J37" s="131">
        <f>0</f>
        <v>0</v>
      </c>
      <c r="K37" s="31"/>
      <c r="L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36"/>
      <c r="D39" s="137" t="s">
        <v>43</v>
      </c>
      <c r="E39" s="138"/>
      <c r="F39" s="138"/>
      <c r="G39" s="139" t="s">
        <v>44</v>
      </c>
      <c r="H39" s="140" t="s">
        <v>45</v>
      </c>
      <c r="I39" s="138"/>
      <c r="J39" s="141">
        <f>SUM(J30:J37)</f>
        <v>0</v>
      </c>
      <c r="K39" s="142"/>
      <c r="L39" s="5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5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52"/>
      <c r="D50" s="143" t="s">
        <v>46</v>
      </c>
      <c r="E50" s="144"/>
      <c r="F50" s="144"/>
      <c r="G50" s="143" t="s">
        <v>47</v>
      </c>
      <c r="H50" s="144"/>
      <c r="I50" s="144"/>
      <c r="J50" s="144"/>
      <c r="K50" s="144"/>
      <c r="L50" s="5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31"/>
      <c r="B61" s="36"/>
      <c r="C61" s="31"/>
      <c r="D61" s="145" t="s">
        <v>48</v>
      </c>
      <c r="E61" s="146"/>
      <c r="F61" s="147" t="s">
        <v>49</v>
      </c>
      <c r="G61" s="145" t="s">
        <v>48</v>
      </c>
      <c r="H61" s="146"/>
      <c r="I61" s="146"/>
      <c r="J61" s="148" t="s">
        <v>49</v>
      </c>
      <c r="K61" s="146"/>
      <c r="L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31"/>
      <c r="B65" s="36"/>
      <c r="C65" s="31"/>
      <c r="D65" s="143" t="s">
        <v>50</v>
      </c>
      <c r="E65" s="149"/>
      <c r="F65" s="149"/>
      <c r="G65" s="143" t="s">
        <v>51</v>
      </c>
      <c r="H65" s="149"/>
      <c r="I65" s="149"/>
      <c r="J65" s="149"/>
      <c r="K65" s="149"/>
      <c r="L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31"/>
      <c r="B76" s="36"/>
      <c r="C76" s="31"/>
      <c r="D76" s="145" t="s">
        <v>48</v>
      </c>
      <c r="E76" s="146"/>
      <c r="F76" s="147" t="s">
        <v>49</v>
      </c>
      <c r="G76" s="145" t="s">
        <v>48</v>
      </c>
      <c r="H76" s="146"/>
      <c r="I76" s="146"/>
      <c r="J76" s="148" t="s">
        <v>49</v>
      </c>
      <c r="K76" s="146"/>
      <c r="L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0"/>
      <c r="C77" s="151"/>
      <c r="D77" s="151"/>
      <c r="E77" s="151"/>
      <c r="F77" s="151"/>
      <c r="G77" s="151"/>
      <c r="H77" s="151"/>
      <c r="I77" s="151"/>
      <c r="J77" s="151"/>
      <c r="K77" s="151"/>
      <c r="L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hidden="1" customHeight="1">
      <c r="A81" s="31"/>
      <c r="B81" s="152"/>
      <c r="C81" s="153"/>
      <c r="D81" s="153"/>
      <c r="E81" s="153"/>
      <c r="F81" s="153"/>
      <c r="G81" s="153"/>
      <c r="H81" s="153"/>
      <c r="I81" s="153"/>
      <c r="J81" s="153"/>
      <c r="K81" s="153"/>
      <c r="L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hidden="1" customHeight="1">
      <c r="A82" s="31"/>
      <c r="B82" s="32"/>
      <c r="C82" s="20" t="s">
        <v>102</v>
      </c>
      <c r="D82" s="33"/>
      <c r="E82" s="33"/>
      <c r="F82" s="33"/>
      <c r="G82" s="33"/>
      <c r="H82" s="33"/>
      <c r="I82" s="33"/>
      <c r="J82" s="33"/>
      <c r="K82" s="33"/>
      <c r="L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hidden="1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hidden="1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33"/>
      <c r="J84" s="33"/>
      <c r="K84" s="33"/>
      <c r="L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26.25" hidden="1" customHeight="1">
      <c r="A85" s="31"/>
      <c r="B85" s="32"/>
      <c r="C85" s="33"/>
      <c r="D85" s="33"/>
      <c r="E85" s="276" t="str">
        <f>E7</f>
        <v>Dobudovanie základnej technickej infraštruktúry prostredníctvom realizácie výstavby a rekonštrukcie  pozemných komunikácií</v>
      </c>
      <c r="F85" s="277"/>
      <c r="G85" s="277"/>
      <c r="H85" s="277"/>
      <c r="I85" s="33"/>
      <c r="J85" s="33"/>
      <c r="K85" s="33"/>
      <c r="L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hidden="1" customHeight="1">
      <c r="A86" s="31"/>
      <c r="B86" s="32"/>
      <c r="C86" s="26" t="s">
        <v>98</v>
      </c>
      <c r="D86" s="33"/>
      <c r="E86" s="33"/>
      <c r="F86" s="33"/>
      <c r="G86" s="33"/>
      <c r="H86" s="33"/>
      <c r="I86" s="33"/>
      <c r="J86" s="33"/>
      <c r="K86" s="33"/>
      <c r="L86" s="52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hidden="1" customHeight="1">
      <c r="A87" s="31"/>
      <c r="B87" s="32"/>
      <c r="C87" s="33"/>
      <c r="D87" s="33"/>
      <c r="E87" s="264" t="str">
        <f>E9</f>
        <v>O3 - Ulica Bočná</v>
      </c>
      <c r="F87" s="275"/>
      <c r="G87" s="275"/>
      <c r="H87" s="275"/>
      <c r="I87" s="33"/>
      <c r="J87" s="33"/>
      <c r="K87" s="33"/>
      <c r="L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hidden="1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hidden="1" customHeight="1">
      <c r="A89" s="31"/>
      <c r="B89" s="32"/>
      <c r="C89" s="26" t="s">
        <v>18</v>
      </c>
      <c r="D89" s="33"/>
      <c r="E89" s="33"/>
      <c r="F89" s="24" t="str">
        <f>F12</f>
        <v>obec Skároš</v>
      </c>
      <c r="G89" s="33"/>
      <c r="H89" s="33"/>
      <c r="I89" s="26" t="s">
        <v>20</v>
      </c>
      <c r="J89" s="67" t="str">
        <f>IF(J12="","",J12)</f>
        <v>15. 5. 2022</v>
      </c>
      <c r="K89" s="33"/>
      <c r="L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hidden="1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hidden="1" customHeight="1">
      <c r="A91" s="31"/>
      <c r="B91" s="32"/>
      <c r="C91" s="26" t="s">
        <v>22</v>
      </c>
      <c r="D91" s="33"/>
      <c r="E91" s="33"/>
      <c r="F91" s="24" t="str">
        <f>E15</f>
        <v>Obec Skároš</v>
      </c>
      <c r="G91" s="33"/>
      <c r="H91" s="33"/>
      <c r="I91" s="26" t="s">
        <v>28</v>
      </c>
      <c r="J91" s="29" t="str">
        <f>E21</f>
        <v>ÚDI s.r.o. Košice</v>
      </c>
      <c r="K91" s="33"/>
      <c r="L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hidden="1" customHeight="1">
      <c r="A92" s="31"/>
      <c r="B92" s="32"/>
      <c r="C92" s="26" t="s">
        <v>26</v>
      </c>
      <c r="D92" s="33"/>
      <c r="E92" s="33"/>
      <c r="F92" s="24" t="str">
        <f>IF(E18="","",E18)</f>
        <v>Vyplň údaj</v>
      </c>
      <c r="G92" s="33"/>
      <c r="H92" s="33"/>
      <c r="I92" s="26" t="s">
        <v>31</v>
      </c>
      <c r="J92" s="29" t="str">
        <f>E24</f>
        <v>ÚDI s.r.o. Košice</v>
      </c>
      <c r="K92" s="33"/>
      <c r="L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hidden="1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hidden="1" customHeight="1">
      <c r="A94" s="31"/>
      <c r="B94" s="32"/>
      <c r="C94" s="154" t="s">
        <v>103</v>
      </c>
      <c r="D94" s="155"/>
      <c r="E94" s="155"/>
      <c r="F94" s="155"/>
      <c r="G94" s="155"/>
      <c r="H94" s="155"/>
      <c r="I94" s="155"/>
      <c r="J94" s="156" t="s">
        <v>104</v>
      </c>
      <c r="K94" s="155"/>
      <c r="L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hidden="1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52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hidden="1" customHeight="1">
      <c r="A96" s="31"/>
      <c r="B96" s="32"/>
      <c r="C96" s="157" t="s">
        <v>105</v>
      </c>
      <c r="D96" s="33"/>
      <c r="E96" s="33"/>
      <c r="F96" s="33"/>
      <c r="G96" s="33"/>
      <c r="H96" s="33"/>
      <c r="I96" s="33"/>
      <c r="J96" s="85">
        <f>J121</f>
        <v>0</v>
      </c>
      <c r="K96" s="33"/>
      <c r="L96" s="52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106</v>
      </c>
    </row>
    <row r="97" spans="1:31" s="9" customFormat="1" ht="24.95" hidden="1" customHeight="1">
      <c r="B97" s="158"/>
      <c r="C97" s="159"/>
      <c r="D97" s="160" t="s">
        <v>107</v>
      </c>
      <c r="E97" s="161"/>
      <c r="F97" s="161"/>
      <c r="G97" s="161"/>
      <c r="H97" s="161"/>
      <c r="I97" s="161"/>
      <c r="J97" s="162">
        <f>J122</f>
        <v>0</v>
      </c>
      <c r="K97" s="159"/>
      <c r="L97" s="163"/>
    </row>
    <row r="98" spans="1:31" s="10" customFormat="1" ht="19.899999999999999" hidden="1" customHeight="1">
      <c r="B98" s="164"/>
      <c r="C98" s="105"/>
      <c r="D98" s="165" t="s">
        <v>108</v>
      </c>
      <c r="E98" s="166"/>
      <c r="F98" s="166"/>
      <c r="G98" s="166"/>
      <c r="H98" s="166"/>
      <c r="I98" s="166"/>
      <c r="J98" s="167">
        <f>J123</f>
        <v>0</v>
      </c>
      <c r="K98" s="105"/>
      <c r="L98" s="168"/>
    </row>
    <row r="99" spans="1:31" s="10" customFormat="1" ht="19.899999999999999" hidden="1" customHeight="1">
      <c r="B99" s="164"/>
      <c r="C99" s="105"/>
      <c r="D99" s="165" t="s">
        <v>109</v>
      </c>
      <c r="E99" s="166"/>
      <c r="F99" s="166"/>
      <c r="G99" s="166"/>
      <c r="H99" s="166"/>
      <c r="I99" s="166"/>
      <c r="J99" s="167">
        <f>J125</f>
        <v>0</v>
      </c>
      <c r="K99" s="105"/>
      <c r="L99" s="168"/>
    </row>
    <row r="100" spans="1:31" s="10" customFormat="1" ht="19.899999999999999" hidden="1" customHeight="1">
      <c r="B100" s="164"/>
      <c r="C100" s="105"/>
      <c r="D100" s="165" t="s">
        <v>110</v>
      </c>
      <c r="E100" s="166"/>
      <c r="F100" s="166"/>
      <c r="G100" s="166"/>
      <c r="H100" s="166"/>
      <c r="I100" s="166"/>
      <c r="J100" s="167">
        <f>J132</f>
        <v>0</v>
      </c>
      <c r="K100" s="105"/>
      <c r="L100" s="168"/>
    </row>
    <row r="101" spans="1:31" s="10" customFormat="1" ht="19.899999999999999" hidden="1" customHeight="1">
      <c r="B101" s="164"/>
      <c r="C101" s="105"/>
      <c r="D101" s="165" t="s">
        <v>111</v>
      </c>
      <c r="E101" s="166"/>
      <c r="F101" s="166"/>
      <c r="G101" s="166"/>
      <c r="H101" s="166"/>
      <c r="I101" s="166"/>
      <c r="J101" s="167">
        <f>J137</f>
        <v>0</v>
      </c>
      <c r="K101" s="105"/>
      <c r="L101" s="168"/>
    </row>
    <row r="102" spans="1:31" s="2" customFormat="1" ht="21.75" hidden="1" customHeight="1">
      <c r="A102" s="31"/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52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6.95" hidden="1" customHeight="1">
      <c r="A103" s="31"/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2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hidden="1"/>
    <row r="105" spans="1:31" hidden="1"/>
    <row r="106" spans="1:31" hidden="1"/>
    <row r="107" spans="1:31" s="2" customFormat="1" ht="6.95" customHeight="1">
      <c r="A107" s="31"/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2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24.95" customHeight="1">
      <c r="A108" s="31"/>
      <c r="B108" s="32"/>
      <c r="C108" s="20" t="s">
        <v>112</v>
      </c>
      <c r="D108" s="33"/>
      <c r="E108" s="33"/>
      <c r="F108" s="33"/>
      <c r="G108" s="33"/>
      <c r="H108" s="33"/>
      <c r="I108" s="33"/>
      <c r="J108" s="33"/>
      <c r="K108" s="33"/>
      <c r="L108" s="52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customHeight="1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52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15</v>
      </c>
      <c r="D110" s="33"/>
      <c r="E110" s="33"/>
      <c r="F110" s="33"/>
      <c r="G110" s="33"/>
      <c r="H110" s="33"/>
      <c r="I110" s="33"/>
      <c r="J110" s="33"/>
      <c r="K110" s="33"/>
      <c r="L110" s="52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26.25" customHeight="1">
      <c r="A111" s="31"/>
      <c r="B111" s="32"/>
      <c r="C111" s="33"/>
      <c r="D111" s="33"/>
      <c r="E111" s="276" t="str">
        <f>E7</f>
        <v>Dobudovanie základnej technickej infraštruktúry prostredníctvom realizácie výstavby a rekonštrukcie  pozemných komunikácií</v>
      </c>
      <c r="F111" s="277"/>
      <c r="G111" s="277"/>
      <c r="H111" s="277"/>
      <c r="I111" s="33"/>
      <c r="J111" s="33"/>
      <c r="K111" s="33"/>
      <c r="L111" s="52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98</v>
      </c>
      <c r="D112" s="33"/>
      <c r="E112" s="33"/>
      <c r="F112" s="33"/>
      <c r="G112" s="33"/>
      <c r="H112" s="33"/>
      <c r="I112" s="33"/>
      <c r="J112" s="33"/>
      <c r="K112" s="33"/>
      <c r="L112" s="52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6.5" customHeight="1">
      <c r="A113" s="31"/>
      <c r="B113" s="32"/>
      <c r="C113" s="33"/>
      <c r="D113" s="33"/>
      <c r="E113" s="264" t="str">
        <f>E9</f>
        <v>O3 - Ulica Bočná</v>
      </c>
      <c r="F113" s="275"/>
      <c r="G113" s="275"/>
      <c r="H113" s="275"/>
      <c r="I113" s="33"/>
      <c r="J113" s="33"/>
      <c r="K113" s="33"/>
      <c r="L113" s="52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6.95" customHeight="1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52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2" customHeight="1">
      <c r="A115" s="31"/>
      <c r="B115" s="32"/>
      <c r="C115" s="26" t="s">
        <v>18</v>
      </c>
      <c r="D115" s="33"/>
      <c r="E115" s="33"/>
      <c r="F115" s="24" t="str">
        <f>F12</f>
        <v>obec Skároš</v>
      </c>
      <c r="G115" s="33"/>
      <c r="H115" s="33"/>
      <c r="I115" s="26" t="s">
        <v>20</v>
      </c>
      <c r="J115" s="67" t="str">
        <f>IF(J12="","",J12)</f>
        <v>15. 5. 2022</v>
      </c>
      <c r="K115" s="33"/>
      <c r="L115" s="52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6.95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52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5.2" customHeight="1">
      <c r="A117" s="31"/>
      <c r="B117" s="32"/>
      <c r="C117" s="26" t="s">
        <v>22</v>
      </c>
      <c r="D117" s="33"/>
      <c r="E117" s="33"/>
      <c r="F117" s="24" t="str">
        <f>E15</f>
        <v>Obec Skároš</v>
      </c>
      <c r="G117" s="33"/>
      <c r="H117" s="33"/>
      <c r="I117" s="26" t="s">
        <v>28</v>
      </c>
      <c r="J117" s="29" t="str">
        <f>E21</f>
        <v>ÚDI s.r.o. Košice</v>
      </c>
      <c r="K117" s="33"/>
      <c r="L117" s="52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5.2" customHeight="1">
      <c r="A118" s="31"/>
      <c r="B118" s="32"/>
      <c r="C118" s="26" t="s">
        <v>26</v>
      </c>
      <c r="D118" s="33"/>
      <c r="E118" s="33"/>
      <c r="F118" s="24" t="str">
        <f>IF(E18="","",E18)</f>
        <v>Vyplň údaj</v>
      </c>
      <c r="G118" s="33"/>
      <c r="H118" s="33"/>
      <c r="I118" s="26" t="s">
        <v>31</v>
      </c>
      <c r="J118" s="29" t="str">
        <f>E24</f>
        <v>ÚDI s.r.o. Košice</v>
      </c>
      <c r="K118" s="33"/>
      <c r="L118" s="52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0.35" customHeight="1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52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11" customFormat="1" ht="29.25" customHeight="1">
      <c r="A120" s="169"/>
      <c r="B120" s="170"/>
      <c r="C120" s="171" t="s">
        <v>113</v>
      </c>
      <c r="D120" s="172" t="s">
        <v>58</v>
      </c>
      <c r="E120" s="172" t="s">
        <v>54</v>
      </c>
      <c r="F120" s="172" t="s">
        <v>55</v>
      </c>
      <c r="G120" s="172" t="s">
        <v>114</v>
      </c>
      <c r="H120" s="172" t="s">
        <v>115</v>
      </c>
      <c r="I120" s="172" t="s">
        <v>116</v>
      </c>
      <c r="J120" s="173" t="s">
        <v>104</v>
      </c>
      <c r="K120" s="174" t="s">
        <v>117</v>
      </c>
      <c r="L120" s="175"/>
      <c r="M120" s="76" t="s">
        <v>1</v>
      </c>
      <c r="N120" s="77" t="s">
        <v>37</v>
      </c>
      <c r="O120" s="77" t="s">
        <v>118</v>
      </c>
      <c r="P120" s="77" t="s">
        <v>119</v>
      </c>
      <c r="Q120" s="77" t="s">
        <v>120</v>
      </c>
      <c r="R120" s="77" t="s">
        <v>121</v>
      </c>
      <c r="S120" s="77" t="s">
        <v>122</v>
      </c>
      <c r="T120" s="78" t="s">
        <v>123</v>
      </c>
      <c r="U120" s="169"/>
      <c r="V120" s="169"/>
      <c r="W120" s="169"/>
      <c r="X120" s="169"/>
      <c r="Y120" s="169"/>
      <c r="Z120" s="169"/>
      <c r="AA120" s="169"/>
      <c r="AB120" s="169"/>
      <c r="AC120" s="169"/>
      <c r="AD120" s="169"/>
      <c r="AE120" s="169"/>
    </row>
    <row r="121" spans="1:65" s="2" customFormat="1" ht="22.9" customHeight="1">
      <c r="A121" s="31"/>
      <c r="B121" s="32"/>
      <c r="C121" s="83" t="s">
        <v>105</v>
      </c>
      <c r="D121" s="33"/>
      <c r="E121" s="33"/>
      <c r="F121" s="33"/>
      <c r="G121" s="33"/>
      <c r="H121" s="33"/>
      <c r="I121" s="33"/>
      <c r="J121" s="176">
        <f>BK121</f>
        <v>0</v>
      </c>
      <c r="K121" s="33"/>
      <c r="L121" s="36"/>
      <c r="M121" s="79"/>
      <c r="N121" s="177"/>
      <c r="O121" s="80"/>
      <c r="P121" s="178">
        <f>P122</f>
        <v>0</v>
      </c>
      <c r="Q121" s="80"/>
      <c r="R121" s="178">
        <f>R122</f>
        <v>0</v>
      </c>
      <c r="S121" s="80"/>
      <c r="T121" s="179">
        <f>T122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T121" s="14" t="s">
        <v>72</v>
      </c>
      <c r="AU121" s="14" t="s">
        <v>106</v>
      </c>
      <c r="BK121" s="180">
        <f>BK122</f>
        <v>0</v>
      </c>
    </row>
    <row r="122" spans="1:65" s="12" customFormat="1" ht="25.9" customHeight="1">
      <c r="B122" s="181"/>
      <c r="C122" s="182"/>
      <c r="D122" s="183" t="s">
        <v>72</v>
      </c>
      <c r="E122" s="184" t="s">
        <v>124</v>
      </c>
      <c r="F122" s="184" t="s">
        <v>125</v>
      </c>
      <c r="G122" s="182"/>
      <c r="H122" s="182"/>
      <c r="I122" s="185"/>
      <c r="J122" s="186">
        <f>BK122</f>
        <v>0</v>
      </c>
      <c r="K122" s="182"/>
      <c r="L122" s="187"/>
      <c r="M122" s="188"/>
      <c r="N122" s="189"/>
      <c r="O122" s="189"/>
      <c r="P122" s="190">
        <f>P123+P125+P132+P137</f>
        <v>0</v>
      </c>
      <c r="Q122" s="189"/>
      <c r="R122" s="190">
        <f>R123+R125+R132+R137</f>
        <v>0</v>
      </c>
      <c r="S122" s="189"/>
      <c r="T122" s="191">
        <f>T123+T125+T132+T137</f>
        <v>0</v>
      </c>
      <c r="AR122" s="192" t="s">
        <v>80</v>
      </c>
      <c r="AT122" s="193" t="s">
        <v>72</v>
      </c>
      <c r="AU122" s="193" t="s">
        <v>73</v>
      </c>
      <c r="AY122" s="192" t="s">
        <v>126</v>
      </c>
      <c r="BK122" s="194">
        <f>BK123+BK125+BK132+BK137</f>
        <v>0</v>
      </c>
    </row>
    <row r="123" spans="1:65" s="12" customFormat="1" ht="22.9" customHeight="1">
      <c r="B123" s="181"/>
      <c r="C123" s="182"/>
      <c r="D123" s="183" t="s">
        <v>72</v>
      </c>
      <c r="E123" s="195" t="s">
        <v>80</v>
      </c>
      <c r="F123" s="195" t="s">
        <v>127</v>
      </c>
      <c r="G123" s="182"/>
      <c r="H123" s="182"/>
      <c r="I123" s="185"/>
      <c r="J123" s="196">
        <f>BK123</f>
        <v>0</v>
      </c>
      <c r="K123" s="182"/>
      <c r="L123" s="187"/>
      <c r="M123" s="188"/>
      <c r="N123" s="189"/>
      <c r="O123" s="189"/>
      <c r="P123" s="190">
        <f>P124</f>
        <v>0</v>
      </c>
      <c r="Q123" s="189"/>
      <c r="R123" s="190">
        <f>R124</f>
        <v>0</v>
      </c>
      <c r="S123" s="189"/>
      <c r="T123" s="191">
        <f>T124</f>
        <v>0</v>
      </c>
      <c r="AR123" s="192" t="s">
        <v>80</v>
      </c>
      <c r="AT123" s="193" t="s">
        <v>72</v>
      </c>
      <c r="AU123" s="193" t="s">
        <v>80</v>
      </c>
      <c r="AY123" s="192" t="s">
        <v>126</v>
      </c>
      <c r="BK123" s="194">
        <f>BK124</f>
        <v>0</v>
      </c>
    </row>
    <row r="124" spans="1:65" s="2" customFormat="1" ht="24.2" customHeight="1">
      <c r="A124" s="31"/>
      <c r="B124" s="32"/>
      <c r="C124" s="197" t="s">
        <v>80</v>
      </c>
      <c r="D124" s="197" t="s">
        <v>128</v>
      </c>
      <c r="E124" s="198" t="s">
        <v>264</v>
      </c>
      <c r="F124" s="199" t="s">
        <v>265</v>
      </c>
      <c r="G124" s="200" t="s">
        <v>165</v>
      </c>
      <c r="H124" s="201">
        <v>650</v>
      </c>
      <c r="I124" s="202"/>
      <c r="J124" s="203">
        <f>ROUND(I124*H124,2)</f>
        <v>0</v>
      </c>
      <c r="K124" s="204"/>
      <c r="L124" s="36"/>
      <c r="M124" s="205" t="s">
        <v>1</v>
      </c>
      <c r="N124" s="206" t="s">
        <v>39</v>
      </c>
      <c r="O124" s="72"/>
      <c r="P124" s="207">
        <f>O124*H124</f>
        <v>0</v>
      </c>
      <c r="Q124" s="207">
        <v>0</v>
      </c>
      <c r="R124" s="207">
        <f>Q124*H124</f>
        <v>0</v>
      </c>
      <c r="S124" s="207">
        <v>0</v>
      </c>
      <c r="T124" s="208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209" t="s">
        <v>132</v>
      </c>
      <c r="AT124" s="209" t="s">
        <v>128</v>
      </c>
      <c r="AU124" s="209" t="s">
        <v>86</v>
      </c>
      <c r="AY124" s="14" t="s">
        <v>126</v>
      </c>
      <c r="BE124" s="210">
        <f>IF(N124="základná",J124,0)</f>
        <v>0</v>
      </c>
      <c r="BF124" s="210">
        <f>IF(N124="znížená",J124,0)</f>
        <v>0</v>
      </c>
      <c r="BG124" s="210">
        <f>IF(N124="zákl. prenesená",J124,0)</f>
        <v>0</v>
      </c>
      <c r="BH124" s="210">
        <f>IF(N124="zníž. prenesená",J124,0)</f>
        <v>0</v>
      </c>
      <c r="BI124" s="210">
        <f>IF(N124="nulová",J124,0)</f>
        <v>0</v>
      </c>
      <c r="BJ124" s="14" t="s">
        <v>86</v>
      </c>
      <c r="BK124" s="210">
        <f>ROUND(I124*H124,2)</f>
        <v>0</v>
      </c>
      <c r="BL124" s="14" t="s">
        <v>132</v>
      </c>
      <c r="BM124" s="209" t="s">
        <v>86</v>
      </c>
    </row>
    <row r="125" spans="1:65" s="12" customFormat="1" ht="22.9" customHeight="1">
      <c r="B125" s="181"/>
      <c r="C125" s="182"/>
      <c r="D125" s="183" t="s">
        <v>72</v>
      </c>
      <c r="E125" s="195" t="s">
        <v>142</v>
      </c>
      <c r="F125" s="195" t="s">
        <v>174</v>
      </c>
      <c r="G125" s="182"/>
      <c r="H125" s="182"/>
      <c r="I125" s="185"/>
      <c r="J125" s="196">
        <f>BK125</f>
        <v>0</v>
      </c>
      <c r="K125" s="182"/>
      <c r="L125" s="187"/>
      <c r="M125" s="188"/>
      <c r="N125" s="189"/>
      <c r="O125" s="189"/>
      <c r="P125" s="190">
        <f>SUM(P126:P131)</f>
        <v>0</v>
      </c>
      <c r="Q125" s="189"/>
      <c r="R125" s="190">
        <f>SUM(R126:R131)</f>
        <v>0</v>
      </c>
      <c r="S125" s="189"/>
      <c r="T125" s="191">
        <f>SUM(T126:T131)</f>
        <v>0</v>
      </c>
      <c r="AR125" s="192" t="s">
        <v>80</v>
      </c>
      <c r="AT125" s="193" t="s">
        <v>72</v>
      </c>
      <c r="AU125" s="193" t="s">
        <v>80</v>
      </c>
      <c r="AY125" s="192" t="s">
        <v>126</v>
      </c>
      <c r="BK125" s="194">
        <f>SUM(BK126:BK131)</f>
        <v>0</v>
      </c>
    </row>
    <row r="126" spans="1:65" s="2" customFormat="1" ht="24.2" customHeight="1">
      <c r="A126" s="31"/>
      <c r="B126" s="32"/>
      <c r="C126" s="197" t="s">
        <v>86</v>
      </c>
      <c r="D126" s="197" t="s">
        <v>128</v>
      </c>
      <c r="E126" s="198" t="s">
        <v>266</v>
      </c>
      <c r="F126" s="199" t="s">
        <v>267</v>
      </c>
      <c r="G126" s="200" t="s">
        <v>165</v>
      </c>
      <c r="H126" s="201">
        <v>650</v>
      </c>
      <c r="I126" s="202"/>
      <c r="J126" s="203">
        <f t="shared" ref="J126:J131" si="0">ROUND(I126*H126,2)</f>
        <v>0</v>
      </c>
      <c r="K126" s="204"/>
      <c r="L126" s="36"/>
      <c r="M126" s="205" t="s">
        <v>1</v>
      </c>
      <c r="N126" s="206" t="s">
        <v>39</v>
      </c>
      <c r="O126" s="72"/>
      <c r="P126" s="207">
        <f t="shared" ref="P126:P131" si="1">O126*H126</f>
        <v>0</v>
      </c>
      <c r="Q126" s="207">
        <v>0</v>
      </c>
      <c r="R126" s="207">
        <f t="shared" ref="R126:R131" si="2">Q126*H126</f>
        <v>0</v>
      </c>
      <c r="S126" s="207">
        <v>0</v>
      </c>
      <c r="T126" s="208">
        <f t="shared" ref="T126:T131" si="3"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09" t="s">
        <v>132</v>
      </c>
      <c r="AT126" s="209" t="s">
        <v>128</v>
      </c>
      <c r="AU126" s="209" t="s">
        <v>86</v>
      </c>
      <c r="AY126" s="14" t="s">
        <v>126</v>
      </c>
      <c r="BE126" s="210">
        <f t="shared" ref="BE126:BE131" si="4">IF(N126="základná",J126,0)</f>
        <v>0</v>
      </c>
      <c r="BF126" s="210">
        <f t="shared" ref="BF126:BF131" si="5">IF(N126="znížená",J126,0)</f>
        <v>0</v>
      </c>
      <c r="BG126" s="210">
        <f t="shared" ref="BG126:BG131" si="6">IF(N126="zákl. prenesená",J126,0)</f>
        <v>0</v>
      </c>
      <c r="BH126" s="210">
        <f t="shared" ref="BH126:BH131" si="7">IF(N126="zníž. prenesená",J126,0)</f>
        <v>0</v>
      </c>
      <c r="BI126" s="210">
        <f t="shared" ref="BI126:BI131" si="8">IF(N126="nulová",J126,0)</f>
        <v>0</v>
      </c>
      <c r="BJ126" s="14" t="s">
        <v>86</v>
      </c>
      <c r="BK126" s="210">
        <f t="shared" ref="BK126:BK131" si="9">ROUND(I126*H126,2)</f>
        <v>0</v>
      </c>
      <c r="BL126" s="14" t="s">
        <v>132</v>
      </c>
      <c r="BM126" s="209" t="s">
        <v>132</v>
      </c>
    </row>
    <row r="127" spans="1:65" s="2" customFormat="1" ht="33" customHeight="1">
      <c r="A127" s="31"/>
      <c r="B127" s="32"/>
      <c r="C127" s="197" t="s">
        <v>135</v>
      </c>
      <c r="D127" s="197" t="s">
        <v>128</v>
      </c>
      <c r="E127" s="198" t="s">
        <v>268</v>
      </c>
      <c r="F127" s="199" t="s">
        <v>269</v>
      </c>
      <c r="G127" s="200" t="s">
        <v>165</v>
      </c>
      <c r="H127" s="201">
        <v>156.5</v>
      </c>
      <c r="I127" s="202"/>
      <c r="J127" s="203">
        <f t="shared" si="0"/>
        <v>0</v>
      </c>
      <c r="K127" s="204"/>
      <c r="L127" s="36"/>
      <c r="M127" s="205" t="s">
        <v>1</v>
      </c>
      <c r="N127" s="206" t="s">
        <v>39</v>
      </c>
      <c r="O127" s="72"/>
      <c r="P127" s="207">
        <f t="shared" si="1"/>
        <v>0</v>
      </c>
      <c r="Q127" s="207">
        <v>0</v>
      </c>
      <c r="R127" s="207">
        <f t="shared" si="2"/>
        <v>0</v>
      </c>
      <c r="S127" s="207">
        <v>0</v>
      </c>
      <c r="T127" s="208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09" t="s">
        <v>132</v>
      </c>
      <c r="AT127" s="209" t="s">
        <v>128</v>
      </c>
      <c r="AU127" s="209" t="s">
        <v>86</v>
      </c>
      <c r="AY127" s="14" t="s">
        <v>126</v>
      </c>
      <c r="BE127" s="210">
        <f t="shared" si="4"/>
        <v>0</v>
      </c>
      <c r="BF127" s="210">
        <f t="shared" si="5"/>
        <v>0</v>
      </c>
      <c r="BG127" s="210">
        <f t="shared" si="6"/>
        <v>0</v>
      </c>
      <c r="BH127" s="210">
        <f t="shared" si="7"/>
        <v>0</v>
      </c>
      <c r="BI127" s="210">
        <f t="shared" si="8"/>
        <v>0</v>
      </c>
      <c r="BJ127" s="14" t="s">
        <v>86</v>
      </c>
      <c r="BK127" s="210">
        <f t="shared" si="9"/>
        <v>0</v>
      </c>
      <c r="BL127" s="14" t="s">
        <v>132</v>
      </c>
      <c r="BM127" s="209" t="s">
        <v>138</v>
      </c>
    </row>
    <row r="128" spans="1:65" s="2" customFormat="1" ht="24.2" customHeight="1">
      <c r="A128" s="31"/>
      <c r="B128" s="32"/>
      <c r="C128" s="197" t="s">
        <v>132</v>
      </c>
      <c r="D128" s="197" t="s">
        <v>128</v>
      </c>
      <c r="E128" s="198" t="s">
        <v>248</v>
      </c>
      <c r="F128" s="199" t="s">
        <v>249</v>
      </c>
      <c r="G128" s="200" t="s">
        <v>165</v>
      </c>
      <c r="H128" s="201">
        <v>650</v>
      </c>
      <c r="I128" s="202"/>
      <c r="J128" s="203">
        <f t="shared" si="0"/>
        <v>0</v>
      </c>
      <c r="K128" s="204"/>
      <c r="L128" s="36"/>
      <c r="M128" s="205" t="s">
        <v>1</v>
      </c>
      <c r="N128" s="206" t="s">
        <v>39</v>
      </c>
      <c r="O128" s="72"/>
      <c r="P128" s="207">
        <f t="shared" si="1"/>
        <v>0</v>
      </c>
      <c r="Q128" s="207">
        <v>0</v>
      </c>
      <c r="R128" s="207">
        <f t="shared" si="2"/>
        <v>0</v>
      </c>
      <c r="S128" s="207">
        <v>0</v>
      </c>
      <c r="T128" s="208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09" t="s">
        <v>132</v>
      </c>
      <c r="AT128" s="209" t="s">
        <v>128</v>
      </c>
      <c r="AU128" s="209" t="s">
        <v>86</v>
      </c>
      <c r="AY128" s="14" t="s">
        <v>126</v>
      </c>
      <c r="BE128" s="210">
        <f t="shared" si="4"/>
        <v>0</v>
      </c>
      <c r="BF128" s="210">
        <f t="shared" si="5"/>
        <v>0</v>
      </c>
      <c r="BG128" s="210">
        <f t="shared" si="6"/>
        <v>0</v>
      </c>
      <c r="BH128" s="210">
        <f t="shared" si="7"/>
        <v>0</v>
      </c>
      <c r="BI128" s="210">
        <f t="shared" si="8"/>
        <v>0</v>
      </c>
      <c r="BJ128" s="14" t="s">
        <v>86</v>
      </c>
      <c r="BK128" s="210">
        <f t="shared" si="9"/>
        <v>0</v>
      </c>
      <c r="BL128" s="14" t="s">
        <v>132</v>
      </c>
      <c r="BM128" s="209" t="s">
        <v>141</v>
      </c>
    </row>
    <row r="129" spans="1:65" s="2" customFormat="1" ht="33" customHeight="1">
      <c r="A129" s="31"/>
      <c r="B129" s="32"/>
      <c r="C129" s="197" t="s">
        <v>142</v>
      </c>
      <c r="D129" s="197" t="s">
        <v>128</v>
      </c>
      <c r="E129" s="198" t="s">
        <v>270</v>
      </c>
      <c r="F129" s="199" t="s">
        <v>271</v>
      </c>
      <c r="G129" s="200" t="s">
        <v>165</v>
      </c>
      <c r="H129" s="201">
        <v>650</v>
      </c>
      <c r="I129" s="202"/>
      <c r="J129" s="203">
        <f t="shared" si="0"/>
        <v>0</v>
      </c>
      <c r="K129" s="204"/>
      <c r="L129" s="36"/>
      <c r="M129" s="205" t="s">
        <v>1</v>
      </c>
      <c r="N129" s="206" t="s">
        <v>39</v>
      </c>
      <c r="O129" s="72"/>
      <c r="P129" s="207">
        <f t="shared" si="1"/>
        <v>0</v>
      </c>
      <c r="Q129" s="207">
        <v>0</v>
      </c>
      <c r="R129" s="207">
        <f t="shared" si="2"/>
        <v>0</v>
      </c>
      <c r="S129" s="207">
        <v>0</v>
      </c>
      <c r="T129" s="208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09" t="s">
        <v>132</v>
      </c>
      <c r="AT129" s="209" t="s">
        <v>128</v>
      </c>
      <c r="AU129" s="209" t="s">
        <v>86</v>
      </c>
      <c r="AY129" s="14" t="s">
        <v>126</v>
      </c>
      <c r="BE129" s="210">
        <f t="shared" si="4"/>
        <v>0</v>
      </c>
      <c r="BF129" s="210">
        <f t="shared" si="5"/>
        <v>0</v>
      </c>
      <c r="BG129" s="210">
        <f t="shared" si="6"/>
        <v>0</v>
      </c>
      <c r="BH129" s="210">
        <f t="shared" si="7"/>
        <v>0</v>
      </c>
      <c r="BI129" s="210">
        <f t="shared" si="8"/>
        <v>0</v>
      </c>
      <c r="BJ129" s="14" t="s">
        <v>86</v>
      </c>
      <c r="BK129" s="210">
        <f t="shared" si="9"/>
        <v>0</v>
      </c>
      <c r="BL129" s="14" t="s">
        <v>132</v>
      </c>
      <c r="BM129" s="209" t="s">
        <v>145</v>
      </c>
    </row>
    <row r="130" spans="1:65" s="2" customFormat="1" ht="37.9" customHeight="1">
      <c r="A130" s="31"/>
      <c r="B130" s="32"/>
      <c r="C130" s="197" t="s">
        <v>138</v>
      </c>
      <c r="D130" s="197" t="s">
        <v>128</v>
      </c>
      <c r="E130" s="198" t="s">
        <v>272</v>
      </c>
      <c r="F130" s="199" t="s">
        <v>273</v>
      </c>
      <c r="G130" s="200" t="s">
        <v>165</v>
      </c>
      <c r="H130" s="201">
        <v>650</v>
      </c>
      <c r="I130" s="202"/>
      <c r="J130" s="203">
        <f t="shared" si="0"/>
        <v>0</v>
      </c>
      <c r="K130" s="204"/>
      <c r="L130" s="36"/>
      <c r="M130" s="205" t="s">
        <v>1</v>
      </c>
      <c r="N130" s="206" t="s">
        <v>39</v>
      </c>
      <c r="O130" s="72"/>
      <c r="P130" s="207">
        <f t="shared" si="1"/>
        <v>0</v>
      </c>
      <c r="Q130" s="207">
        <v>0</v>
      </c>
      <c r="R130" s="207">
        <f t="shared" si="2"/>
        <v>0</v>
      </c>
      <c r="S130" s="207">
        <v>0</v>
      </c>
      <c r="T130" s="208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9" t="s">
        <v>132</v>
      </c>
      <c r="AT130" s="209" t="s">
        <v>128</v>
      </c>
      <c r="AU130" s="209" t="s">
        <v>86</v>
      </c>
      <c r="AY130" s="14" t="s">
        <v>126</v>
      </c>
      <c r="BE130" s="210">
        <f t="shared" si="4"/>
        <v>0</v>
      </c>
      <c r="BF130" s="210">
        <f t="shared" si="5"/>
        <v>0</v>
      </c>
      <c r="BG130" s="210">
        <f t="shared" si="6"/>
        <v>0</v>
      </c>
      <c r="BH130" s="210">
        <f t="shared" si="7"/>
        <v>0</v>
      </c>
      <c r="BI130" s="210">
        <f t="shared" si="8"/>
        <v>0</v>
      </c>
      <c r="BJ130" s="14" t="s">
        <v>86</v>
      </c>
      <c r="BK130" s="210">
        <f t="shared" si="9"/>
        <v>0</v>
      </c>
      <c r="BL130" s="14" t="s">
        <v>132</v>
      </c>
      <c r="BM130" s="209" t="s">
        <v>148</v>
      </c>
    </row>
    <row r="131" spans="1:65" s="2" customFormat="1" ht="33" customHeight="1">
      <c r="A131" s="31"/>
      <c r="B131" s="32"/>
      <c r="C131" s="197" t="s">
        <v>149</v>
      </c>
      <c r="D131" s="197" t="s">
        <v>128</v>
      </c>
      <c r="E131" s="198" t="s">
        <v>274</v>
      </c>
      <c r="F131" s="199" t="s">
        <v>275</v>
      </c>
      <c r="G131" s="200" t="s">
        <v>165</v>
      </c>
      <c r="H131" s="201">
        <v>650</v>
      </c>
      <c r="I131" s="202"/>
      <c r="J131" s="203">
        <f t="shared" si="0"/>
        <v>0</v>
      </c>
      <c r="K131" s="204"/>
      <c r="L131" s="36"/>
      <c r="M131" s="205" t="s">
        <v>1</v>
      </c>
      <c r="N131" s="206" t="s">
        <v>39</v>
      </c>
      <c r="O131" s="72"/>
      <c r="P131" s="207">
        <f t="shared" si="1"/>
        <v>0</v>
      </c>
      <c r="Q131" s="207">
        <v>0</v>
      </c>
      <c r="R131" s="207">
        <f t="shared" si="2"/>
        <v>0</v>
      </c>
      <c r="S131" s="207">
        <v>0</v>
      </c>
      <c r="T131" s="208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9" t="s">
        <v>132</v>
      </c>
      <c r="AT131" s="209" t="s">
        <v>128</v>
      </c>
      <c r="AU131" s="209" t="s">
        <v>86</v>
      </c>
      <c r="AY131" s="14" t="s">
        <v>126</v>
      </c>
      <c r="BE131" s="210">
        <f t="shared" si="4"/>
        <v>0</v>
      </c>
      <c r="BF131" s="210">
        <f t="shared" si="5"/>
        <v>0</v>
      </c>
      <c r="BG131" s="210">
        <f t="shared" si="6"/>
        <v>0</v>
      </c>
      <c r="BH131" s="210">
        <f t="shared" si="7"/>
        <v>0</v>
      </c>
      <c r="BI131" s="210">
        <f t="shared" si="8"/>
        <v>0</v>
      </c>
      <c r="BJ131" s="14" t="s">
        <v>86</v>
      </c>
      <c r="BK131" s="210">
        <f t="shared" si="9"/>
        <v>0</v>
      </c>
      <c r="BL131" s="14" t="s">
        <v>132</v>
      </c>
      <c r="BM131" s="209" t="s">
        <v>152</v>
      </c>
    </row>
    <row r="132" spans="1:65" s="12" customFormat="1" ht="22.9" customHeight="1">
      <c r="B132" s="181"/>
      <c r="C132" s="182"/>
      <c r="D132" s="183" t="s">
        <v>72</v>
      </c>
      <c r="E132" s="195" t="s">
        <v>156</v>
      </c>
      <c r="F132" s="195" t="s">
        <v>193</v>
      </c>
      <c r="G132" s="182"/>
      <c r="H132" s="182"/>
      <c r="I132" s="185"/>
      <c r="J132" s="196">
        <f>BK132</f>
        <v>0</v>
      </c>
      <c r="K132" s="182"/>
      <c r="L132" s="187"/>
      <c r="M132" s="188"/>
      <c r="N132" s="189"/>
      <c r="O132" s="189"/>
      <c r="P132" s="190">
        <f>SUM(P133:P136)</f>
        <v>0</v>
      </c>
      <c r="Q132" s="189"/>
      <c r="R132" s="190">
        <f>SUM(R133:R136)</f>
        <v>0</v>
      </c>
      <c r="S132" s="189"/>
      <c r="T132" s="191">
        <f>SUM(T133:T136)</f>
        <v>0</v>
      </c>
      <c r="AR132" s="192" t="s">
        <v>80</v>
      </c>
      <c r="AT132" s="193" t="s">
        <v>72</v>
      </c>
      <c r="AU132" s="193" t="s">
        <v>80</v>
      </c>
      <c r="AY132" s="192" t="s">
        <v>126</v>
      </c>
      <c r="BK132" s="194">
        <f>SUM(BK133:BK136)</f>
        <v>0</v>
      </c>
    </row>
    <row r="133" spans="1:65" s="2" customFormat="1" ht="37.9" customHeight="1">
      <c r="A133" s="31"/>
      <c r="B133" s="32"/>
      <c r="C133" s="197" t="s">
        <v>141</v>
      </c>
      <c r="D133" s="197" t="s">
        <v>128</v>
      </c>
      <c r="E133" s="198" t="s">
        <v>276</v>
      </c>
      <c r="F133" s="199" t="s">
        <v>277</v>
      </c>
      <c r="G133" s="200" t="s">
        <v>197</v>
      </c>
      <c r="H133" s="201">
        <v>5</v>
      </c>
      <c r="I133" s="202"/>
      <c r="J133" s="203">
        <f>ROUND(I133*H133,2)</f>
        <v>0</v>
      </c>
      <c r="K133" s="204"/>
      <c r="L133" s="36"/>
      <c r="M133" s="205" t="s">
        <v>1</v>
      </c>
      <c r="N133" s="206" t="s">
        <v>39</v>
      </c>
      <c r="O133" s="72"/>
      <c r="P133" s="207">
        <f>O133*H133</f>
        <v>0</v>
      </c>
      <c r="Q133" s="207">
        <v>0</v>
      </c>
      <c r="R133" s="207">
        <f>Q133*H133</f>
        <v>0</v>
      </c>
      <c r="S133" s="207">
        <v>0</v>
      </c>
      <c r="T133" s="208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9" t="s">
        <v>132</v>
      </c>
      <c r="AT133" s="209" t="s">
        <v>128</v>
      </c>
      <c r="AU133" s="209" t="s">
        <v>86</v>
      </c>
      <c r="AY133" s="14" t="s">
        <v>126</v>
      </c>
      <c r="BE133" s="210">
        <f>IF(N133="základná",J133,0)</f>
        <v>0</v>
      </c>
      <c r="BF133" s="210">
        <f>IF(N133="znížená",J133,0)</f>
        <v>0</v>
      </c>
      <c r="BG133" s="210">
        <f>IF(N133="zákl. prenesená",J133,0)</f>
        <v>0</v>
      </c>
      <c r="BH133" s="210">
        <f>IF(N133="zníž. prenesená",J133,0)</f>
        <v>0</v>
      </c>
      <c r="BI133" s="210">
        <f>IF(N133="nulová",J133,0)</f>
        <v>0</v>
      </c>
      <c r="BJ133" s="14" t="s">
        <v>86</v>
      </c>
      <c r="BK133" s="210">
        <f>ROUND(I133*H133,2)</f>
        <v>0</v>
      </c>
      <c r="BL133" s="14" t="s">
        <v>132</v>
      </c>
      <c r="BM133" s="209" t="s">
        <v>155</v>
      </c>
    </row>
    <row r="134" spans="1:65" s="2" customFormat="1" ht="16.5" customHeight="1">
      <c r="A134" s="31"/>
      <c r="B134" s="32"/>
      <c r="C134" s="211" t="s">
        <v>156</v>
      </c>
      <c r="D134" s="211" t="s">
        <v>189</v>
      </c>
      <c r="E134" s="212" t="s">
        <v>278</v>
      </c>
      <c r="F134" s="213" t="s">
        <v>279</v>
      </c>
      <c r="G134" s="214" t="s">
        <v>201</v>
      </c>
      <c r="H134" s="215">
        <v>1</v>
      </c>
      <c r="I134" s="216"/>
      <c r="J134" s="217">
        <f>ROUND(I134*H134,2)</f>
        <v>0</v>
      </c>
      <c r="K134" s="218"/>
      <c r="L134" s="219"/>
      <c r="M134" s="220" t="s">
        <v>1</v>
      </c>
      <c r="N134" s="221" t="s">
        <v>39</v>
      </c>
      <c r="O134" s="72"/>
      <c r="P134" s="207">
        <f>O134*H134</f>
        <v>0</v>
      </c>
      <c r="Q134" s="207">
        <v>0</v>
      </c>
      <c r="R134" s="207">
        <f>Q134*H134</f>
        <v>0</v>
      </c>
      <c r="S134" s="207">
        <v>0</v>
      </c>
      <c r="T134" s="208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9" t="s">
        <v>141</v>
      </c>
      <c r="AT134" s="209" t="s">
        <v>189</v>
      </c>
      <c r="AU134" s="209" t="s">
        <v>86</v>
      </c>
      <c r="AY134" s="14" t="s">
        <v>126</v>
      </c>
      <c r="BE134" s="210">
        <f>IF(N134="základná",J134,0)</f>
        <v>0</v>
      </c>
      <c r="BF134" s="210">
        <f>IF(N134="znížená",J134,0)</f>
        <v>0</v>
      </c>
      <c r="BG134" s="210">
        <f>IF(N134="zákl. prenesená",J134,0)</f>
        <v>0</v>
      </c>
      <c r="BH134" s="210">
        <f>IF(N134="zníž. prenesená",J134,0)</f>
        <v>0</v>
      </c>
      <c r="BI134" s="210">
        <f>IF(N134="nulová",J134,0)</f>
        <v>0</v>
      </c>
      <c r="BJ134" s="14" t="s">
        <v>86</v>
      </c>
      <c r="BK134" s="210">
        <f>ROUND(I134*H134,2)</f>
        <v>0</v>
      </c>
      <c r="BL134" s="14" t="s">
        <v>132</v>
      </c>
      <c r="BM134" s="209" t="s">
        <v>159</v>
      </c>
    </row>
    <row r="135" spans="1:65" s="2" customFormat="1" ht="44.25" customHeight="1">
      <c r="A135" s="31"/>
      <c r="B135" s="32"/>
      <c r="C135" s="211" t="s">
        <v>145</v>
      </c>
      <c r="D135" s="211" t="s">
        <v>189</v>
      </c>
      <c r="E135" s="212" t="s">
        <v>280</v>
      </c>
      <c r="F135" s="213" t="s">
        <v>281</v>
      </c>
      <c r="G135" s="214" t="s">
        <v>201</v>
      </c>
      <c r="H135" s="215">
        <v>10</v>
      </c>
      <c r="I135" s="216"/>
      <c r="J135" s="217">
        <f>ROUND(I135*H135,2)</f>
        <v>0</v>
      </c>
      <c r="K135" s="218"/>
      <c r="L135" s="219"/>
      <c r="M135" s="220" t="s">
        <v>1</v>
      </c>
      <c r="N135" s="221" t="s">
        <v>39</v>
      </c>
      <c r="O135" s="72"/>
      <c r="P135" s="207">
        <f>O135*H135</f>
        <v>0</v>
      </c>
      <c r="Q135" s="207">
        <v>0</v>
      </c>
      <c r="R135" s="207">
        <f>Q135*H135</f>
        <v>0</v>
      </c>
      <c r="S135" s="207">
        <v>0</v>
      </c>
      <c r="T135" s="208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9" t="s">
        <v>141</v>
      </c>
      <c r="AT135" s="209" t="s">
        <v>189</v>
      </c>
      <c r="AU135" s="209" t="s">
        <v>86</v>
      </c>
      <c r="AY135" s="14" t="s">
        <v>126</v>
      </c>
      <c r="BE135" s="210">
        <f>IF(N135="základná",J135,0)</f>
        <v>0</v>
      </c>
      <c r="BF135" s="210">
        <f>IF(N135="znížená",J135,0)</f>
        <v>0</v>
      </c>
      <c r="BG135" s="210">
        <f>IF(N135="zákl. prenesená",J135,0)</f>
        <v>0</v>
      </c>
      <c r="BH135" s="210">
        <f>IF(N135="zníž. prenesená",J135,0)</f>
        <v>0</v>
      </c>
      <c r="BI135" s="210">
        <f>IF(N135="nulová",J135,0)</f>
        <v>0</v>
      </c>
      <c r="BJ135" s="14" t="s">
        <v>86</v>
      </c>
      <c r="BK135" s="210">
        <f>ROUND(I135*H135,2)</f>
        <v>0</v>
      </c>
      <c r="BL135" s="14" t="s">
        <v>132</v>
      </c>
      <c r="BM135" s="209" t="s">
        <v>7</v>
      </c>
    </row>
    <row r="136" spans="1:65" s="2" customFormat="1" ht="33" customHeight="1">
      <c r="A136" s="31"/>
      <c r="B136" s="32"/>
      <c r="C136" s="211" t="s">
        <v>162</v>
      </c>
      <c r="D136" s="211" t="s">
        <v>189</v>
      </c>
      <c r="E136" s="212" t="s">
        <v>282</v>
      </c>
      <c r="F136" s="213" t="s">
        <v>283</v>
      </c>
      <c r="G136" s="214" t="s">
        <v>201</v>
      </c>
      <c r="H136" s="215">
        <v>5</v>
      </c>
      <c r="I136" s="216"/>
      <c r="J136" s="217">
        <f>ROUND(I136*H136,2)</f>
        <v>0</v>
      </c>
      <c r="K136" s="218"/>
      <c r="L136" s="219"/>
      <c r="M136" s="220" t="s">
        <v>1</v>
      </c>
      <c r="N136" s="221" t="s">
        <v>39</v>
      </c>
      <c r="O136" s="72"/>
      <c r="P136" s="207">
        <f>O136*H136</f>
        <v>0</v>
      </c>
      <c r="Q136" s="207">
        <v>0</v>
      </c>
      <c r="R136" s="207">
        <f>Q136*H136</f>
        <v>0</v>
      </c>
      <c r="S136" s="207">
        <v>0</v>
      </c>
      <c r="T136" s="208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9" t="s">
        <v>141</v>
      </c>
      <c r="AT136" s="209" t="s">
        <v>189</v>
      </c>
      <c r="AU136" s="209" t="s">
        <v>86</v>
      </c>
      <c r="AY136" s="14" t="s">
        <v>126</v>
      </c>
      <c r="BE136" s="210">
        <f>IF(N136="základná",J136,0)</f>
        <v>0</v>
      </c>
      <c r="BF136" s="210">
        <f>IF(N136="znížená",J136,0)</f>
        <v>0</v>
      </c>
      <c r="BG136" s="210">
        <f>IF(N136="zákl. prenesená",J136,0)</f>
        <v>0</v>
      </c>
      <c r="BH136" s="210">
        <f>IF(N136="zníž. prenesená",J136,0)</f>
        <v>0</v>
      </c>
      <c r="BI136" s="210">
        <f>IF(N136="nulová",J136,0)</f>
        <v>0</v>
      </c>
      <c r="BJ136" s="14" t="s">
        <v>86</v>
      </c>
      <c r="BK136" s="210">
        <f>ROUND(I136*H136,2)</f>
        <v>0</v>
      </c>
      <c r="BL136" s="14" t="s">
        <v>132</v>
      </c>
      <c r="BM136" s="209" t="s">
        <v>166</v>
      </c>
    </row>
    <row r="137" spans="1:65" s="12" customFormat="1" ht="22.9" customHeight="1">
      <c r="B137" s="181"/>
      <c r="C137" s="182"/>
      <c r="D137" s="183" t="s">
        <v>72</v>
      </c>
      <c r="E137" s="195" t="s">
        <v>230</v>
      </c>
      <c r="F137" s="195" t="s">
        <v>231</v>
      </c>
      <c r="G137" s="182"/>
      <c r="H137" s="182"/>
      <c r="I137" s="185"/>
      <c r="J137" s="196">
        <f>BK137</f>
        <v>0</v>
      </c>
      <c r="K137" s="182"/>
      <c r="L137" s="187"/>
      <c r="M137" s="188"/>
      <c r="N137" s="189"/>
      <c r="O137" s="189"/>
      <c r="P137" s="190">
        <f>P138</f>
        <v>0</v>
      </c>
      <c r="Q137" s="189"/>
      <c r="R137" s="190">
        <f>R138</f>
        <v>0</v>
      </c>
      <c r="S137" s="189"/>
      <c r="T137" s="191">
        <f>T138</f>
        <v>0</v>
      </c>
      <c r="AR137" s="192" t="s">
        <v>80</v>
      </c>
      <c r="AT137" s="193" t="s">
        <v>72</v>
      </c>
      <c r="AU137" s="193" t="s">
        <v>80</v>
      </c>
      <c r="AY137" s="192" t="s">
        <v>126</v>
      </c>
      <c r="BK137" s="194">
        <f>BK138</f>
        <v>0</v>
      </c>
    </row>
    <row r="138" spans="1:65" s="2" customFormat="1" ht="24.2" customHeight="1">
      <c r="A138" s="31"/>
      <c r="B138" s="32"/>
      <c r="C138" s="197" t="s">
        <v>148</v>
      </c>
      <c r="D138" s="197" t="s">
        <v>128</v>
      </c>
      <c r="E138" s="198" t="s">
        <v>261</v>
      </c>
      <c r="F138" s="199" t="s">
        <v>262</v>
      </c>
      <c r="G138" s="200" t="s">
        <v>225</v>
      </c>
      <c r="H138" s="201">
        <v>252.12299999999999</v>
      </c>
      <c r="I138" s="202"/>
      <c r="J138" s="203">
        <f>ROUND(I138*H138,2)</f>
        <v>0</v>
      </c>
      <c r="K138" s="204"/>
      <c r="L138" s="36"/>
      <c r="M138" s="222" t="s">
        <v>1</v>
      </c>
      <c r="N138" s="223" t="s">
        <v>39</v>
      </c>
      <c r="O138" s="224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9" t="s">
        <v>132</v>
      </c>
      <c r="AT138" s="209" t="s">
        <v>128</v>
      </c>
      <c r="AU138" s="209" t="s">
        <v>86</v>
      </c>
      <c r="AY138" s="14" t="s">
        <v>126</v>
      </c>
      <c r="BE138" s="210">
        <f>IF(N138="základná",J138,0)</f>
        <v>0</v>
      </c>
      <c r="BF138" s="210">
        <f>IF(N138="znížená",J138,0)</f>
        <v>0</v>
      </c>
      <c r="BG138" s="210">
        <f>IF(N138="zákl. prenesená",J138,0)</f>
        <v>0</v>
      </c>
      <c r="BH138" s="210">
        <f>IF(N138="zníž. prenesená",J138,0)</f>
        <v>0</v>
      </c>
      <c r="BI138" s="210">
        <f>IF(N138="nulová",J138,0)</f>
        <v>0</v>
      </c>
      <c r="BJ138" s="14" t="s">
        <v>86</v>
      </c>
      <c r="BK138" s="210">
        <f>ROUND(I138*H138,2)</f>
        <v>0</v>
      </c>
      <c r="BL138" s="14" t="s">
        <v>132</v>
      </c>
      <c r="BM138" s="209" t="s">
        <v>169</v>
      </c>
    </row>
    <row r="139" spans="1:65" s="2" customFormat="1" ht="6.95" customHeight="1">
      <c r="A139" s="31"/>
      <c r="B139" s="55"/>
      <c r="C139" s="56"/>
      <c r="D139" s="56"/>
      <c r="E139" s="56"/>
      <c r="F139" s="56"/>
      <c r="G139" s="56"/>
      <c r="H139" s="56"/>
      <c r="I139" s="56"/>
      <c r="J139" s="56"/>
      <c r="K139" s="56"/>
      <c r="L139" s="36"/>
      <c r="M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</row>
  </sheetData>
  <sheetProtection algorithmName="SHA-512" hashValue="Cl5n7HhCyUJ2xlTVvGfreIsMCTp6rGFocFkDCvhmzC9U9m5N4IKcPqkJ20pVAkIqgh2KcKYd7+xZga3juLoIzw==" saltValue="jDLS2/vTyvZaLIWb5KeIKQZ9rnJVRgwwX3OrFyZ7Gx0Kg/Ug7vvCHME5TuYD6MVDC8DoyhnXY7XJcWHdnyOqaw==" spinCount="100000" sheet="1" objects="1" scenarios="1" formatColumns="0" formatRows="0" autoFilter="0"/>
  <autoFilter ref="C120:K138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10</vt:i4>
      </vt:variant>
    </vt:vector>
  </HeadingPairs>
  <TitlesOfParts>
    <vt:vector size="15" baseType="lpstr">
      <vt:lpstr>Rekapitulácia stavby</vt:lpstr>
      <vt:lpstr>č1 - Nový chodník</vt:lpstr>
      <vt:lpstr>č2 - Rekonštrukcia vozovky</vt:lpstr>
      <vt:lpstr>O2 - Ulica Gaštanová</vt:lpstr>
      <vt:lpstr>O3 - Ulica Bočná</vt:lpstr>
      <vt:lpstr>'č1 - Nový chodník'!Názvy_tisku</vt:lpstr>
      <vt:lpstr>'č2 - Rekonštrukcia vozovky'!Názvy_tisku</vt:lpstr>
      <vt:lpstr>'O2 - Ulica Gaštanová'!Názvy_tisku</vt:lpstr>
      <vt:lpstr>'O3 - Ulica Bočná'!Názvy_tisku</vt:lpstr>
      <vt:lpstr>'Rekapitulácia stavby'!Názvy_tisku</vt:lpstr>
      <vt:lpstr>'č1 - Nový chodník'!Oblast_tisku</vt:lpstr>
      <vt:lpstr>'č2 - Rekonštrukcia vozovky'!Oblast_tisku</vt:lpstr>
      <vt:lpstr>'O2 - Ulica Gaštanová'!Oblast_tisku</vt:lpstr>
      <vt:lpstr>'O3 - Ulica Bočná'!Oblast_tisku</vt:lpstr>
      <vt:lpstr>'Rekapitulácia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helena-TOSH\helena</dc:creator>
  <cp:lastModifiedBy>helena</cp:lastModifiedBy>
  <dcterms:created xsi:type="dcterms:W3CDTF">2022-06-22T16:32:22Z</dcterms:created>
  <dcterms:modified xsi:type="dcterms:W3CDTF">2022-06-22T16:41:35Z</dcterms:modified>
</cp:coreProperties>
</file>