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chladiarne a garáže ŠOD Topoľčianky, strecha ES Topoľčiank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38" i="1" l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E137" i="1"/>
  <c r="T137" i="1"/>
  <c r="R137" i="1"/>
  <c r="P137" i="1"/>
  <c r="J137" i="1"/>
  <c r="BF137" i="1" s="1"/>
  <c r="BK136" i="1"/>
  <c r="BI136" i="1"/>
  <c r="BH136" i="1"/>
  <c r="BG136" i="1"/>
  <c r="BE136" i="1"/>
  <c r="T136" i="1"/>
  <c r="R136" i="1"/>
  <c r="P136" i="1"/>
  <c r="J136" i="1"/>
  <c r="BF136" i="1" s="1"/>
  <c r="BK135" i="1"/>
  <c r="BI135" i="1"/>
  <c r="BH135" i="1"/>
  <c r="BG135" i="1"/>
  <c r="BE135" i="1"/>
  <c r="T135" i="1"/>
  <c r="T133" i="1" s="1"/>
  <c r="R135" i="1"/>
  <c r="P135" i="1"/>
  <c r="J135" i="1"/>
  <c r="BF135" i="1" s="1"/>
  <c r="BK134" i="1"/>
  <c r="BK133" i="1" s="1"/>
  <c r="J133" i="1" s="1"/>
  <c r="J100" i="1" s="1"/>
  <c r="BI134" i="1"/>
  <c r="BH134" i="1"/>
  <c r="BG134" i="1"/>
  <c r="BE134" i="1"/>
  <c r="T134" i="1"/>
  <c r="R134" i="1"/>
  <c r="R133" i="1" s="1"/>
  <c r="P134" i="1"/>
  <c r="P133" i="1" s="1"/>
  <c r="J134" i="1"/>
  <c r="BF134" i="1" s="1"/>
  <c r="BK132" i="1"/>
  <c r="BI132" i="1"/>
  <c r="BH132" i="1"/>
  <c r="BG132" i="1"/>
  <c r="BE132" i="1"/>
  <c r="T132" i="1"/>
  <c r="R132" i="1"/>
  <c r="P132" i="1"/>
  <c r="J132" i="1"/>
  <c r="BF132" i="1" s="1"/>
  <c r="BK131" i="1"/>
  <c r="BI131" i="1"/>
  <c r="BH131" i="1"/>
  <c r="BG131" i="1"/>
  <c r="BE131" i="1"/>
  <c r="T131" i="1"/>
  <c r="R131" i="1"/>
  <c r="P131" i="1"/>
  <c r="J131" i="1"/>
  <c r="BF131" i="1" s="1"/>
  <c r="BK130" i="1"/>
  <c r="BI130" i="1"/>
  <c r="BH130" i="1"/>
  <c r="BG130" i="1"/>
  <c r="BF130" i="1"/>
  <c r="BE130" i="1"/>
  <c r="T130" i="1"/>
  <c r="R130" i="1"/>
  <c r="P130" i="1"/>
  <c r="J130" i="1"/>
  <c r="BK129" i="1"/>
  <c r="BI129" i="1"/>
  <c r="BH129" i="1"/>
  <c r="BG129" i="1"/>
  <c r="BE129" i="1"/>
  <c r="T129" i="1"/>
  <c r="R129" i="1"/>
  <c r="P129" i="1"/>
  <c r="P128" i="1" s="1"/>
  <c r="J129" i="1"/>
  <c r="BF129" i="1" s="1"/>
  <c r="T128" i="1"/>
  <c r="R128" i="1"/>
  <c r="BK127" i="1"/>
  <c r="BI127" i="1"/>
  <c r="BH127" i="1"/>
  <c r="BG127" i="1"/>
  <c r="BE127" i="1"/>
  <c r="T127" i="1"/>
  <c r="R127" i="1"/>
  <c r="P127" i="1"/>
  <c r="J127" i="1"/>
  <c r="BF127" i="1" s="1"/>
  <c r="BK126" i="1"/>
  <c r="BI126" i="1"/>
  <c r="BH126" i="1"/>
  <c r="BG126" i="1"/>
  <c r="BE126" i="1"/>
  <c r="T126" i="1"/>
  <c r="R126" i="1"/>
  <c r="P126" i="1"/>
  <c r="J126" i="1"/>
  <c r="BF126" i="1" s="1"/>
  <c r="BK125" i="1"/>
  <c r="BI125" i="1"/>
  <c r="BH125" i="1"/>
  <c r="BG125" i="1"/>
  <c r="BE125" i="1"/>
  <c r="T125" i="1"/>
  <c r="R125" i="1"/>
  <c r="P125" i="1"/>
  <c r="J125" i="1"/>
  <c r="BF125" i="1" s="1"/>
  <c r="BK124" i="1"/>
  <c r="BI124" i="1"/>
  <c r="BH124" i="1"/>
  <c r="F36" i="1" s="1"/>
  <c r="BG124" i="1"/>
  <c r="BE124" i="1"/>
  <c r="T124" i="1"/>
  <c r="T122" i="1" s="1"/>
  <c r="R124" i="1"/>
  <c r="P124" i="1"/>
  <c r="J124" i="1"/>
  <c r="BF124" i="1" s="1"/>
  <c r="BK123" i="1"/>
  <c r="BK122" i="1" s="1"/>
  <c r="BI123" i="1"/>
  <c r="F37" i="1" s="1"/>
  <c r="BH123" i="1"/>
  <c r="BG123" i="1"/>
  <c r="BF123" i="1"/>
  <c r="BE123" i="1"/>
  <c r="T123" i="1"/>
  <c r="R123" i="1"/>
  <c r="P123" i="1"/>
  <c r="J123" i="1"/>
  <c r="R122" i="1"/>
  <c r="R121" i="1" s="1"/>
  <c r="R120" i="1" s="1"/>
  <c r="P122" i="1"/>
  <c r="J117" i="1"/>
  <c r="F116" i="1"/>
  <c r="J114" i="1"/>
  <c r="F114" i="1"/>
  <c r="E112" i="1"/>
  <c r="J92" i="1"/>
  <c r="F91" i="1"/>
  <c r="F89" i="1"/>
  <c r="E87" i="1"/>
  <c r="E85" i="1"/>
  <c r="J37" i="1"/>
  <c r="J36" i="1"/>
  <c r="J35" i="1"/>
  <c r="F35" i="1"/>
  <c r="J21" i="1"/>
  <c r="E21" i="1"/>
  <c r="J91" i="1" s="1"/>
  <c r="J20" i="1"/>
  <c r="J18" i="1"/>
  <c r="E18" i="1"/>
  <c r="F92" i="1" s="1"/>
  <c r="J17" i="1"/>
  <c r="J89" i="1"/>
  <c r="E7" i="1"/>
  <c r="E110" i="1" s="1"/>
  <c r="BK128" i="1" l="1"/>
  <c r="J128" i="1" s="1"/>
  <c r="J99" i="1" s="1"/>
  <c r="J33" i="1"/>
  <c r="F34" i="1"/>
  <c r="T121" i="1"/>
  <c r="T120" i="1" s="1"/>
  <c r="P121" i="1"/>
  <c r="P120" i="1" s="1"/>
  <c r="J122" i="1"/>
  <c r="J98" i="1" s="1"/>
  <c r="BK121" i="1"/>
  <c r="J34" i="1"/>
  <c r="J116" i="1"/>
  <c r="F117" i="1"/>
  <c r="F33" i="1"/>
  <c r="BK120" i="1" l="1"/>
  <c r="J120" i="1" s="1"/>
  <c r="J121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<sst xmlns="http://schemas.openxmlformats.org/spreadsheetml/2006/main" count="315" uniqueCount="142">
  <si>
    <t>&gt;&gt;  skryté stĺpce  &lt;&lt;</t>
  </si>
  <si>
    <t>{9c3c052a-7e68-4140-87b7-465f1e590c6e}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</si>
  <si>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</si>
  <si>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</si>
  <si>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</si>
  <si>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</si>
  <si>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</si>
  <si>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</si>
  <si>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4 - Sklad ES Topoľčianky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</si>
  <si>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</si>
  <si>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</si>
  <si>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</si>
  <si>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</si>
  <si>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</si>
  <si>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</si>
  <si>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</si>
  <si>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</si>
  <si>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</si>
  <si>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</si>
  <si>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</si>
  <si>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</si>
  <si>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</si>
  <si>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</si>
  <si>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</si>
  <si>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</si>
  <si>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</si>
  <si>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</si>
  <si>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</si>
  <si>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</si>
  <si>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</si>
  <si>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</si>
  <si>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</si>
  <si>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</si>
  <si>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</si>
  <si>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</si>
  <si>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</si>
  <si>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</si>
  <si>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</si>
  <si>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</si>
  <si>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</si>
  <si>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</si>
  <si>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</si>
  <si>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</si>
  <si>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</si>
  <si>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</si>
  <si>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</si>
  <si>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</si>
  <si>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</si>
  <si>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</si>
  <si>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</si>
  <si>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</si>
  <si>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</si>
  <si>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</si>
  <si>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</si>
  <si>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</si>
  <si>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</si>
  <si>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</si>
  <si>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</si>
  <si>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</si>
  <si>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</si>
  <si>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</si>
  <si>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</si>
  <si>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</si>
  <si>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</si>
  <si>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</si>
  <si>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</si>
  <si>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</si>
  <si>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</si>
  <si>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</si>
  <si>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2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</si>
  <si>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</si>
  <si>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</si>
  <si>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</si>
  <si>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</si>
  <si>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</si>
  <si>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</si>
  <si>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</si>
  <si>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</si>
  <si>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</si>
  <si>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-576573885</t>
  </si>
  <si>
    <t>7653218981</t>
  </si>
  <si>
    <t>Spracovanie technol. postupu vrát. vybavenia žiadosti a poplatkov k žiadosti ( na základe splnomocnenia investorom)</t>
  </si>
  <si>
    <t>621979189</t>
  </si>
  <si>
    <t>3</t>
  </si>
  <si>
    <t>765323830.S1</t>
  </si>
  <si>
    <t>Demontáž vlnoviek z azbestocementu do sute na drevenej alebo oceľovej konštrukcii, sklon do 45°,-0,02200 t</t>
  </si>
  <si>
    <t>m2</t>
  </si>
  <si>
    <t>1562583761</t>
  </si>
  <si>
    <t>4</t>
  </si>
  <si>
    <t>765328813.S1</t>
  </si>
  <si>
    <t>Demontáž azbestocementových hrebeňov a nároží do sute krytiny vlnitej, sklon do 45°,-0,01700 t</t>
  </si>
  <si>
    <t>m</t>
  </si>
  <si>
    <t>-1455391995</t>
  </si>
  <si>
    <t>5</t>
  </si>
  <si>
    <t>97901111</t>
  </si>
  <si>
    <t>Zvislá doprava zdemontovaných AZC vlnoviek</t>
  </si>
  <si>
    <t>t</t>
  </si>
  <si>
    <t>-1744915290</t>
  </si>
  <si>
    <t>762</t>
  </si>
  <si>
    <t>Konštrukcie tesárske</t>
  </si>
  <si>
    <t>6</t>
  </si>
  <si>
    <t>762333120.S</t>
  </si>
  <si>
    <t>Výmena poškodených  časti konštrukcií krovov striech - oprava strešnej konštrukcie (odhad - bude upresnené po demontáži krytiny)</t>
  </si>
  <si>
    <t>-1998540673</t>
  </si>
  <si>
    <t>7</t>
  </si>
  <si>
    <t>M</t>
  </si>
  <si>
    <t>605120000100.S</t>
  </si>
  <si>
    <t>Hranoly zo smreku neopracované hranené akosť I - dodávka</t>
  </si>
  <si>
    <t>m3</t>
  </si>
  <si>
    <t>32</t>
  </si>
  <si>
    <t>-141135364</t>
  </si>
  <si>
    <t>8</t>
  </si>
  <si>
    <t>9419550059</t>
  </si>
  <si>
    <t>Lešenie pracovné (odhad - bude upresnené po demontáži krytiny)</t>
  </si>
  <si>
    <t>576108393</t>
  </si>
  <si>
    <t>9</t>
  </si>
  <si>
    <t>998762202.S</t>
  </si>
  <si>
    <t>Presun hmôt pre konštrukcie tesárske v objektoch výšky do 12 m</t>
  </si>
  <si>
    <t>%</t>
  </si>
  <si>
    <t>1174300234</t>
  </si>
  <si>
    <t>764</t>
  </si>
  <si>
    <t>Konštrukcie klampiarske</t>
  </si>
  <si>
    <t>10</t>
  </si>
  <si>
    <t>764172491.S</t>
  </si>
  <si>
    <t>Montáž krytiny z trapézového plechu, sklon do 30° (vrát. dodávky skrutiek s podložkou)</t>
  </si>
  <si>
    <t>-682755563</t>
  </si>
  <si>
    <t>11</t>
  </si>
  <si>
    <t>138310001400</t>
  </si>
  <si>
    <t>Plech trapézový s náterom TN-50, kš 1020 mm Classic lesklý hr. 0,75 mm</t>
  </si>
  <si>
    <t>-570632322</t>
  </si>
  <si>
    <t>12</t>
  </si>
  <si>
    <t>764391420.S</t>
  </si>
  <si>
    <t>Záveterná lišta z pozinkovaného farbeného PZf plechu, r.š. 330 mm</t>
  </si>
  <si>
    <t>-616010114</t>
  </si>
  <si>
    <t>13</t>
  </si>
  <si>
    <t>764393430.S</t>
  </si>
  <si>
    <t>Hrebeň strechy z pozinkovaného farbeného PZf plechu, r.š. 400 mm</t>
  </si>
  <si>
    <t>1409527583</t>
  </si>
  <si>
    <t>14</t>
  </si>
  <si>
    <t>998764102.S</t>
  </si>
  <si>
    <t>Presun hmôt pre konštrukcie klampiarske v objektoch výšky nad 6 do 12 m</t>
  </si>
  <si>
    <t>782718001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</si>
</sst>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"/>
  <sheetViews>
    <sheetView tabSelected="1" workbookViewId="0">
      <selection activeCell="X20" sqref="X20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ROUND(J120,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ROUND((SUM(BE120:BE138)),  2)</f>
        <v>0</v>
      </c>
      <c r="G33" s="34"/>
      <c r="H33" s="34"/>
      <c r="I33" s="35">
        <v>0.2</v>
      </c>
      <c r="J33" s="33">
        <f>ROUND(((SUM(BE120:BE138))*I33),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ROUND((SUM(BF120:BF138)),  2)</f>
        <v>0</v>
      </c>
      <c r="G34" s="13"/>
      <c r="H34" s="13"/>
      <c r="I34" s="37">
        <v>0.2</v>
      </c>
      <c r="J34" s="36">
        <f>ROUND(((SUM(BF120:BF138))*I34),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ROUND((SUM(BG120:BG138)),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ROUND((SUM(BH120:BH138)),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ROUND((SUM(BI120:BI138)),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4 - Sklad ES Topoľčianky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J120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J121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J122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J128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J133</f>
        <v>0</v>
      </c>
      <c r="L100" s="66"/>
    </row>
    <row r="101" spans="1:31" s="16" customFormat="1" ht="21.75" hidden="1" customHeight="1" x14ac:dyDescent="0.25">
      <c r="A101" s="13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5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6" customFormat="1" ht="6.95" hidden="1" customHeight="1" x14ac:dyDescent="0.25">
      <c r="A102" s="13"/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15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hidden="1" x14ac:dyDescent="0.25"/>
    <row r="104" spans="1:31" hidden="1" x14ac:dyDescent="0.25"/>
    <row r="105" spans="1:31" hidden="1" x14ac:dyDescent="0.25"/>
    <row r="106" spans="1:31" s="16" customFormat="1" ht="6.95" customHeight="1" x14ac:dyDescent="0.25">
      <c r="A106" s="13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15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6" customFormat="1" ht="24.95" customHeight="1" x14ac:dyDescent="0.25">
      <c r="A107" s="13"/>
      <c r="B107" s="14"/>
      <c r="C107" s="8" t="s">
        <v>51</v>
      </c>
      <c r="D107" s="13"/>
      <c r="E107" s="13"/>
      <c r="F107" s="13"/>
      <c r="G107" s="13"/>
      <c r="H107" s="13"/>
      <c r="I107" s="13"/>
      <c r="J107" s="13"/>
      <c r="K107" s="13"/>
      <c r="L107" s="15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6" customFormat="1" ht="6.95" customHeight="1" x14ac:dyDescent="0.25">
      <c r="A108" s="13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12" customHeight="1" x14ac:dyDescent="0.25">
      <c r="A109" s="13"/>
      <c r="B109" s="14"/>
      <c r="C109" s="10" t="s">
        <v>6</v>
      </c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16.5" customHeight="1" x14ac:dyDescent="0.25">
      <c r="A110" s="13"/>
      <c r="B110" s="14"/>
      <c r="C110" s="13"/>
      <c r="D110" s="13"/>
      <c r="E110" s="11" t="str">
        <f>E7</f>
        <v>Objekty ŠL SR OZ Tribeč - opravy striech, konštrukcií a búranie</v>
      </c>
      <c r="F110" s="12"/>
      <c r="G110" s="12"/>
      <c r="H110" s="12"/>
      <c r="I110" s="13"/>
      <c r="J110" s="13"/>
      <c r="K110" s="1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6" customFormat="1" ht="12" customHeight="1" x14ac:dyDescent="0.25">
      <c r="A111" s="13"/>
      <c r="B111" s="14"/>
      <c r="C111" s="10" t="s">
        <v>7</v>
      </c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16.5" customHeight="1" x14ac:dyDescent="0.25">
      <c r="A112" s="13"/>
      <c r="B112" s="14"/>
      <c r="C112" s="13"/>
      <c r="D112" s="13"/>
      <c r="E112" s="17" t="str">
        <f>E9</f>
        <v>4 - Sklad ES Topoľčianky</v>
      </c>
      <c r="F112" s="18"/>
      <c r="G112" s="18"/>
      <c r="H112" s="18"/>
      <c r="I112" s="13"/>
      <c r="J112" s="13"/>
      <c r="K112" s="1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6" customFormat="1" ht="6.95" customHeight="1" x14ac:dyDescent="0.25">
      <c r="A113" s="13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6" customFormat="1" ht="12" customHeight="1" x14ac:dyDescent="0.25">
      <c r="A114" s="13"/>
      <c r="B114" s="14"/>
      <c r="C114" s="10" t="s">
        <v>12</v>
      </c>
      <c r="D114" s="13"/>
      <c r="E114" s="13"/>
      <c r="F114" s="19" t="str">
        <f>F12</f>
        <v xml:space="preserve"> </v>
      </c>
      <c r="G114" s="13"/>
      <c r="H114" s="13"/>
      <c r="I114" s="10" t="s">
        <v>14</v>
      </c>
      <c r="J114" s="20" t="str">
        <f>IF(J12="","",J12)</f>
        <v/>
      </c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6" customFormat="1" ht="15.2" customHeight="1" x14ac:dyDescent="0.25">
      <c r="A116" s="13"/>
      <c r="B116" s="14"/>
      <c r="C116" s="10" t="s">
        <v>15</v>
      </c>
      <c r="D116" s="13"/>
      <c r="E116" s="13"/>
      <c r="F116" s="19" t="str">
        <f>E15</f>
        <v>Lesy SR, OZ Tribeč, š.p., Parková 7, Topoľčianky</v>
      </c>
      <c r="G116" s="13"/>
      <c r="H116" s="13"/>
      <c r="I116" s="10" t="s">
        <v>20</v>
      </c>
      <c r="J116" s="56" t="str">
        <f>E21</f>
        <v xml:space="preserve"> </v>
      </c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6" customFormat="1" ht="25.7" customHeight="1" x14ac:dyDescent="0.25">
      <c r="A117" s="13"/>
      <c r="B117" s="14"/>
      <c r="C117" s="10" t="s">
        <v>19</v>
      </c>
      <c r="D117" s="13"/>
      <c r="E117" s="13"/>
      <c r="F117" s="19" t="str">
        <f>IF(E18="","",E18)</f>
        <v xml:space="preserve"> </v>
      </c>
      <c r="G117" s="13"/>
      <c r="H117" s="13"/>
      <c r="I117" s="10" t="s">
        <v>21</v>
      </c>
      <c r="J117" s="56">
        <f>E24</f>
        <v>0</v>
      </c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6" customFormat="1" ht="10.35" customHeight="1" x14ac:dyDescent="0.25">
      <c r="A118" s="13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5" s="80" customFormat="1" ht="29.25" customHeight="1" x14ac:dyDescent="0.25">
      <c r="A119" s="70"/>
      <c r="B119" s="71"/>
      <c r="C119" s="72" t="s">
        <v>52</v>
      </c>
      <c r="D119" s="73" t="s">
        <v>53</v>
      </c>
      <c r="E119" s="73" t="s">
        <v>54</v>
      </c>
      <c r="F119" s="73" t="s">
        <v>55</v>
      </c>
      <c r="G119" s="73" t="s">
        <v>56</v>
      </c>
      <c r="H119" s="73" t="s">
        <v>57</v>
      </c>
      <c r="I119" s="73" t="s">
        <v>58</v>
      </c>
      <c r="J119" s="74" t="s">
        <v>44</v>
      </c>
      <c r="K119" s="75" t="s">
        <v>59</v>
      </c>
      <c r="L119" s="76"/>
      <c r="M119" s="77" t="s">
        <v>10</v>
      </c>
      <c r="N119" s="78"/>
      <c r="O119" s="78" t="s">
        <v>60</v>
      </c>
      <c r="P119" s="78" t="s">
        <v>61</v>
      </c>
      <c r="Q119" s="78" t="s">
        <v>62</v>
      </c>
      <c r="R119" s="78" t="s">
        <v>63</v>
      </c>
      <c r="S119" s="78" t="s">
        <v>64</v>
      </c>
      <c r="T119" s="79" t="s">
        <v>65</v>
      </c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</row>
    <row r="120" spans="1:65" s="16" customFormat="1" ht="22.9" customHeight="1" x14ac:dyDescent="0.25">
      <c r="A120" s="13"/>
      <c r="B120" s="14"/>
      <c r="C120" s="81" t="s">
        <v>45</v>
      </c>
      <c r="D120" s="13"/>
      <c r="E120" s="13"/>
      <c r="F120" s="13"/>
      <c r="G120" s="13"/>
      <c r="H120" s="13"/>
      <c r="I120" s="13"/>
      <c r="J120" s="82">
        <f>BK120</f>
        <v>0</v>
      </c>
      <c r="K120" s="13"/>
      <c r="L120" s="14"/>
      <c r="M120" s="83"/>
      <c r="N120" s="84"/>
      <c r="O120" s="27"/>
      <c r="P120" s="85">
        <f>P121</f>
        <v>359.32426999999996</v>
      </c>
      <c r="Q120" s="27"/>
      <c r="R120" s="85">
        <f>R121</f>
        <v>3.8387911999999997</v>
      </c>
      <c r="S120" s="27"/>
      <c r="T120" s="86">
        <f>T121</f>
        <v>5.8027999999999986</v>
      </c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4" t="s">
        <v>66</v>
      </c>
      <c r="AU120" s="4" t="s">
        <v>46</v>
      </c>
      <c r="BK120" s="87">
        <f>BK121</f>
        <v>0</v>
      </c>
    </row>
    <row r="121" spans="1:65" s="88" customFormat="1" ht="25.9" customHeight="1" x14ac:dyDescent="0.2">
      <c r="B121" s="89"/>
      <c r="D121" s="90" t="s">
        <v>66</v>
      </c>
      <c r="E121" s="91" t="s">
        <v>67</v>
      </c>
      <c r="F121" s="91" t="s">
        <v>68</v>
      </c>
      <c r="J121" s="92">
        <f>BK121</f>
        <v>0</v>
      </c>
      <c r="L121" s="89"/>
      <c r="M121" s="93"/>
      <c r="N121" s="94"/>
      <c r="O121" s="94"/>
      <c r="P121" s="95">
        <f>P122+P128+P133</f>
        <v>359.32426999999996</v>
      </c>
      <c r="Q121" s="94"/>
      <c r="R121" s="95">
        <f>R122+R128+R133</f>
        <v>3.8387911999999997</v>
      </c>
      <c r="S121" s="94"/>
      <c r="T121" s="96">
        <f>T122+T128+T133</f>
        <v>5.8027999999999986</v>
      </c>
      <c r="AR121" s="90" t="s">
        <v>69</v>
      </c>
      <c r="AT121" s="97" t="s">
        <v>66</v>
      </c>
      <c r="AU121" s="97" t="s">
        <v>2</v>
      </c>
      <c r="AY121" s="90" t="s">
        <v>70</v>
      </c>
      <c r="BK121" s="98">
        <f>BK122+BK128+BK133</f>
        <v>0</v>
      </c>
    </row>
    <row r="122" spans="1:65" s="88" customFormat="1" ht="22.9" customHeight="1" x14ac:dyDescent="0.2">
      <c r="B122" s="89"/>
      <c r="D122" s="90" t="s">
        <v>66</v>
      </c>
      <c r="E122" s="99" t="s">
        <v>71</v>
      </c>
      <c r="F122" s="99" t="s">
        <v>72</v>
      </c>
      <c r="J122" s="100">
        <f>BK122</f>
        <v>0</v>
      </c>
      <c r="L122" s="89"/>
      <c r="M122" s="93"/>
      <c r="N122" s="94"/>
      <c r="O122" s="94"/>
      <c r="P122" s="95">
        <f>SUM(P123:P127)</f>
        <v>87.021240000000006</v>
      </c>
      <c r="Q122" s="94"/>
      <c r="R122" s="95">
        <f>SUM(R123:R127)</f>
        <v>4.3220000000000001E-2</v>
      </c>
      <c r="S122" s="94"/>
      <c r="T122" s="96">
        <f>SUM(T123:T127)</f>
        <v>5.8027999999999986</v>
      </c>
      <c r="AR122" s="90" t="s">
        <v>2</v>
      </c>
      <c r="AT122" s="97" t="s">
        <v>66</v>
      </c>
      <c r="AU122" s="97" t="s">
        <v>73</v>
      </c>
      <c r="AY122" s="90" t="s">
        <v>70</v>
      </c>
      <c r="BK122" s="98">
        <f>SUM(BK123:BK127)</f>
        <v>0</v>
      </c>
    </row>
    <row r="123" spans="1:65" s="16" customFormat="1" ht="24.2" customHeight="1" x14ac:dyDescent="0.25">
      <c r="A123" s="13"/>
      <c r="B123" s="101"/>
      <c r="C123" s="102" t="s">
        <v>73</v>
      </c>
      <c r="D123" s="102" t="s">
        <v>74</v>
      </c>
      <c r="E123" s="103" t="s">
        <v>75</v>
      </c>
      <c r="F123" s="104" t="s">
        <v>76</v>
      </c>
      <c r="G123" s="105" t="s">
        <v>77</v>
      </c>
      <c r="H123" s="106">
        <v>1</v>
      </c>
      <c r="I123" s="106"/>
      <c r="J123" s="106">
        <f>ROUND(I123*H123,2)</f>
        <v>0</v>
      </c>
      <c r="K123" s="107"/>
      <c r="L123" s="14"/>
      <c r="M123" s="108" t="s">
        <v>10</v>
      </c>
      <c r="N123" s="109"/>
      <c r="O123" s="110">
        <v>0.34</v>
      </c>
      <c r="P123" s="110">
        <f>O123*H123</f>
        <v>0.34</v>
      </c>
      <c r="Q123" s="110">
        <v>1.7000000000000001E-4</v>
      </c>
      <c r="R123" s="110">
        <f>Q123*H123</f>
        <v>1.7000000000000001E-4</v>
      </c>
      <c r="S123" s="110">
        <v>1.4E-2</v>
      </c>
      <c r="T123" s="111">
        <f>S123*H123</f>
        <v>1.4E-2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R123" s="112" t="s">
        <v>78</v>
      </c>
      <c r="AT123" s="112" t="s">
        <v>74</v>
      </c>
      <c r="AU123" s="112" t="s">
        <v>69</v>
      </c>
      <c r="AY123" s="4" t="s">
        <v>70</v>
      </c>
      <c r="BE123" s="113">
        <f>IF(N123="základná",J123,0)</f>
        <v>0</v>
      </c>
      <c r="BF123" s="113">
        <f>IF(N123="znížená",J123,0)</f>
        <v>0</v>
      </c>
      <c r="BG123" s="113">
        <f>IF(N123="zákl. prenesená",J123,0)</f>
        <v>0</v>
      </c>
      <c r="BH123" s="113">
        <f>IF(N123="zníž. prenesená",J123,0)</f>
        <v>0</v>
      </c>
      <c r="BI123" s="113">
        <f>IF(N123="nulová",J123,0)</f>
        <v>0</v>
      </c>
      <c r="BJ123" s="4" t="s">
        <v>69</v>
      </c>
      <c r="BK123" s="113">
        <f>ROUND(I123*H123,2)</f>
        <v>0</v>
      </c>
      <c r="BL123" s="4" t="s">
        <v>78</v>
      </c>
      <c r="BM123" s="112" t="s">
        <v>79</v>
      </c>
    </row>
    <row r="124" spans="1:65" s="16" customFormat="1" ht="37.9" customHeight="1" x14ac:dyDescent="0.25">
      <c r="A124" s="13"/>
      <c r="B124" s="101"/>
      <c r="C124" s="102" t="s">
        <v>69</v>
      </c>
      <c r="D124" s="102" t="s">
        <v>74</v>
      </c>
      <c r="E124" s="103" t="s">
        <v>80</v>
      </c>
      <c r="F124" s="104" t="s">
        <v>81</v>
      </c>
      <c r="G124" s="105" t="s">
        <v>77</v>
      </c>
      <c r="H124" s="106">
        <v>1</v>
      </c>
      <c r="I124" s="106"/>
      <c r="J124" s="106">
        <f>ROUND(I124*H124,2)</f>
        <v>0</v>
      </c>
      <c r="K124" s="107"/>
      <c r="L124" s="14"/>
      <c r="M124" s="108" t="s">
        <v>10</v>
      </c>
      <c r="N124" s="109"/>
      <c r="O124" s="110">
        <v>0.34</v>
      </c>
      <c r="P124" s="110">
        <f>O124*H124</f>
        <v>0.34</v>
      </c>
      <c r="Q124" s="110">
        <v>1.7000000000000001E-4</v>
      </c>
      <c r="R124" s="110">
        <f>Q124*H124</f>
        <v>1.7000000000000001E-4</v>
      </c>
      <c r="S124" s="110">
        <v>1.4E-2</v>
      </c>
      <c r="T124" s="111">
        <f>S124*H124</f>
        <v>1.4E-2</v>
      </c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R124" s="112" t="s">
        <v>78</v>
      </c>
      <c r="AT124" s="112" t="s">
        <v>74</v>
      </c>
      <c r="AU124" s="112" t="s">
        <v>69</v>
      </c>
      <c r="AY124" s="4" t="s">
        <v>70</v>
      </c>
      <c r="BE124" s="113">
        <f>IF(N124="základná",J124,0)</f>
        <v>0</v>
      </c>
      <c r="BF124" s="113">
        <f>IF(N124="znížená",J124,0)</f>
        <v>0</v>
      </c>
      <c r="BG124" s="113">
        <f>IF(N124="zákl. prenesená",J124,0)</f>
        <v>0</v>
      </c>
      <c r="BH124" s="113">
        <f>IF(N124="zníž. prenesená",J124,0)</f>
        <v>0</v>
      </c>
      <c r="BI124" s="113">
        <f>IF(N124="nulová",J124,0)</f>
        <v>0</v>
      </c>
      <c r="BJ124" s="4" t="s">
        <v>69</v>
      </c>
      <c r="BK124" s="113">
        <f>ROUND(I124*H124,2)</f>
        <v>0</v>
      </c>
      <c r="BL124" s="4" t="s">
        <v>78</v>
      </c>
      <c r="BM124" s="112" t="s">
        <v>82</v>
      </c>
    </row>
    <row r="125" spans="1:65" s="16" customFormat="1" ht="37.9" customHeight="1" x14ac:dyDescent="0.25">
      <c r="A125" s="13"/>
      <c r="B125" s="101"/>
      <c r="C125" s="102" t="s">
        <v>83</v>
      </c>
      <c r="D125" s="102" t="s">
        <v>74</v>
      </c>
      <c r="E125" s="103" t="s">
        <v>84</v>
      </c>
      <c r="F125" s="104" t="s">
        <v>85</v>
      </c>
      <c r="G125" s="105" t="s">
        <v>86</v>
      </c>
      <c r="H125" s="106">
        <v>249.2</v>
      </c>
      <c r="I125" s="106"/>
      <c r="J125" s="106">
        <f>ROUND(I125*H125,2)</f>
        <v>0</v>
      </c>
      <c r="K125" s="107"/>
      <c r="L125" s="14"/>
      <c r="M125" s="108" t="s">
        <v>10</v>
      </c>
      <c r="N125" s="109"/>
      <c r="O125" s="110">
        <v>0.29599999999999999</v>
      </c>
      <c r="P125" s="110">
        <f>O125*H125</f>
        <v>73.763199999999998</v>
      </c>
      <c r="Q125" s="110">
        <v>1.7000000000000001E-4</v>
      </c>
      <c r="R125" s="110">
        <f>Q125*H125</f>
        <v>4.2363999999999999E-2</v>
      </c>
      <c r="S125" s="110">
        <v>2.1999999999999999E-2</v>
      </c>
      <c r="T125" s="111">
        <f>S125*H125</f>
        <v>5.4823999999999993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12" t="s">
        <v>78</v>
      </c>
      <c r="AT125" s="112" t="s">
        <v>74</v>
      </c>
      <c r="AU125" s="112" t="s">
        <v>69</v>
      </c>
      <c r="AY125" s="4" t="s">
        <v>70</v>
      </c>
      <c r="BE125" s="113">
        <f>IF(N125="základná",J125,0)</f>
        <v>0</v>
      </c>
      <c r="BF125" s="113">
        <f>IF(N125="znížená",J125,0)</f>
        <v>0</v>
      </c>
      <c r="BG125" s="113">
        <f>IF(N125="zákl. prenesená",J125,0)</f>
        <v>0</v>
      </c>
      <c r="BH125" s="113">
        <f>IF(N125="zníž. prenesená",J125,0)</f>
        <v>0</v>
      </c>
      <c r="BI125" s="113">
        <f>IF(N125="nulová",J125,0)</f>
        <v>0</v>
      </c>
      <c r="BJ125" s="4" t="s">
        <v>69</v>
      </c>
      <c r="BK125" s="113">
        <f>ROUND(I125*H125,2)</f>
        <v>0</v>
      </c>
      <c r="BL125" s="4" t="s">
        <v>78</v>
      </c>
      <c r="BM125" s="112" t="s">
        <v>87</v>
      </c>
    </row>
    <row r="126" spans="1:65" s="16" customFormat="1" ht="24.2" customHeight="1" x14ac:dyDescent="0.25">
      <c r="A126" s="13"/>
      <c r="B126" s="101"/>
      <c r="C126" s="102" t="s">
        <v>88</v>
      </c>
      <c r="D126" s="102" t="s">
        <v>74</v>
      </c>
      <c r="E126" s="103" t="s">
        <v>89</v>
      </c>
      <c r="F126" s="104" t="s">
        <v>90</v>
      </c>
      <c r="G126" s="105" t="s">
        <v>91</v>
      </c>
      <c r="H126" s="106">
        <v>17.2</v>
      </c>
      <c r="I126" s="106"/>
      <c r="J126" s="106">
        <f>ROUND(I126*H126,2)</f>
        <v>0</v>
      </c>
      <c r="K126" s="107"/>
      <c r="L126" s="14"/>
      <c r="M126" s="108" t="s">
        <v>10</v>
      </c>
      <c r="N126" s="109"/>
      <c r="O126" s="110">
        <v>0.15</v>
      </c>
      <c r="P126" s="110">
        <f>O126*H126</f>
        <v>2.5799999999999996</v>
      </c>
      <c r="Q126" s="110">
        <v>3.0000000000000001E-5</v>
      </c>
      <c r="R126" s="110">
        <f>Q126*H126</f>
        <v>5.1599999999999997E-4</v>
      </c>
      <c r="S126" s="110">
        <v>1.7000000000000001E-2</v>
      </c>
      <c r="T126" s="111">
        <f>S126*H126</f>
        <v>0.29239999999999999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12" t="s">
        <v>78</v>
      </c>
      <c r="AT126" s="112" t="s">
        <v>74</v>
      </c>
      <c r="AU126" s="112" t="s">
        <v>69</v>
      </c>
      <c r="AY126" s="4" t="s">
        <v>70</v>
      </c>
      <c r="BE126" s="113">
        <f>IF(N126="základná",J126,0)</f>
        <v>0</v>
      </c>
      <c r="BF126" s="113">
        <f>IF(N126="znížená",J126,0)</f>
        <v>0</v>
      </c>
      <c r="BG126" s="113">
        <f>IF(N126="zákl. prenesená",J126,0)</f>
        <v>0</v>
      </c>
      <c r="BH126" s="113">
        <f>IF(N126="zníž. prenesená",J126,0)</f>
        <v>0</v>
      </c>
      <c r="BI126" s="113">
        <f>IF(N126="nulová",J126,0)</f>
        <v>0</v>
      </c>
      <c r="BJ126" s="4" t="s">
        <v>69</v>
      </c>
      <c r="BK126" s="113">
        <f>ROUND(I126*H126,2)</f>
        <v>0</v>
      </c>
      <c r="BL126" s="4" t="s">
        <v>78</v>
      </c>
      <c r="BM126" s="112" t="s">
        <v>92</v>
      </c>
    </row>
    <row r="127" spans="1:65" s="16" customFormat="1" ht="16.5" customHeight="1" x14ac:dyDescent="0.25">
      <c r="A127" s="13"/>
      <c r="B127" s="101"/>
      <c r="C127" s="102" t="s">
        <v>93</v>
      </c>
      <c r="D127" s="102" t="s">
        <v>74</v>
      </c>
      <c r="E127" s="103" t="s">
        <v>94</v>
      </c>
      <c r="F127" s="104" t="s">
        <v>95</v>
      </c>
      <c r="G127" s="105" t="s">
        <v>96</v>
      </c>
      <c r="H127" s="106">
        <v>5.07</v>
      </c>
      <c r="I127" s="106"/>
      <c r="J127" s="106">
        <f>ROUND(I127*H127,2)</f>
        <v>0</v>
      </c>
      <c r="K127" s="107"/>
      <c r="L127" s="14"/>
      <c r="M127" s="108" t="s">
        <v>10</v>
      </c>
      <c r="N127" s="109"/>
      <c r="O127" s="110">
        <v>1.972</v>
      </c>
      <c r="P127" s="110">
        <f>O127*H127</f>
        <v>9.9980399999999996</v>
      </c>
      <c r="Q127" s="110">
        <v>0</v>
      </c>
      <c r="R127" s="110">
        <f>Q127*H127</f>
        <v>0</v>
      </c>
      <c r="S127" s="110">
        <v>0</v>
      </c>
      <c r="T127" s="111">
        <f>S127*H127</f>
        <v>0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12" t="s">
        <v>88</v>
      </c>
      <c r="AT127" s="112" t="s">
        <v>74</v>
      </c>
      <c r="AU127" s="112" t="s">
        <v>69</v>
      </c>
      <c r="AY127" s="4" t="s">
        <v>70</v>
      </c>
      <c r="BE127" s="113">
        <f>IF(N127="základná",J127,0)</f>
        <v>0</v>
      </c>
      <c r="BF127" s="113">
        <f>IF(N127="znížená",J127,0)</f>
        <v>0</v>
      </c>
      <c r="BG127" s="113">
        <f>IF(N127="zákl. prenesená",J127,0)</f>
        <v>0</v>
      </c>
      <c r="BH127" s="113">
        <f>IF(N127="zníž. prenesená",J127,0)</f>
        <v>0</v>
      </c>
      <c r="BI127" s="113">
        <f>IF(N127="nulová",J127,0)</f>
        <v>0</v>
      </c>
      <c r="BJ127" s="4" t="s">
        <v>69</v>
      </c>
      <c r="BK127" s="113">
        <f>ROUND(I127*H127,2)</f>
        <v>0</v>
      </c>
      <c r="BL127" s="4" t="s">
        <v>88</v>
      </c>
      <c r="BM127" s="112" t="s">
        <v>97</v>
      </c>
    </row>
    <row r="128" spans="1:65" s="88" customFormat="1" ht="22.9" customHeight="1" x14ac:dyDescent="0.2">
      <c r="B128" s="89"/>
      <c r="D128" s="90" t="s">
        <v>66</v>
      </c>
      <c r="E128" s="99" t="s">
        <v>98</v>
      </c>
      <c r="F128" s="99" t="s">
        <v>99</v>
      </c>
      <c r="J128" s="100">
        <f>BK128</f>
        <v>0</v>
      </c>
      <c r="L128" s="89"/>
      <c r="M128" s="93"/>
      <c r="N128" s="94"/>
      <c r="O128" s="94"/>
      <c r="P128" s="95">
        <f>SUM(P129:P132)</f>
        <v>67.025599999999997</v>
      </c>
      <c r="Q128" s="94"/>
      <c r="R128" s="95">
        <f>SUM(R129:R132)</f>
        <v>1.704016</v>
      </c>
      <c r="S128" s="94"/>
      <c r="T128" s="96">
        <f>SUM(T129:T132)</f>
        <v>0</v>
      </c>
      <c r="AR128" s="90" t="s">
        <v>69</v>
      </c>
      <c r="AT128" s="97" t="s">
        <v>66</v>
      </c>
      <c r="AU128" s="97" t="s">
        <v>73</v>
      </c>
      <c r="AY128" s="90" t="s">
        <v>70</v>
      </c>
      <c r="BK128" s="98">
        <f>SUM(BK129:BK132)</f>
        <v>0</v>
      </c>
    </row>
    <row r="129" spans="1:65" s="16" customFormat="1" ht="37.9" customHeight="1" x14ac:dyDescent="0.25">
      <c r="A129" s="13"/>
      <c r="B129" s="101"/>
      <c r="C129" s="102" t="s">
        <v>100</v>
      </c>
      <c r="D129" s="102" t="s">
        <v>74</v>
      </c>
      <c r="E129" s="103" t="s">
        <v>101</v>
      </c>
      <c r="F129" s="104" t="s">
        <v>102</v>
      </c>
      <c r="G129" s="105" t="s">
        <v>91</v>
      </c>
      <c r="H129" s="106">
        <v>68.8</v>
      </c>
      <c r="I129" s="106"/>
      <c r="J129" s="106">
        <f>ROUND(I129*H129,2)</f>
        <v>0</v>
      </c>
      <c r="K129" s="107"/>
      <c r="L129" s="14"/>
      <c r="M129" s="108" t="s">
        <v>10</v>
      </c>
      <c r="N129" s="109"/>
      <c r="O129" s="110">
        <v>0.35299999999999998</v>
      </c>
      <c r="P129" s="110">
        <f>O129*H129</f>
        <v>24.286399999999997</v>
      </c>
      <c r="Q129" s="110">
        <v>2.5999999999999998E-4</v>
      </c>
      <c r="R129" s="110">
        <f>Q129*H129</f>
        <v>1.7887999999999998E-2</v>
      </c>
      <c r="S129" s="110">
        <v>0</v>
      </c>
      <c r="T129" s="111">
        <f>S129*H129</f>
        <v>0</v>
      </c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12" t="s">
        <v>78</v>
      </c>
      <c r="AT129" s="112" t="s">
        <v>74</v>
      </c>
      <c r="AU129" s="112" t="s">
        <v>69</v>
      </c>
      <c r="AY129" s="4" t="s">
        <v>70</v>
      </c>
      <c r="BE129" s="113">
        <f>IF(N129="základná",J129,0)</f>
        <v>0</v>
      </c>
      <c r="BF129" s="113">
        <f>IF(N129="znížená",J129,0)</f>
        <v>0</v>
      </c>
      <c r="BG129" s="113">
        <f>IF(N129="zákl. prenesená",J129,0)</f>
        <v>0</v>
      </c>
      <c r="BH129" s="113">
        <f>IF(N129="zníž. prenesená",J129,0)</f>
        <v>0</v>
      </c>
      <c r="BI129" s="113">
        <f>IF(N129="nulová",J129,0)</f>
        <v>0</v>
      </c>
      <c r="BJ129" s="4" t="s">
        <v>69</v>
      </c>
      <c r="BK129" s="113">
        <f>ROUND(I129*H129,2)</f>
        <v>0</v>
      </c>
      <c r="BL129" s="4" t="s">
        <v>78</v>
      </c>
      <c r="BM129" s="112" t="s">
        <v>103</v>
      </c>
    </row>
    <row r="130" spans="1:65" s="16" customFormat="1" ht="24.2" customHeight="1" x14ac:dyDescent="0.25">
      <c r="A130" s="13"/>
      <c r="B130" s="101"/>
      <c r="C130" s="114" t="s">
        <v>104</v>
      </c>
      <c r="D130" s="114" t="s">
        <v>105</v>
      </c>
      <c r="E130" s="115" t="s">
        <v>106</v>
      </c>
      <c r="F130" s="116" t="s">
        <v>107</v>
      </c>
      <c r="G130" s="117" t="s">
        <v>108</v>
      </c>
      <c r="H130" s="118">
        <v>1.1599999999999999</v>
      </c>
      <c r="I130" s="118"/>
      <c r="J130" s="118">
        <f>ROUND(I130*H130,2)</f>
        <v>0</v>
      </c>
      <c r="K130" s="119"/>
      <c r="L130" s="120"/>
      <c r="M130" s="121" t="s">
        <v>10</v>
      </c>
      <c r="N130" s="122"/>
      <c r="O130" s="110">
        <v>0</v>
      </c>
      <c r="P130" s="110">
        <f>O130*H130</f>
        <v>0</v>
      </c>
      <c r="Q130" s="110">
        <v>0.55000000000000004</v>
      </c>
      <c r="R130" s="110">
        <f>Q130*H130</f>
        <v>0.63800000000000001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109</v>
      </c>
      <c r="AT130" s="112" t="s">
        <v>105</v>
      </c>
      <c r="AU130" s="112" t="s">
        <v>69</v>
      </c>
      <c r="AY130" s="4" t="s">
        <v>70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69</v>
      </c>
      <c r="BK130" s="113">
        <f>ROUND(I130*H130,2)</f>
        <v>0</v>
      </c>
      <c r="BL130" s="4" t="s">
        <v>78</v>
      </c>
      <c r="BM130" s="112" t="s">
        <v>110</v>
      </c>
    </row>
    <row r="131" spans="1:65" s="16" customFormat="1" ht="24.2" customHeight="1" x14ac:dyDescent="0.25">
      <c r="A131" s="13"/>
      <c r="B131" s="101"/>
      <c r="C131" s="102" t="s">
        <v>111</v>
      </c>
      <c r="D131" s="102" t="s">
        <v>74</v>
      </c>
      <c r="E131" s="103" t="s">
        <v>112</v>
      </c>
      <c r="F131" s="104" t="s">
        <v>113</v>
      </c>
      <c r="G131" s="105" t="s">
        <v>86</v>
      </c>
      <c r="H131" s="106">
        <v>169.6</v>
      </c>
      <c r="I131" s="106"/>
      <c r="J131" s="106">
        <f>ROUND(I131*H131,2)</f>
        <v>0</v>
      </c>
      <c r="K131" s="107"/>
      <c r="L131" s="14"/>
      <c r="M131" s="108" t="s">
        <v>10</v>
      </c>
      <c r="N131" s="109"/>
      <c r="O131" s="110">
        <v>0.252</v>
      </c>
      <c r="P131" s="110">
        <f>O131*H131</f>
        <v>42.739199999999997</v>
      </c>
      <c r="Q131" s="110">
        <v>6.1799999999999997E-3</v>
      </c>
      <c r="R131" s="110">
        <f>Q131*H131</f>
        <v>1.0481279999999999</v>
      </c>
      <c r="S131" s="110">
        <v>0</v>
      </c>
      <c r="T131" s="111">
        <f>S131*H131</f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88</v>
      </c>
      <c r="AT131" s="112" t="s">
        <v>74</v>
      </c>
      <c r="AU131" s="112" t="s">
        <v>69</v>
      </c>
      <c r="AY131" s="4" t="s">
        <v>70</v>
      </c>
      <c r="BE131" s="113">
        <f>IF(N131="základná",J131,0)</f>
        <v>0</v>
      </c>
      <c r="BF131" s="113">
        <f>IF(N131="znížená",J131,0)</f>
        <v>0</v>
      </c>
      <c r="BG131" s="113">
        <f>IF(N131="zákl. prenesená",J131,0)</f>
        <v>0</v>
      </c>
      <c r="BH131" s="113">
        <f>IF(N131="zníž. prenesená",J131,0)</f>
        <v>0</v>
      </c>
      <c r="BI131" s="113">
        <f>IF(N131="nulová",J131,0)</f>
        <v>0</v>
      </c>
      <c r="BJ131" s="4" t="s">
        <v>69</v>
      </c>
      <c r="BK131" s="113">
        <f>ROUND(I131*H131,2)</f>
        <v>0</v>
      </c>
      <c r="BL131" s="4" t="s">
        <v>88</v>
      </c>
      <c r="BM131" s="112" t="s">
        <v>114</v>
      </c>
    </row>
    <row r="132" spans="1:65" s="16" customFormat="1" ht="24.2" customHeight="1" x14ac:dyDescent="0.25">
      <c r="A132" s="13"/>
      <c r="B132" s="101"/>
      <c r="C132" s="102" t="s">
        <v>115</v>
      </c>
      <c r="D132" s="102" t="s">
        <v>74</v>
      </c>
      <c r="E132" s="103" t="s">
        <v>116</v>
      </c>
      <c r="F132" s="104" t="s">
        <v>117</v>
      </c>
      <c r="G132" s="105" t="s">
        <v>118</v>
      </c>
      <c r="H132" s="106">
        <v>11.79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</v>
      </c>
      <c r="P132" s="110">
        <f>O132*H132</f>
        <v>0</v>
      </c>
      <c r="Q132" s="110">
        <v>0</v>
      </c>
      <c r="R132" s="110">
        <f>Q132*H132</f>
        <v>0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78</v>
      </c>
      <c r="AT132" s="112" t="s">
        <v>74</v>
      </c>
      <c r="AU132" s="112" t="s">
        <v>69</v>
      </c>
      <c r="AY132" s="4" t="s">
        <v>70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69</v>
      </c>
      <c r="BK132" s="113">
        <f>ROUND(I132*H132,2)</f>
        <v>0</v>
      </c>
      <c r="BL132" s="4" t="s">
        <v>78</v>
      </c>
      <c r="BM132" s="112" t="s">
        <v>119</v>
      </c>
    </row>
    <row r="133" spans="1:65" s="88" customFormat="1" ht="22.9" customHeight="1" x14ac:dyDescent="0.2">
      <c r="B133" s="89"/>
      <c r="D133" s="90" t="s">
        <v>66</v>
      </c>
      <c r="E133" s="99" t="s">
        <v>120</v>
      </c>
      <c r="F133" s="99" t="s">
        <v>121</v>
      </c>
      <c r="J133" s="100">
        <f>BK133</f>
        <v>0</v>
      </c>
      <c r="L133" s="89"/>
      <c r="M133" s="93"/>
      <c r="N133" s="94"/>
      <c r="O133" s="94"/>
      <c r="P133" s="95">
        <f>SUM(P134:P138)</f>
        <v>205.27742999999995</v>
      </c>
      <c r="Q133" s="94"/>
      <c r="R133" s="95">
        <f>SUM(R134:R138)</f>
        <v>2.0915551999999997</v>
      </c>
      <c r="S133" s="94"/>
      <c r="T133" s="96">
        <f>SUM(T134:T138)</f>
        <v>0</v>
      </c>
      <c r="AR133" s="90" t="s">
        <v>69</v>
      </c>
      <c r="AT133" s="97" t="s">
        <v>66</v>
      </c>
      <c r="AU133" s="97" t="s">
        <v>73</v>
      </c>
      <c r="AY133" s="90" t="s">
        <v>70</v>
      </c>
      <c r="BK133" s="98">
        <f>SUM(BK134:BK138)</f>
        <v>0</v>
      </c>
    </row>
    <row r="134" spans="1:65" s="16" customFormat="1" ht="24.2" customHeight="1" x14ac:dyDescent="0.25">
      <c r="A134" s="13"/>
      <c r="B134" s="101"/>
      <c r="C134" s="102" t="s">
        <v>122</v>
      </c>
      <c r="D134" s="102" t="s">
        <v>74</v>
      </c>
      <c r="E134" s="103" t="s">
        <v>123</v>
      </c>
      <c r="F134" s="104" t="s">
        <v>124</v>
      </c>
      <c r="G134" s="105" t="s">
        <v>86</v>
      </c>
      <c r="H134" s="106">
        <v>249.2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0.66896999999999995</v>
      </c>
      <c r="P134" s="110">
        <f>O134*H134</f>
        <v>166.70732399999997</v>
      </c>
      <c r="Q134" s="110">
        <v>1.6000000000000001E-4</v>
      </c>
      <c r="R134" s="110">
        <f>Q134*H134</f>
        <v>3.9872000000000005E-2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78</v>
      </c>
      <c r="AT134" s="112" t="s">
        <v>74</v>
      </c>
      <c r="AU134" s="112" t="s">
        <v>69</v>
      </c>
      <c r="AY134" s="4" t="s">
        <v>70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69</v>
      </c>
      <c r="BK134" s="113">
        <f>ROUND(I134*H134,2)</f>
        <v>0</v>
      </c>
      <c r="BL134" s="4" t="s">
        <v>78</v>
      </c>
      <c r="BM134" s="112" t="s">
        <v>125</v>
      </c>
    </row>
    <row r="135" spans="1:65" s="16" customFormat="1" ht="24.2" customHeight="1" x14ac:dyDescent="0.25">
      <c r="A135" s="13"/>
      <c r="B135" s="101"/>
      <c r="C135" s="114" t="s">
        <v>126</v>
      </c>
      <c r="D135" s="114" t="s">
        <v>105</v>
      </c>
      <c r="E135" s="115" t="s">
        <v>127</v>
      </c>
      <c r="F135" s="116" t="s">
        <v>128</v>
      </c>
      <c r="G135" s="117" t="s">
        <v>86</v>
      </c>
      <c r="H135" s="118">
        <v>266.64</v>
      </c>
      <c r="I135" s="118"/>
      <c r="J135" s="118">
        <f>ROUND(I135*H135,2)</f>
        <v>0</v>
      </c>
      <c r="K135" s="119"/>
      <c r="L135" s="120"/>
      <c r="M135" s="121" t="s">
        <v>10</v>
      </c>
      <c r="N135" s="122"/>
      <c r="O135" s="110">
        <v>0</v>
      </c>
      <c r="P135" s="110">
        <f>O135*H135</f>
        <v>0</v>
      </c>
      <c r="Q135" s="110">
        <v>7.1799999999999998E-3</v>
      </c>
      <c r="R135" s="110">
        <f>Q135*H135</f>
        <v>1.9144751999999998</v>
      </c>
      <c r="S135" s="110">
        <v>0</v>
      </c>
      <c r="T135" s="111">
        <f>S135*H135</f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109</v>
      </c>
      <c r="AT135" s="112" t="s">
        <v>105</v>
      </c>
      <c r="AU135" s="112" t="s">
        <v>69</v>
      </c>
      <c r="AY135" s="4" t="s">
        <v>70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69</v>
      </c>
      <c r="BK135" s="113">
        <f>ROUND(I135*H135,2)</f>
        <v>0</v>
      </c>
      <c r="BL135" s="4" t="s">
        <v>78</v>
      </c>
      <c r="BM135" s="112" t="s">
        <v>129</v>
      </c>
    </row>
    <row r="136" spans="1:65" s="16" customFormat="1" ht="24.2" customHeight="1" x14ac:dyDescent="0.25">
      <c r="A136" s="13"/>
      <c r="B136" s="101"/>
      <c r="C136" s="102" t="s">
        <v>130</v>
      </c>
      <c r="D136" s="102" t="s">
        <v>74</v>
      </c>
      <c r="E136" s="103" t="s">
        <v>131</v>
      </c>
      <c r="F136" s="104" t="s">
        <v>132</v>
      </c>
      <c r="G136" s="105" t="s">
        <v>91</v>
      </c>
      <c r="H136" s="106">
        <v>27.6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0.61243000000000003</v>
      </c>
      <c r="P136" s="110">
        <f>O136*H136</f>
        <v>16.903068000000001</v>
      </c>
      <c r="Q136" s="110">
        <v>2.8400000000000001E-3</v>
      </c>
      <c r="R136" s="110">
        <f>Q136*H136</f>
        <v>7.8384000000000009E-2</v>
      </c>
      <c r="S136" s="110">
        <v>0</v>
      </c>
      <c r="T136" s="111">
        <f>S136*H136</f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78</v>
      </c>
      <c r="AT136" s="112" t="s">
        <v>74</v>
      </c>
      <c r="AU136" s="112" t="s">
        <v>69</v>
      </c>
      <c r="AY136" s="4" t="s">
        <v>70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69</v>
      </c>
      <c r="BK136" s="113">
        <f>ROUND(I136*H136,2)</f>
        <v>0</v>
      </c>
      <c r="BL136" s="4" t="s">
        <v>78</v>
      </c>
      <c r="BM136" s="112" t="s">
        <v>133</v>
      </c>
    </row>
    <row r="137" spans="1:65" s="16" customFormat="1" ht="24.2" customHeight="1" x14ac:dyDescent="0.25">
      <c r="A137" s="13"/>
      <c r="B137" s="101"/>
      <c r="C137" s="102" t="s">
        <v>134</v>
      </c>
      <c r="D137" s="102" t="s">
        <v>74</v>
      </c>
      <c r="E137" s="103" t="s">
        <v>135</v>
      </c>
      <c r="F137" s="104" t="s">
        <v>136</v>
      </c>
      <c r="G137" s="105" t="s">
        <v>91</v>
      </c>
      <c r="H137" s="106">
        <v>17.2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0.70574000000000003</v>
      </c>
      <c r="P137" s="110">
        <f>O137*H137</f>
        <v>12.138728</v>
      </c>
      <c r="Q137" s="110">
        <v>3.4199999999999999E-3</v>
      </c>
      <c r="R137" s="110">
        <f>Q137*H137</f>
        <v>5.8823999999999994E-2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78</v>
      </c>
      <c r="AT137" s="112" t="s">
        <v>74</v>
      </c>
      <c r="AU137" s="112" t="s">
        <v>69</v>
      </c>
      <c r="AY137" s="4" t="s">
        <v>70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69</v>
      </c>
      <c r="BK137" s="113">
        <f>ROUND(I137*H137,2)</f>
        <v>0</v>
      </c>
      <c r="BL137" s="4" t="s">
        <v>78</v>
      </c>
      <c r="BM137" s="112" t="s">
        <v>137</v>
      </c>
    </row>
    <row r="138" spans="1:65" s="16" customFormat="1" ht="24.2" customHeight="1" x14ac:dyDescent="0.25">
      <c r="A138" s="13"/>
      <c r="B138" s="101"/>
      <c r="C138" s="102" t="s">
        <v>138</v>
      </c>
      <c r="D138" s="102" t="s">
        <v>74</v>
      </c>
      <c r="E138" s="103" t="s">
        <v>139</v>
      </c>
      <c r="F138" s="104" t="s">
        <v>140</v>
      </c>
      <c r="G138" s="105" t="s">
        <v>96</v>
      </c>
      <c r="H138" s="106">
        <v>2.09</v>
      </c>
      <c r="I138" s="106"/>
      <c r="J138" s="106">
        <f>ROUND(I138*H138,2)</f>
        <v>0</v>
      </c>
      <c r="K138" s="107"/>
      <c r="L138" s="14"/>
      <c r="M138" s="123" t="s">
        <v>10</v>
      </c>
      <c r="N138" s="124"/>
      <c r="O138" s="125">
        <v>4.5590000000000002</v>
      </c>
      <c r="P138" s="125">
        <f>O138*H138</f>
        <v>9.5283099999999994</v>
      </c>
      <c r="Q138" s="125">
        <v>0</v>
      </c>
      <c r="R138" s="125">
        <f>Q138*H138</f>
        <v>0</v>
      </c>
      <c r="S138" s="125">
        <v>0</v>
      </c>
      <c r="T138" s="126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78</v>
      </c>
      <c r="AT138" s="112" t="s">
        <v>74</v>
      </c>
      <c r="AU138" s="112" t="s">
        <v>69</v>
      </c>
      <c r="AY138" s="4" t="s">
        <v>70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69</v>
      </c>
      <c r="BK138" s="113">
        <f>ROUND(I138*H138,2)</f>
        <v>0</v>
      </c>
      <c r="BL138" s="4" t="s">
        <v>78</v>
      </c>
      <c r="BM138" s="112" t="s">
        <v>141</v>
      </c>
    </row>
    <row r="139" spans="1:65" s="16" customFormat="1" ht="6.95" customHeight="1" x14ac:dyDescent="0.25">
      <c r="A139" s="13"/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14"/>
      <c r="M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2022-08-22T07:33:02Z</dcterms:created>
  <dcterms:modified xsi:type="dcterms:W3CDTF">2022-08-22T07:36:17Z</dcterms:modified>
</cp:coreProperties>
</file>