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ZsNH\Strechy na OZ Tribeč\Oprava strechy chladiarne a garáže ŠOD Topoľčianky, strecha ES Topoľčianky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66" i="1" l="1"/>
  <c r="BI166" i="1"/>
  <c r="BH166" i="1"/>
  <c r="BG166" i="1"/>
  <c r="BE166" i="1"/>
  <c r="T166" i="1"/>
  <c r="R166" i="1"/>
  <c r="P166" i="1"/>
  <c r="J166" i="1"/>
  <c r="BF166" i="1" s="1"/>
  <c r="BK165" i="1"/>
  <c r="BK164" i="1" s="1"/>
  <c r="BI165" i="1"/>
  <c r="BH165" i="1"/>
  <c r="BG165" i="1"/>
  <c r="BF165" i="1"/>
  <c r="BE165" i="1"/>
  <c r="T165" i="1"/>
  <c r="T164" i="1" s="1"/>
  <c r="T163" i="1" s="1"/>
  <c r="R165" i="1"/>
  <c r="R164" i="1" s="1"/>
  <c r="R163" i="1" s="1"/>
  <c r="P165" i="1"/>
  <c r="P164" i="1" s="1"/>
  <c r="P163" i="1" s="1"/>
  <c r="J165" i="1"/>
  <c r="BK162" i="1"/>
  <c r="BK161" i="1" s="1"/>
  <c r="J161" i="1" s="1"/>
  <c r="J105" i="1" s="1"/>
  <c r="BI162" i="1"/>
  <c r="BH162" i="1"/>
  <c r="BG162" i="1"/>
  <c r="BF162" i="1"/>
  <c r="BE162" i="1"/>
  <c r="T162" i="1"/>
  <c r="R162" i="1"/>
  <c r="P162" i="1"/>
  <c r="P161" i="1" s="1"/>
  <c r="J162" i="1"/>
  <c r="T161" i="1"/>
  <c r="R161" i="1"/>
  <c r="BK160" i="1"/>
  <c r="BK158" i="1" s="1"/>
  <c r="J158" i="1" s="1"/>
  <c r="J104" i="1" s="1"/>
  <c r="BI160" i="1"/>
  <c r="BH160" i="1"/>
  <c r="BG160" i="1"/>
  <c r="BF160" i="1"/>
  <c r="BE160" i="1"/>
  <c r="T160" i="1"/>
  <c r="R160" i="1"/>
  <c r="P160" i="1"/>
  <c r="J160" i="1"/>
  <c r="BK159" i="1"/>
  <c r="BI159" i="1"/>
  <c r="BH159" i="1"/>
  <c r="BG159" i="1"/>
  <c r="BE159" i="1"/>
  <c r="T159" i="1"/>
  <c r="R159" i="1"/>
  <c r="R158" i="1" s="1"/>
  <c r="P159" i="1"/>
  <c r="J159" i="1"/>
  <c r="BF159" i="1" s="1"/>
  <c r="T158" i="1"/>
  <c r="P158" i="1"/>
  <c r="BK157" i="1"/>
  <c r="BI157" i="1"/>
  <c r="BH157" i="1"/>
  <c r="BG157" i="1"/>
  <c r="BF157" i="1"/>
  <c r="BE157" i="1"/>
  <c r="T157" i="1"/>
  <c r="R157" i="1"/>
  <c r="P157" i="1"/>
  <c r="J157" i="1"/>
  <c r="BK156" i="1"/>
  <c r="BI156" i="1"/>
  <c r="BH156" i="1"/>
  <c r="BG156" i="1"/>
  <c r="BE156" i="1"/>
  <c r="T156" i="1"/>
  <c r="R156" i="1"/>
  <c r="P156" i="1"/>
  <c r="J156" i="1"/>
  <c r="BF156" i="1" s="1"/>
  <c r="BK155" i="1"/>
  <c r="BI155" i="1"/>
  <c r="BH155" i="1"/>
  <c r="BG155" i="1"/>
  <c r="BF155" i="1"/>
  <c r="BE155" i="1"/>
  <c r="T155" i="1"/>
  <c r="R155" i="1"/>
  <c r="R151" i="1" s="1"/>
  <c r="P155" i="1"/>
  <c r="J155" i="1"/>
  <c r="BK154" i="1"/>
  <c r="BI154" i="1"/>
  <c r="BH154" i="1"/>
  <c r="BG154" i="1"/>
  <c r="BF154" i="1"/>
  <c r="BE154" i="1"/>
  <c r="T154" i="1"/>
  <c r="R154" i="1"/>
  <c r="P154" i="1"/>
  <c r="J154" i="1"/>
  <c r="BK153" i="1"/>
  <c r="BI153" i="1"/>
  <c r="BH153" i="1"/>
  <c r="BG153" i="1"/>
  <c r="BF153" i="1"/>
  <c r="BE153" i="1"/>
  <c r="T153" i="1"/>
  <c r="R153" i="1"/>
  <c r="P153" i="1"/>
  <c r="J153" i="1"/>
  <c r="BK152" i="1"/>
  <c r="BI152" i="1"/>
  <c r="BH152" i="1"/>
  <c r="BG152" i="1"/>
  <c r="BE152" i="1"/>
  <c r="T152" i="1"/>
  <c r="T151" i="1" s="1"/>
  <c r="R152" i="1"/>
  <c r="P152" i="1"/>
  <c r="P151" i="1" s="1"/>
  <c r="J152" i="1"/>
  <c r="BF152" i="1" s="1"/>
  <c r="BK150" i="1"/>
  <c r="BI150" i="1"/>
  <c r="BH150" i="1"/>
  <c r="BG150" i="1"/>
  <c r="BE150" i="1"/>
  <c r="T150" i="1"/>
  <c r="R150" i="1"/>
  <c r="P150" i="1"/>
  <c r="J150" i="1"/>
  <c r="BF150" i="1" s="1"/>
  <c r="BK149" i="1"/>
  <c r="BI149" i="1"/>
  <c r="BH149" i="1"/>
  <c r="BG149" i="1"/>
  <c r="BE149" i="1"/>
  <c r="T149" i="1"/>
  <c r="R149" i="1"/>
  <c r="P149" i="1"/>
  <c r="J149" i="1"/>
  <c r="BF149" i="1" s="1"/>
  <c r="BK148" i="1"/>
  <c r="BI148" i="1"/>
  <c r="BH148" i="1"/>
  <c r="BG148" i="1"/>
  <c r="BE148" i="1"/>
  <c r="T148" i="1"/>
  <c r="R148" i="1"/>
  <c r="P148" i="1"/>
  <c r="J148" i="1"/>
  <c r="BF148" i="1" s="1"/>
  <c r="BK147" i="1"/>
  <c r="BI147" i="1"/>
  <c r="BH147" i="1"/>
  <c r="BG147" i="1"/>
  <c r="BF147" i="1"/>
  <c r="BE147" i="1"/>
  <c r="T147" i="1"/>
  <c r="R147" i="1"/>
  <c r="P147" i="1"/>
  <c r="J147" i="1"/>
  <c r="BK146" i="1"/>
  <c r="BI146" i="1"/>
  <c r="BH146" i="1"/>
  <c r="BG146" i="1"/>
  <c r="BE146" i="1"/>
  <c r="T146" i="1"/>
  <c r="R146" i="1"/>
  <c r="P146" i="1"/>
  <c r="J146" i="1"/>
  <c r="BF146" i="1" s="1"/>
  <c r="BK145" i="1"/>
  <c r="BI145" i="1"/>
  <c r="BH145" i="1"/>
  <c r="BG145" i="1"/>
  <c r="BE145" i="1"/>
  <c r="T145" i="1"/>
  <c r="R145" i="1"/>
  <c r="P145" i="1"/>
  <c r="J145" i="1"/>
  <c r="BF145" i="1" s="1"/>
  <c r="BK144" i="1"/>
  <c r="BI144" i="1"/>
  <c r="BH144" i="1"/>
  <c r="BG144" i="1"/>
  <c r="BE144" i="1"/>
  <c r="T144" i="1"/>
  <c r="R144" i="1"/>
  <c r="P144" i="1"/>
  <c r="J144" i="1"/>
  <c r="BF144" i="1" s="1"/>
  <c r="BK143" i="1"/>
  <c r="BI143" i="1"/>
  <c r="BH143" i="1"/>
  <c r="BG143" i="1"/>
  <c r="BF143" i="1"/>
  <c r="BE143" i="1"/>
  <c r="T143" i="1"/>
  <c r="R143" i="1"/>
  <c r="P143" i="1"/>
  <c r="J143" i="1"/>
  <c r="BK142" i="1"/>
  <c r="BI142" i="1"/>
  <c r="BH142" i="1"/>
  <c r="BG142" i="1"/>
  <c r="BE142" i="1"/>
  <c r="T142" i="1"/>
  <c r="R142" i="1"/>
  <c r="P142" i="1"/>
  <c r="J142" i="1"/>
  <c r="BF142" i="1" s="1"/>
  <c r="BK141" i="1"/>
  <c r="BI141" i="1"/>
  <c r="BH141" i="1"/>
  <c r="BG141" i="1"/>
  <c r="BE141" i="1"/>
  <c r="T141" i="1"/>
  <c r="R141" i="1"/>
  <c r="P141" i="1"/>
  <c r="P139" i="1" s="1"/>
  <c r="J141" i="1"/>
  <c r="BF141" i="1" s="1"/>
  <c r="BK140" i="1"/>
  <c r="BI140" i="1"/>
  <c r="BH140" i="1"/>
  <c r="BG140" i="1"/>
  <c r="BE140" i="1"/>
  <c r="J33" i="1" s="1"/>
  <c r="T140" i="1"/>
  <c r="T139" i="1" s="1"/>
  <c r="R140" i="1"/>
  <c r="R139" i="1" s="1"/>
  <c r="P140" i="1"/>
  <c r="J140" i="1"/>
  <c r="BF140" i="1" s="1"/>
  <c r="BK138" i="1"/>
  <c r="BI138" i="1"/>
  <c r="BH138" i="1"/>
  <c r="BG138" i="1"/>
  <c r="BF138" i="1"/>
  <c r="BE138" i="1"/>
  <c r="T138" i="1"/>
  <c r="R138" i="1"/>
  <c r="R134" i="1" s="1"/>
  <c r="P138" i="1"/>
  <c r="J138" i="1"/>
  <c r="BK137" i="1"/>
  <c r="BI137" i="1"/>
  <c r="BH137" i="1"/>
  <c r="BG137" i="1"/>
  <c r="BF137" i="1"/>
  <c r="BE137" i="1"/>
  <c r="T137" i="1"/>
  <c r="R137" i="1"/>
  <c r="P137" i="1"/>
  <c r="J137" i="1"/>
  <c r="BK136" i="1"/>
  <c r="BI136" i="1"/>
  <c r="BH136" i="1"/>
  <c r="BG136" i="1"/>
  <c r="BF136" i="1"/>
  <c r="BE136" i="1"/>
  <c r="T136" i="1"/>
  <c r="R136" i="1"/>
  <c r="P136" i="1"/>
  <c r="J136" i="1"/>
  <c r="BK135" i="1"/>
  <c r="BI135" i="1"/>
  <c r="BH135" i="1"/>
  <c r="BG135" i="1"/>
  <c r="BE135" i="1"/>
  <c r="T135" i="1"/>
  <c r="T134" i="1" s="1"/>
  <c r="T133" i="1" s="1"/>
  <c r="R135" i="1"/>
  <c r="P135" i="1"/>
  <c r="P134" i="1" s="1"/>
  <c r="J135" i="1"/>
  <c r="BF135" i="1" s="1"/>
  <c r="BK132" i="1"/>
  <c r="BK131" i="1" s="1"/>
  <c r="J131" i="1" s="1"/>
  <c r="J99" i="1" s="1"/>
  <c r="BI132" i="1"/>
  <c r="BH132" i="1"/>
  <c r="BG132" i="1"/>
  <c r="BF132" i="1"/>
  <c r="BE132" i="1"/>
  <c r="T132" i="1"/>
  <c r="T131" i="1" s="1"/>
  <c r="R132" i="1"/>
  <c r="P132" i="1"/>
  <c r="J132" i="1"/>
  <c r="R131" i="1"/>
  <c r="P131" i="1"/>
  <c r="BK130" i="1"/>
  <c r="BK129" i="1" s="1"/>
  <c r="J129" i="1" s="1"/>
  <c r="J98" i="1" s="1"/>
  <c r="BI130" i="1"/>
  <c r="BH130" i="1"/>
  <c r="BG130" i="1"/>
  <c r="BE130" i="1"/>
  <c r="T130" i="1"/>
  <c r="T129" i="1" s="1"/>
  <c r="T128" i="1" s="1"/>
  <c r="R130" i="1"/>
  <c r="R129" i="1" s="1"/>
  <c r="R128" i="1" s="1"/>
  <c r="P130" i="1"/>
  <c r="J130" i="1"/>
  <c r="BF130" i="1" s="1"/>
  <c r="P129" i="1"/>
  <c r="P128" i="1" s="1"/>
  <c r="J123" i="1"/>
  <c r="F123" i="1"/>
  <c r="F121" i="1"/>
  <c r="E119" i="1"/>
  <c r="J92" i="1"/>
  <c r="F92" i="1"/>
  <c r="J91" i="1"/>
  <c r="F91" i="1"/>
  <c r="F89" i="1"/>
  <c r="E87" i="1"/>
  <c r="J37" i="1"/>
  <c r="J36" i="1"/>
  <c r="J35" i="1"/>
  <c r="J21" i="1"/>
  <c r="E21" i="1"/>
  <c r="J20" i="1"/>
  <c r="J18" i="1"/>
  <c r="E18" i="1"/>
  <c r="F124" i="1" s="1"/>
  <c r="J17" i="1"/>
  <c r="E7" i="1"/>
  <c r="E117" i="1" s="1"/>
  <c r="BK151" i="1" l="1"/>
  <c r="J151" i="1" s="1"/>
  <c r="J103" i="1" s="1"/>
  <c r="BK139" i="1"/>
  <c r="J139" i="1" s="1"/>
  <c r="J102" i="1" s="1"/>
  <c r="BK134" i="1"/>
  <c r="F36" i="1"/>
  <c r="F37" i="1"/>
  <c r="F35" i="1"/>
  <c r="F33" i="1"/>
  <c r="R133" i="1"/>
  <c r="R127" i="1" s="1"/>
  <c r="T127" i="1"/>
  <c r="P133" i="1"/>
  <c r="P127" i="1" s="1"/>
  <c r="J164" i="1"/>
  <c r="J107" i="1" s="1"/>
  <c r="BK163" i="1"/>
  <c r="J163" i="1" s="1"/>
  <c r="J106" i="1" s="1"/>
  <c r="J34" i="1"/>
  <c r="F34" i="1"/>
  <c r="J134" i="1"/>
  <c r="J101" i="1" s="1"/>
  <c r="BK133" i="1"/>
  <c r="J133" i="1" s="1"/>
  <c r="J100" i="1" s="1"/>
  <c r="E85" i="1"/>
  <c r="J89" i="1"/>
  <c r="BK128" i="1"/>
  <c r="J128" i="1" l="1"/>
  <c r="J97" i="1" s="1"/>
  <c r="BK127" i="1"/>
  <c r="J127" i="1" s="1"/>
  <c r="J30" i="1" l="1"/>
  <c r="J39" i="1" s="1"/>
  <c r="J96" i="1"/>
</calcChain>
</file>

<file path=xl/sharedStrings.xml><?xml version="1.0" encoding="utf-8"?>
<sst xmlns="http://schemas.openxmlformats.org/spreadsheetml/2006/main" count="553" uniqueCount="215">
  <si>
    <t>&gt;&gt;  skryté stĺpce  &lt;&lt;</t>
  </si>
  <si>
    <t>{eec76ec2-93e5-4475-b4d4-0d2043802c28}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</si>
  <si>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</si>
  <si>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</si>
  <si>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</si>
  <si>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</si>
  <si>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</si>
  <si>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</si>
  <si>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2 - Garáže Topoľčianky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</si>
  <si>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</si>
  <si>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</si>
  <si>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</si>
  <si>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</si>
  <si>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</si>
  <si>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</si>
  <si>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</si>
  <si>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</si>
  <si>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Lesy SR, OZ Tribeč, š.p., Parková 7, Topoľčianky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</si>
  <si>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</si>
  <si>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</si>
  <si>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</si>
  <si>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</si>
  <si>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</si>
  <si>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</si>
  <si>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</si>
  <si>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</si>
  <si>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</si>
  <si>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</si>
  <si>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</si>
  <si>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</si>
  <si>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</si>
  <si>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</si>
  <si>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</si>
  <si>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</si>
  <si>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</si>
  <si>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</si>
  <si>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</si>
  <si>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</si>
  <si>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</si>
  <si>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</si>
  <si>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</si>
  <si>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</si>
  <si>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</si>
  <si>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</si>
  <si>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</si>
  <si>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</si>
  <si>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</si>
  <si>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</si>
  <si>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</si>
  <si>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</si>
  <si>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</si>
  <si>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765 - Konštrukcie - krytiny tvrdé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</si>
  <si>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</si>
  <si>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</si>
  <si>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</si>
  <si>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783 - Nátery</t>
  </si>
  <si>
    <t>M - Práce a dodávky M</t>
  </si>
  <si>
    <t xml:space="preserve">    21-M - Elektromontáže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</si>
  <si>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</si>
  <si>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</si>
  <si>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</si>
  <si>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</si>
  <si>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</si>
  <si>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</si>
  <si>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</si>
  <si>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</si>
  <si>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</si>
  <si>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</si>
  <si>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</si>
  <si>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</si>
  <si>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</si>
  <si>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</si>
  <si>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</si>
  <si>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</si>
  <si>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</si>
  <si>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</si>
  <si>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</si>
  <si>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</si>
  <si>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6</t>
  </si>
  <si>
    <t>Úpravy povrchov, podlahy, osadenie</t>
  </si>
  <si>
    <t>K</t>
  </si>
  <si>
    <t>622451082.S1</t>
  </si>
  <si>
    <t>Zatretie škár murovaných vonk. stien komína nad krytinou</t>
  </si>
  <si>
    <t>m2</t>
  </si>
  <si>
    <t>4</t>
  </si>
  <si>
    <t>2</t>
  </si>
  <si>
    <t>1876454254</t>
  </si>
  <si>
    <t>9</t>
  </si>
  <si>
    <t>Ostatné konštrukcie a práce-búranie</t>
  </si>
  <si>
    <t>941955001.S</t>
  </si>
  <si>
    <t>Lešenie ľahké pracovné pomocné, s výškou lešeňovej podlahy do 1,20 m</t>
  </si>
  <si>
    <t>-1769886680</t>
  </si>
  <si>
    <t>PSV</t>
  </si>
  <si>
    <t>Práce a dodávky PSV</t>
  </si>
  <si>
    <t>765</t>
  </si>
  <si>
    <t>Konštrukcie - krytiny tvrdé</t>
  </si>
  <si>
    <t>3</t>
  </si>
  <si>
    <t>7653218971</t>
  </si>
  <si>
    <t>Stabilizácia, balenie, preprava a uloženie na skládku vrátane poplatku za uloženie</t>
  </si>
  <si>
    <t>kpl</t>
  </si>
  <si>
    <t>16</t>
  </si>
  <si>
    <t>763786723</t>
  </si>
  <si>
    <t>7653218981</t>
  </si>
  <si>
    <t>Spracovanie technol. postupu vrát. vybavenia žiadosti a poplatkov k žiadosti ( na základe splnomocnenia investorom)</t>
  </si>
  <si>
    <t>-1398180815</t>
  </si>
  <si>
    <t>5</t>
  </si>
  <si>
    <t>765323830.S1</t>
  </si>
  <si>
    <t>Demontáž vlnoviek z azbestocementu do sute na drevenej alebo oceľovej konštrukcii, sklon do 45°,-0,02200 t</t>
  </si>
  <si>
    <t>-1708113455</t>
  </si>
  <si>
    <t>97901111</t>
  </si>
  <si>
    <t>Zvislá doprava zdemontovaných AZC vlnoviek</t>
  </si>
  <si>
    <t>t</t>
  </si>
  <si>
    <t>180688089</t>
  </si>
  <si>
    <t>762</t>
  </si>
  <si>
    <t>Konštrukcie tesárske</t>
  </si>
  <si>
    <t>7</t>
  </si>
  <si>
    <t>762333120.S</t>
  </si>
  <si>
    <t>Výmena poškodených  časti konštrukcií krovov striech - oprava strešnej konštrukcie ( odhad - bude upresnené po demontáži krytiny)</t>
  </si>
  <si>
    <t>m</t>
  </si>
  <si>
    <t>856644296</t>
  </si>
  <si>
    <t>8</t>
  </si>
  <si>
    <t>M</t>
  </si>
  <si>
    <t>605120000100.S</t>
  </si>
  <si>
    <t>Hranoly zo smreku neopracované hranené akosť I - dodávka vrát. impregnácie</t>
  </si>
  <si>
    <t>m3</t>
  </si>
  <si>
    <t>32</t>
  </si>
  <si>
    <t>-669623876</t>
  </si>
  <si>
    <t>762332130.S</t>
  </si>
  <si>
    <t>Montáž viazaných konštrukcií pre podbitie</t>
  </si>
  <si>
    <t>1989226376</t>
  </si>
  <si>
    <t>10</t>
  </si>
  <si>
    <t>605120003100.S</t>
  </si>
  <si>
    <t>Hranoly zo smreku neopracované hranené pre podbitie vrát. impregnácie</t>
  </si>
  <si>
    <t>9228408</t>
  </si>
  <si>
    <t>11</t>
  </si>
  <si>
    <t>762341201.S</t>
  </si>
  <si>
    <t>Montáž latovania jednoduchých striech pre sklon do 60°</t>
  </si>
  <si>
    <t>1637583258</t>
  </si>
  <si>
    <t>12</t>
  </si>
  <si>
    <t>605120002800.S</t>
  </si>
  <si>
    <t>Hranoly z mäkkého reziva neopracované nehranené akosť II, prierez 25-100 cm2</t>
  </si>
  <si>
    <t>40832218</t>
  </si>
  <si>
    <t>13</t>
  </si>
  <si>
    <t>762341253.S</t>
  </si>
  <si>
    <t>Montáž kontralát pre sklon nad 35°</t>
  </si>
  <si>
    <t>611734520</t>
  </si>
  <si>
    <t>14</t>
  </si>
  <si>
    <t>-1242201464</t>
  </si>
  <si>
    <t>15</t>
  </si>
  <si>
    <t>762342812.S</t>
  </si>
  <si>
    <t>Demontáž latovania striech so sklonom do 60° pri osovej vzdialenosti lát 0,22 - 0,50 m, -0,00500 t</t>
  </si>
  <si>
    <t>-1129573815</t>
  </si>
  <si>
    <t>762395000.S</t>
  </si>
  <si>
    <t>Spojovacie prostriedky pre viazané konštrukcie krovov, debnenie a laťovanie, nadstrešné konštr., spádové kliny - svorky, dosky, klince, pásová oceľ, vruty</t>
  </si>
  <si>
    <t>1648127942</t>
  </si>
  <si>
    <t>17</t>
  </si>
  <si>
    <t>998762202.S</t>
  </si>
  <si>
    <t>Presun hmôt pre konštrukcie tesárske v objektoch výšky do 12 m</t>
  </si>
  <si>
    <t>%</t>
  </si>
  <si>
    <t>-35596339</t>
  </si>
  <si>
    <t>764</t>
  </si>
  <si>
    <t>Konštrukcie klampiarske</t>
  </si>
  <si>
    <t>18</t>
  </si>
  <si>
    <t>764172491.S</t>
  </si>
  <si>
    <t>Montáž krytiny z trapézového plechu, sklon do 30° (vrát. dodávky skrutiek s podložkou)</t>
  </si>
  <si>
    <t>827008684</t>
  </si>
  <si>
    <t>19</t>
  </si>
  <si>
    <t>138310001400</t>
  </si>
  <si>
    <t>Plech trapézový s náterom TN-50, kš 1020 mm Classic lesklý hr. 0,75 mm</t>
  </si>
  <si>
    <t>1232675197</t>
  </si>
  <si>
    <t>20</t>
  </si>
  <si>
    <t>764391420.S</t>
  </si>
  <si>
    <t>Záveterná lišta z pozinkovaného farbeného PZf plechu, r.š. 330 mm</t>
  </si>
  <si>
    <t>-1333034853</t>
  </si>
  <si>
    <t>21</t>
  </si>
  <si>
    <t>764339410.S</t>
  </si>
  <si>
    <t xml:space="preserve">Lemovanie z pozinkovaného farbeného PZf plechu, komínov </t>
  </si>
  <si>
    <t>-1798351896</t>
  </si>
  <si>
    <t>22</t>
  </si>
  <si>
    <t>7643394199</t>
  </si>
  <si>
    <t>Oplechovanie ukončenia komína z pozinkovaného farbeného PZf plechu</t>
  </si>
  <si>
    <t>ks</t>
  </si>
  <si>
    <t>306618227</t>
  </si>
  <si>
    <t>23</t>
  </si>
  <si>
    <t>998764102.S</t>
  </si>
  <si>
    <t>Presun hmôt pre konštrukcie klampiarske v objektoch výšky nad 6 do 12 m</t>
  </si>
  <si>
    <t>816600729</t>
  </si>
  <si>
    <t>766</t>
  </si>
  <si>
    <t>Konštrukcie stolárske</t>
  </si>
  <si>
    <t>24</t>
  </si>
  <si>
    <t>766421213.S</t>
  </si>
  <si>
    <t>Montáž obloženia podhľadov rovných palubovkami na pero a drážku z mäkkého dreva, š. nad 80 do 100 mm</t>
  </si>
  <si>
    <t>-1766457704</t>
  </si>
  <si>
    <t>25</t>
  </si>
  <si>
    <t>611920005300.S</t>
  </si>
  <si>
    <t xml:space="preserve">Drevený obklad tatranský profil, hrúbka 11 mm, šírka 75 mm, smrek,  </t>
  </si>
  <si>
    <t>924340788</t>
  </si>
  <si>
    <t>783</t>
  </si>
  <si>
    <t>Nátery</t>
  </si>
  <si>
    <t>26</t>
  </si>
  <si>
    <t>783726100.S</t>
  </si>
  <si>
    <t>Nátery tesárskych konštrukcií syntetické lazurovacím lakom 1x lakovaním</t>
  </si>
  <si>
    <t>-1352646881</t>
  </si>
  <si>
    <t>Práce a dodávky M</t>
  </si>
  <si>
    <t>21-M</t>
  </si>
  <si>
    <t>Elektromontáže</t>
  </si>
  <si>
    <t>27</t>
  </si>
  <si>
    <t>210200001</t>
  </si>
  <si>
    <t>Dodávka a montáž bleskozvodu</t>
  </si>
  <si>
    <t>64</t>
  </si>
  <si>
    <t>1266679823</t>
  </si>
  <si>
    <t>28</t>
  </si>
  <si>
    <t>210200002</t>
  </si>
  <si>
    <t>Revízna správa bleskozvodu</t>
  </si>
  <si>
    <t>-2077714404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</si>
</sst>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/>
    <xf numFmtId="0" fontId="0" fillId="0" borderId="16" xfId="0" applyFont="1" applyBorder="1" applyAlignment="1">
      <alignment vertical="center"/>
    </xf>
    <xf numFmtId="0" fontId="0" fillId="0" borderId="4" xfId="0" applyBorder="1" applyAlignment="1">
      <alignment vertical="center"/>
    </xf>
    <xf numFmtId="166" fontId="19" fillId="0" borderId="4" xfId="0" applyNumberFormat="1" applyFont="1" applyBorder="1" applyAlignment="1"/>
    <xf numFmtId="166" fontId="19" fillId="0" borderId="17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21" fillId="0" borderId="0" xfId="0" applyFont="1" applyAlignment="1"/>
    <xf numFmtId="0" fontId="21" fillId="0" borderId="3" xfId="0" applyFont="1" applyBorder="1" applyAlignme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/>
    <xf numFmtId="0" fontId="21" fillId="0" borderId="18" xfId="0" applyFont="1" applyBorder="1" applyAlignment="1"/>
    <xf numFmtId="0" fontId="21" fillId="0" borderId="0" xfId="0" applyFont="1" applyBorder="1" applyAlignment="1"/>
    <xf numFmtId="166" fontId="21" fillId="0" borderId="0" xfId="0" applyNumberFormat="1" applyFont="1" applyBorder="1" applyAlignment="1"/>
    <xf numFmtId="166" fontId="21" fillId="0" borderId="19" xfId="0" applyNumberFormat="1" applyFont="1" applyBorder="1" applyAlignme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p.Danko/AppData/Local/Microsoft/Windows/INetCache/Content.Outlook/QP0FZGUU/LSR42%20-%20Objekty%20&#352;L%20SR%20OZ%20Tribe&#269;%20-%20opravy%20striech%20kon&#353;trukci&#237;%20a%20b&#250;r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Chladiareň"/>
      <sheetName val="2 - Garáže Topoľčianky"/>
      <sheetName val="3 - Senník Babylon Topoľč..."/>
      <sheetName val="4 - Sklad ES Top..."/>
      <sheetName val="5 - Senníky Piesky"/>
      <sheetName val="6 - Senník Kľačany (Zlatno)"/>
      <sheetName val="7 - Búranie objektu - Sta..."/>
      <sheetName val="8 - Prístrešok pre auto P..."/>
      <sheetName val="9 - Hospodárska budova Po..."/>
      <sheetName val="91 - Hájenka Podlaz (Vozn..."/>
    </sheetNames>
    <sheetDataSet>
      <sheetData sheetId="0">
        <row r="6">
          <cell r="K6" t="str">
            <v>Objekty ŠL SR OZ Tribeč - opravy striech, konštrukcií a búranie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7"/>
  <sheetViews>
    <sheetView tabSelected="1" topLeftCell="A13" workbookViewId="0">
      <selection activeCell="E24" sqref="E24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1"/>
    </row>
    <row r="2" spans="1:46" ht="36.950000000000003" customHeight="1" x14ac:dyDescent="0.25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</row>
    <row r="3" spans="1:46" ht="6.95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2</v>
      </c>
    </row>
    <row r="4" spans="1:46" ht="24.95" customHeight="1" x14ac:dyDescent="0.25">
      <c r="B4" s="7"/>
      <c r="D4" s="8" t="s">
        <v>3</v>
      </c>
      <c r="L4" s="7"/>
      <c r="M4" s="9" t="s">
        <v>4</v>
      </c>
      <c r="AT4" s="4" t="s">
        <v>5</v>
      </c>
    </row>
    <row r="5" spans="1:46" ht="6.95" customHeight="1" x14ac:dyDescent="0.25">
      <c r="B5" s="7"/>
      <c r="L5" s="7"/>
    </row>
    <row r="6" spans="1:46" ht="12" customHeight="1" x14ac:dyDescent="0.25">
      <c r="B6" s="7"/>
      <c r="D6" s="10" t="s">
        <v>6</v>
      </c>
      <c r="L6" s="7"/>
    </row>
    <row r="7" spans="1:46" ht="16.5" customHeight="1" x14ac:dyDescent="0.25">
      <c r="B7" s="7"/>
      <c r="E7" s="11" t="str">
        <f>'[1]Rekapitulácia stavby'!K6</f>
        <v>Objekty ŠL SR OZ Tribeč - opravy striech, konštrukcií a búranie</v>
      </c>
      <c r="F7" s="12"/>
      <c r="G7" s="12"/>
      <c r="H7" s="12"/>
      <c r="L7" s="7"/>
    </row>
    <row r="8" spans="1:46" s="16" customFormat="1" ht="12" customHeight="1" x14ac:dyDescent="0.25">
      <c r="A8" s="13"/>
      <c r="B8" s="14"/>
      <c r="C8" s="13"/>
      <c r="D8" s="10" t="s">
        <v>7</v>
      </c>
      <c r="E8" s="13"/>
      <c r="F8" s="13"/>
      <c r="G8" s="13"/>
      <c r="H8" s="13"/>
      <c r="I8" s="13"/>
      <c r="J8" s="13"/>
      <c r="K8" s="13"/>
      <c r="L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6" customFormat="1" ht="16.5" customHeight="1" x14ac:dyDescent="0.25">
      <c r="A9" s="13"/>
      <c r="B9" s="14"/>
      <c r="C9" s="13"/>
      <c r="D9" s="13"/>
      <c r="E9" s="17" t="s">
        <v>8</v>
      </c>
      <c r="F9" s="18"/>
      <c r="G9" s="18"/>
      <c r="H9" s="18"/>
      <c r="I9" s="13"/>
      <c r="J9" s="13"/>
      <c r="K9" s="13"/>
      <c r="L9" s="1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6" customForma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5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6" customFormat="1" ht="12" customHeight="1" x14ac:dyDescent="0.25">
      <c r="A11" s="13"/>
      <c r="B11" s="14"/>
      <c r="C11" s="13"/>
      <c r="D11" s="10" t="s">
        <v>9</v>
      </c>
      <c r="E11" s="13"/>
      <c r="F11" s="19" t="s">
        <v>10</v>
      </c>
      <c r="G11" s="13"/>
      <c r="H11" s="13"/>
      <c r="I11" s="10" t="s">
        <v>11</v>
      </c>
      <c r="J11" s="19" t="s">
        <v>10</v>
      </c>
      <c r="K11" s="13"/>
      <c r="L11" s="1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6" customFormat="1" ht="12" customHeight="1" x14ac:dyDescent="0.25">
      <c r="A12" s="13"/>
      <c r="B12" s="14"/>
      <c r="C12" s="13"/>
      <c r="D12" s="10" t="s">
        <v>12</v>
      </c>
      <c r="E12" s="13"/>
      <c r="F12" s="19" t="s">
        <v>13</v>
      </c>
      <c r="G12" s="13"/>
      <c r="H12" s="13"/>
      <c r="I12" s="10" t="s">
        <v>14</v>
      </c>
      <c r="J12" s="20"/>
      <c r="K12" s="13"/>
      <c r="L12" s="1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6" customFormat="1" ht="10.9" customHeight="1" x14ac:dyDescent="0.25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6" customFormat="1" ht="12" customHeight="1" x14ac:dyDescent="0.25">
      <c r="A14" s="13"/>
      <c r="B14" s="14"/>
      <c r="C14" s="13"/>
      <c r="D14" s="10" t="s">
        <v>15</v>
      </c>
      <c r="E14" s="13"/>
      <c r="F14" s="13"/>
      <c r="G14" s="13"/>
      <c r="H14" s="13"/>
      <c r="I14" s="10" t="s">
        <v>16</v>
      </c>
      <c r="J14" s="19" t="s">
        <v>10</v>
      </c>
      <c r="K14" s="13"/>
      <c r="L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6" customFormat="1" ht="18" customHeight="1" x14ac:dyDescent="0.25">
      <c r="A15" s="13"/>
      <c r="B15" s="14"/>
      <c r="C15" s="13"/>
      <c r="D15" s="13"/>
      <c r="E15" s="19" t="s">
        <v>17</v>
      </c>
      <c r="F15" s="13"/>
      <c r="G15" s="13"/>
      <c r="H15" s="13"/>
      <c r="I15" s="10" t="s">
        <v>18</v>
      </c>
      <c r="J15" s="19" t="s">
        <v>10</v>
      </c>
      <c r="K15" s="13"/>
      <c r="L15" s="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6" customFormat="1" ht="6.95" customHeight="1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6" customFormat="1" ht="12" customHeight="1" x14ac:dyDescent="0.25">
      <c r="A17" s="13"/>
      <c r="B17" s="14"/>
      <c r="C17" s="13"/>
      <c r="D17" s="10" t="s">
        <v>19</v>
      </c>
      <c r="E17" s="13"/>
      <c r="F17" s="13"/>
      <c r="G17" s="13"/>
      <c r="H17" s="13"/>
      <c r="I17" s="10" t="s">
        <v>16</v>
      </c>
      <c r="J17" s="19" t="str">
        <f>'[1]Rekapitulácia stavby'!AN13</f>
        <v/>
      </c>
      <c r="K17" s="13"/>
      <c r="L17" s="1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6" customFormat="1" ht="18" customHeight="1" x14ac:dyDescent="0.25">
      <c r="A18" s="13"/>
      <c r="B18" s="14"/>
      <c r="C18" s="13"/>
      <c r="D18" s="13"/>
      <c r="E18" s="21" t="str">
        <f>'[1]Rekapitulácia stavby'!E14</f>
        <v xml:space="preserve"> </v>
      </c>
      <c r="F18" s="21"/>
      <c r="G18" s="21"/>
      <c r="H18" s="21"/>
      <c r="I18" s="10" t="s">
        <v>18</v>
      </c>
      <c r="J18" s="19" t="str">
        <f>'[1]Rekapitulácia stavby'!AN14</f>
        <v/>
      </c>
      <c r="K18" s="13"/>
      <c r="L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6" customFormat="1" ht="6.95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5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6" customFormat="1" ht="12" customHeight="1" x14ac:dyDescent="0.25">
      <c r="A20" s="13"/>
      <c r="B20" s="14"/>
      <c r="C20" s="13"/>
      <c r="D20" s="10" t="s">
        <v>20</v>
      </c>
      <c r="E20" s="13"/>
      <c r="F20" s="13"/>
      <c r="G20" s="13"/>
      <c r="H20" s="13"/>
      <c r="I20" s="10" t="s">
        <v>16</v>
      </c>
      <c r="J20" s="19" t="str">
        <f>IF('[1]Rekapitulácia stavby'!AN16="","",'[1]Rekapitulácia stavby'!AN16)</f>
        <v/>
      </c>
      <c r="K20" s="13"/>
      <c r="L20" s="15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6" customFormat="1" ht="18" customHeight="1" x14ac:dyDescent="0.25">
      <c r="A21" s="13"/>
      <c r="B21" s="14"/>
      <c r="C21" s="13"/>
      <c r="D21" s="13"/>
      <c r="E21" s="19" t="str">
        <f>IF('[1]Rekapitulácia stavby'!E17="","",'[1]Rekapitulácia stavby'!E17)</f>
        <v xml:space="preserve"> </v>
      </c>
      <c r="F21" s="13"/>
      <c r="G21" s="13"/>
      <c r="H21" s="13"/>
      <c r="I21" s="10" t="s">
        <v>18</v>
      </c>
      <c r="J21" s="19" t="str">
        <f>IF('[1]Rekapitulácia stavby'!AN17="","",'[1]Rekapitulácia stavby'!AN17)</f>
        <v/>
      </c>
      <c r="K21" s="13"/>
      <c r="L21" s="15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6" customFormat="1" ht="6.95" customHeight="1" x14ac:dyDescent="0.25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6" customFormat="1" ht="12" customHeight="1" x14ac:dyDescent="0.25">
      <c r="A23" s="13"/>
      <c r="B23" s="14"/>
      <c r="C23" s="13"/>
      <c r="D23" s="10" t="s">
        <v>21</v>
      </c>
      <c r="E23" s="13"/>
      <c r="F23" s="13"/>
      <c r="G23" s="13"/>
      <c r="H23" s="13"/>
      <c r="I23" s="10" t="s">
        <v>16</v>
      </c>
      <c r="J23" s="19" t="s">
        <v>10</v>
      </c>
      <c r="K23" s="13"/>
      <c r="L23" s="1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6" customFormat="1" ht="18" customHeight="1" x14ac:dyDescent="0.25">
      <c r="A24" s="13"/>
      <c r="B24" s="14"/>
      <c r="C24" s="13"/>
      <c r="D24" s="13"/>
      <c r="E24" s="19"/>
      <c r="F24" s="13"/>
      <c r="G24" s="13"/>
      <c r="H24" s="13"/>
      <c r="I24" s="10" t="s">
        <v>18</v>
      </c>
      <c r="J24" s="19" t="s">
        <v>10</v>
      </c>
      <c r="K24" s="13"/>
      <c r="L24" s="1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6" customFormat="1" ht="6.95" customHeight="1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6" customFormat="1" ht="12" customHeight="1" x14ac:dyDescent="0.25">
      <c r="A26" s="13"/>
      <c r="B26" s="14"/>
      <c r="C26" s="13"/>
      <c r="D26" s="10" t="s">
        <v>22</v>
      </c>
      <c r="E26" s="13"/>
      <c r="F26" s="13"/>
      <c r="G26" s="13"/>
      <c r="H26" s="13"/>
      <c r="I26" s="13"/>
      <c r="J26" s="13"/>
      <c r="K26" s="13"/>
      <c r="L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26" customFormat="1" ht="16.5" customHeight="1" x14ac:dyDescent="0.25">
      <c r="A27" s="22"/>
      <c r="B27" s="23"/>
      <c r="C27" s="22"/>
      <c r="D27" s="22"/>
      <c r="E27" s="24" t="s">
        <v>10</v>
      </c>
      <c r="F27" s="24"/>
      <c r="G27" s="24"/>
      <c r="H27" s="24"/>
      <c r="I27" s="22"/>
      <c r="J27" s="22"/>
      <c r="K27" s="22"/>
      <c r="L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6" customFormat="1" ht="6.95" customHeight="1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6" customFormat="1" ht="6.95" customHeight="1" x14ac:dyDescent="0.25">
      <c r="A29" s="13"/>
      <c r="B29" s="14"/>
      <c r="C29" s="13"/>
      <c r="D29" s="27"/>
      <c r="E29" s="27"/>
      <c r="F29" s="27"/>
      <c r="G29" s="27"/>
      <c r="H29" s="27"/>
      <c r="I29" s="27"/>
      <c r="J29" s="27"/>
      <c r="K29" s="27"/>
      <c r="L29" s="15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6" customFormat="1" ht="25.35" customHeight="1" x14ac:dyDescent="0.25">
      <c r="A30" s="13"/>
      <c r="B30" s="14"/>
      <c r="C30" s="13"/>
      <c r="D30" s="28" t="s">
        <v>23</v>
      </c>
      <c r="E30" s="13"/>
      <c r="F30" s="13"/>
      <c r="G30" s="13"/>
      <c r="H30" s="13"/>
      <c r="I30" s="13"/>
      <c r="J30" s="29">
        <f>ROUND(J127, 2)</f>
        <v>0</v>
      </c>
      <c r="K30" s="13"/>
      <c r="L30" s="15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6" customFormat="1" ht="6.95" customHeight="1" x14ac:dyDescent="0.25">
      <c r="A31" s="13"/>
      <c r="B31" s="14"/>
      <c r="C31" s="13"/>
      <c r="D31" s="27"/>
      <c r="E31" s="27"/>
      <c r="F31" s="27"/>
      <c r="G31" s="27"/>
      <c r="H31" s="27"/>
      <c r="I31" s="27"/>
      <c r="J31" s="27"/>
      <c r="K31" s="27"/>
      <c r="L31" s="1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6" customFormat="1" ht="14.45" customHeight="1" x14ac:dyDescent="0.25">
      <c r="A32" s="13"/>
      <c r="B32" s="14"/>
      <c r="C32" s="13"/>
      <c r="D32" s="13"/>
      <c r="E32" s="13"/>
      <c r="F32" s="30" t="s">
        <v>24</v>
      </c>
      <c r="G32" s="13"/>
      <c r="H32" s="13"/>
      <c r="I32" s="30" t="s">
        <v>25</v>
      </c>
      <c r="J32" s="30" t="s">
        <v>26</v>
      </c>
      <c r="K32" s="13"/>
      <c r="L32" s="1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6" customFormat="1" ht="14.45" customHeight="1" x14ac:dyDescent="0.25">
      <c r="A33" s="13"/>
      <c r="B33" s="14"/>
      <c r="C33" s="13"/>
      <c r="D33" s="31" t="s">
        <v>27</v>
      </c>
      <c r="E33" s="32" t="s">
        <v>28</v>
      </c>
      <c r="F33" s="33">
        <f>ROUND((SUM(BE127:BE166)),  2)</f>
        <v>0</v>
      </c>
      <c r="G33" s="34"/>
      <c r="H33" s="34"/>
      <c r="I33" s="35">
        <v>0.2</v>
      </c>
      <c r="J33" s="33">
        <f>ROUND(((SUM(BE127:BE166))*I33),  2)</f>
        <v>0</v>
      </c>
      <c r="K33" s="13"/>
      <c r="L33" s="1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6" customFormat="1" ht="14.45" customHeight="1" x14ac:dyDescent="0.25">
      <c r="A34" s="13"/>
      <c r="B34" s="14"/>
      <c r="C34" s="13"/>
      <c r="D34" s="13"/>
      <c r="E34" s="32" t="s">
        <v>29</v>
      </c>
      <c r="F34" s="36">
        <f>ROUND((SUM(BF127:BF166)),  2)</f>
        <v>0</v>
      </c>
      <c r="G34" s="13"/>
      <c r="H34" s="13"/>
      <c r="I34" s="37">
        <v>0.2</v>
      </c>
      <c r="J34" s="36">
        <f>ROUND(((SUM(BF127:BF166))*I34),  2)</f>
        <v>0</v>
      </c>
      <c r="K34" s="13"/>
      <c r="L34" s="1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6" customFormat="1" ht="14.45" hidden="1" customHeight="1" x14ac:dyDescent="0.25">
      <c r="A35" s="13"/>
      <c r="B35" s="14"/>
      <c r="C35" s="13"/>
      <c r="D35" s="13"/>
      <c r="E35" s="10" t="s">
        <v>30</v>
      </c>
      <c r="F35" s="36">
        <f>ROUND((SUM(BG127:BG166)),  2)</f>
        <v>0</v>
      </c>
      <c r="G35" s="13"/>
      <c r="H35" s="13"/>
      <c r="I35" s="37">
        <v>0.2</v>
      </c>
      <c r="J35" s="36">
        <f>0</f>
        <v>0</v>
      </c>
      <c r="K35" s="13"/>
      <c r="L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6" customFormat="1" ht="14.45" hidden="1" customHeight="1" x14ac:dyDescent="0.25">
      <c r="A36" s="13"/>
      <c r="B36" s="14"/>
      <c r="C36" s="13"/>
      <c r="D36" s="13"/>
      <c r="E36" s="10" t="s">
        <v>31</v>
      </c>
      <c r="F36" s="36">
        <f>ROUND((SUM(BH127:BH166)),  2)</f>
        <v>0</v>
      </c>
      <c r="G36" s="13"/>
      <c r="H36" s="13"/>
      <c r="I36" s="37">
        <v>0.2</v>
      </c>
      <c r="J36" s="36">
        <f>0</f>
        <v>0</v>
      </c>
      <c r="K36" s="13"/>
      <c r="L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6" customFormat="1" ht="14.45" hidden="1" customHeight="1" x14ac:dyDescent="0.25">
      <c r="A37" s="13"/>
      <c r="B37" s="14"/>
      <c r="C37" s="13"/>
      <c r="D37" s="13"/>
      <c r="E37" s="32" t="s">
        <v>32</v>
      </c>
      <c r="F37" s="33">
        <f>ROUND((SUM(BI127:BI166)),  2)</f>
        <v>0</v>
      </c>
      <c r="G37" s="34"/>
      <c r="H37" s="34"/>
      <c r="I37" s="35">
        <v>0</v>
      </c>
      <c r="J37" s="33">
        <f>0</f>
        <v>0</v>
      </c>
      <c r="K37" s="13"/>
      <c r="L37" s="15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6" customFormat="1" ht="6.95" customHeight="1" x14ac:dyDescent="0.25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5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6" customFormat="1" ht="25.35" customHeight="1" x14ac:dyDescent="0.25">
      <c r="A39" s="13"/>
      <c r="B39" s="14"/>
      <c r="C39" s="38"/>
      <c r="D39" s="39" t="s">
        <v>33</v>
      </c>
      <c r="E39" s="40"/>
      <c r="F39" s="40"/>
      <c r="G39" s="41" t="s">
        <v>34</v>
      </c>
      <c r="H39" s="42" t="s">
        <v>35</v>
      </c>
      <c r="I39" s="40"/>
      <c r="J39" s="43">
        <f>SUM(J30:J37)</f>
        <v>0</v>
      </c>
      <c r="K39" s="44"/>
      <c r="L39" s="15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6" customFormat="1" ht="14.45" customHeight="1" x14ac:dyDescent="0.25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 x14ac:dyDescent="0.25">
      <c r="B41" s="7"/>
      <c r="L41" s="7"/>
    </row>
    <row r="42" spans="1:31" ht="14.45" customHeight="1" x14ac:dyDescent="0.25">
      <c r="B42" s="7"/>
      <c r="L42" s="7"/>
    </row>
    <row r="43" spans="1:31" ht="14.45" customHeight="1" x14ac:dyDescent="0.25">
      <c r="B43" s="7"/>
      <c r="L43" s="7"/>
    </row>
    <row r="44" spans="1:31" ht="14.45" customHeight="1" x14ac:dyDescent="0.25">
      <c r="B44" s="7"/>
      <c r="L44" s="7"/>
    </row>
    <row r="45" spans="1:31" ht="14.45" customHeight="1" x14ac:dyDescent="0.25">
      <c r="B45" s="7"/>
      <c r="L45" s="7"/>
    </row>
    <row r="46" spans="1:31" ht="14.45" customHeight="1" x14ac:dyDescent="0.25">
      <c r="B46" s="7"/>
      <c r="L46" s="7"/>
    </row>
    <row r="47" spans="1:31" ht="14.45" customHeight="1" x14ac:dyDescent="0.25">
      <c r="B47" s="7"/>
      <c r="L47" s="7"/>
    </row>
    <row r="48" spans="1:31" ht="14.45" customHeight="1" x14ac:dyDescent="0.25">
      <c r="B48" s="7"/>
      <c r="L48" s="7"/>
    </row>
    <row r="49" spans="1:31" ht="14.45" customHeight="1" x14ac:dyDescent="0.25">
      <c r="B49" s="7"/>
      <c r="L49" s="7"/>
    </row>
    <row r="50" spans="1:31" s="16" customFormat="1" ht="14.45" customHeight="1" x14ac:dyDescent="0.25">
      <c r="B50" s="15"/>
      <c r="D50" s="45" t="s">
        <v>36</v>
      </c>
      <c r="E50" s="46"/>
      <c r="F50" s="46"/>
      <c r="G50" s="45" t="s">
        <v>37</v>
      </c>
      <c r="H50" s="46"/>
      <c r="I50" s="46"/>
      <c r="J50" s="46"/>
      <c r="K50" s="46"/>
      <c r="L50" s="15"/>
    </row>
    <row r="51" spans="1:31" x14ac:dyDescent="0.25">
      <c r="B51" s="7"/>
      <c r="L51" s="7"/>
    </row>
    <row r="52" spans="1:31" x14ac:dyDescent="0.25">
      <c r="B52" s="7"/>
      <c r="L52" s="7"/>
    </row>
    <row r="53" spans="1:31" x14ac:dyDescent="0.25">
      <c r="B53" s="7"/>
      <c r="L53" s="7"/>
    </row>
    <row r="54" spans="1:31" x14ac:dyDescent="0.25">
      <c r="B54" s="7"/>
      <c r="L54" s="7"/>
    </row>
    <row r="55" spans="1:31" x14ac:dyDescent="0.25">
      <c r="B55" s="7"/>
      <c r="L55" s="7"/>
    </row>
    <row r="56" spans="1:31" x14ac:dyDescent="0.25">
      <c r="B56" s="7"/>
      <c r="L56" s="7"/>
    </row>
    <row r="57" spans="1:31" x14ac:dyDescent="0.25">
      <c r="B57" s="7"/>
      <c r="L57" s="7"/>
    </row>
    <row r="58" spans="1:31" x14ac:dyDescent="0.25">
      <c r="B58" s="7"/>
      <c r="L58" s="7"/>
    </row>
    <row r="59" spans="1:31" x14ac:dyDescent="0.25">
      <c r="B59" s="7"/>
      <c r="L59" s="7"/>
    </row>
    <row r="60" spans="1:31" x14ac:dyDescent="0.25">
      <c r="B60" s="7"/>
      <c r="L60" s="7"/>
    </row>
    <row r="61" spans="1:31" s="16" customFormat="1" x14ac:dyDescent="0.25">
      <c r="A61" s="13"/>
      <c r="B61" s="14"/>
      <c r="C61" s="13"/>
      <c r="D61" s="47" t="s">
        <v>38</v>
      </c>
      <c r="E61" s="48"/>
      <c r="F61" s="49" t="s">
        <v>39</v>
      </c>
      <c r="G61" s="47" t="s">
        <v>38</v>
      </c>
      <c r="H61" s="48"/>
      <c r="I61" s="48"/>
      <c r="J61" s="50" t="s">
        <v>39</v>
      </c>
      <c r="K61" s="48"/>
      <c r="L61" s="1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B62" s="7"/>
      <c r="L62" s="7"/>
    </row>
    <row r="63" spans="1:31" x14ac:dyDescent="0.25">
      <c r="B63" s="7"/>
      <c r="L63" s="7"/>
    </row>
    <row r="64" spans="1:31" x14ac:dyDescent="0.25">
      <c r="B64" s="7"/>
      <c r="L64" s="7"/>
    </row>
    <row r="65" spans="1:31" s="16" customFormat="1" x14ac:dyDescent="0.25">
      <c r="A65" s="13"/>
      <c r="B65" s="14"/>
      <c r="C65" s="13"/>
      <c r="D65" s="45" t="s">
        <v>40</v>
      </c>
      <c r="E65" s="51"/>
      <c r="F65" s="51"/>
      <c r="G65" s="45" t="s">
        <v>41</v>
      </c>
      <c r="H65" s="51"/>
      <c r="I65" s="51"/>
      <c r="J65" s="51"/>
      <c r="K65" s="51"/>
      <c r="L65" s="15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B66" s="7"/>
      <c r="L66" s="7"/>
    </row>
    <row r="67" spans="1:31" x14ac:dyDescent="0.25">
      <c r="B67" s="7"/>
      <c r="L67" s="7"/>
    </row>
    <row r="68" spans="1:31" x14ac:dyDescent="0.25">
      <c r="B68" s="7"/>
      <c r="L68" s="7"/>
    </row>
    <row r="69" spans="1:31" x14ac:dyDescent="0.25">
      <c r="B69" s="7"/>
      <c r="L69" s="7"/>
    </row>
    <row r="70" spans="1:31" x14ac:dyDescent="0.25">
      <c r="B70" s="7"/>
      <c r="L70" s="7"/>
    </row>
    <row r="71" spans="1:31" x14ac:dyDescent="0.25">
      <c r="B71" s="7"/>
      <c r="L71" s="7"/>
    </row>
    <row r="72" spans="1:31" x14ac:dyDescent="0.25">
      <c r="B72" s="7"/>
      <c r="L72" s="7"/>
    </row>
    <row r="73" spans="1:31" x14ac:dyDescent="0.25">
      <c r="B73" s="7"/>
      <c r="L73" s="7"/>
    </row>
    <row r="74" spans="1:31" x14ac:dyDescent="0.25">
      <c r="B74" s="7"/>
      <c r="L74" s="7"/>
    </row>
    <row r="75" spans="1:31" x14ac:dyDescent="0.25">
      <c r="B75" s="7"/>
      <c r="L75" s="7"/>
    </row>
    <row r="76" spans="1:31" s="16" customFormat="1" x14ac:dyDescent="0.25">
      <c r="A76" s="13"/>
      <c r="B76" s="14"/>
      <c r="C76" s="13"/>
      <c r="D76" s="47" t="s">
        <v>38</v>
      </c>
      <c r="E76" s="48"/>
      <c r="F76" s="49" t="s">
        <v>39</v>
      </c>
      <c r="G76" s="47" t="s">
        <v>38</v>
      </c>
      <c r="H76" s="48"/>
      <c r="I76" s="48"/>
      <c r="J76" s="50" t="s">
        <v>39</v>
      </c>
      <c r="K76" s="48"/>
      <c r="L76" s="1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6" customFormat="1" ht="14.45" customHeight="1" x14ac:dyDescent="0.25">
      <c r="A77" s="13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6" customFormat="1" ht="6.95" hidden="1" customHeight="1" x14ac:dyDescent="0.25">
      <c r="A81" s="1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15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6" customFormat="1" ht="24.95" hidden="1" customHeight="1" x14ac:dyDescent="0.25">
      <c r="A82" s="13"/>
      <c r="B82" s="14"/>
      <c r="C82" s="8" t="s">
        <v>42</v>
      </c>
      <c r="D82" s="13"/>
      <c r="E82" s="13"/>
      <c r="F82" s="13"/>
      <c r="G82" s="13"/>
      <c r="H82" s="13"/>
      <c r="I82" s="13"/>
      <c r="J82" s="13"/>
      <c r="K82" s="13"/>
      <c r="L82" s="15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6" customFormat="1" ht="6.95" hidden="1" customHeight="1" x14ac:dyDescent="0.25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5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6" customFormat="1" ht="12" hidden="1" customHeight="1" x14ac:dyDescent="0.25">
      <c r="A84" s="13"/>
      <c r="B84" s="14"/>
      <c r="C84" s="10" t="s">
        <v>6</v>
      </c>
      <c r="D84" s="13"/>
      <c r="E84" s="13"/>
      <c r="F84" s="13"/>
      <c r="G84" s="13"/>
      <c r="H84" s="13"/>
      <c r="I84" s="13"/>
      <c r="J84" s="13"/>
      <c r="K84" s="13"/>
      <c r="L84" s="1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6" customFormat="1" ht="16.5" hidden="1" customHeight="1" x14ac:dyDescent="0.25">
      <c r="A85" s="13"/>
      <c r="B85" s="14"/>
      <c r="C85" s="13"/>
      <c r="D85" s="13"/>
      <c r="E85" s="11" t="str">
        <f>E7</f>
        <v>Objekty ŠL SR OZ Tribeč - opravy striech, konštrukcií a búranie</v>
      </c>
      <c r="F85" s="12"/>
      <c r="G85" s="12"/>
      <c r="H85" s="12"/>
      <c r="I85" s="13"/>
      <c r="J85" s="13"/>
      <c r="K85" s="13"/>
      <c r="L85" s="1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6" customFormat="1" ht="12" hidden="1" customHeight="1" x14ac:dyDescent="0.25">
      <c r="A86" s="13"/>
      <c r="B86" s="14"/>
      <c r="C86" s="10" t="s">
        <v>7</v>
      </c>
      <c r="D86" s="13"/>
      <c r="E86" s="13"/>
      <c r="F86" s="13"/>
      <c r="G86" s="13"/>
      <c r="H86" s="13"/>
      <c r="I86" s="13"/>
      <c r="J86" s="13"/>
      <c r="K86" s="13"/>
      <c r="L86" s="15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6" customFormat="1" ht="16.5" hidden="1" customHeight="1" x14ac:dyDescent="0.25">
      <c r="A87" s="13"/>
      <c r="B87" s="14"/>
      <c r="C87" s="13"/>
      <c r="D87" s="13"/>
      <c r="E87" s="17" t="str">
        <f>E9</f>
        <v>2 - Garáže Topoľčianky</v>
      </c>
      <c r="F87" s="18"/>
      <c r="G87" s="18"/>
      <c r="H87" s="18"/>
      <c r="I87" s="13"/>
      <c r="J87" s="13"/>
      <c r="K87" s="13"/>
      <c r="L87" s="1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6" customFormat="1" ht="6.95" hidden="1" customHeight="1" x14ac:dyDescent="0.25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5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6" customFormat="1" ht="12" hidden="1" customHeight="1" x14ac:dyDescent="0.25">
      <c r="A89" s="13"/>
      <c r="B89" s="14"/>
      <c r="C89" s="10" t="s">
        <v>12</v>
      </c>
      <c r="D89" s="13"/>
      <c r="E89" s="13"/>
      <c r="F89" s="19" t="str">
        <f>F12</f>
        <v xml:space="preserve"> </v>
      </c>
      <c r="G89" s="13"/>
      <c r="H89" s="13"/>
      <c r="I89" s="10" t="s">
        <v>14</v>
      </c>
      <c r="J89" s="20" t="str">
        <f>IF(J12="","",J12)</f>
        <v/>
      </c>
      <c r="K89" s="13"/>
      <c r="L89" s="15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6" customFormat="1" ht="6.95" hidden="1" customHeight="1" x14ac:dyDescent="0.25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5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6" customFormat="1" ht="15.2" hidden="1" customHeight="1" x14ac:dyDescent="0.25">
      <c r="A91" s="13"/>
      <c r="B91" s="14"/>
      <c r="C91" s="10" t="s">
        <v>15</v>
      </c>
      <c r="D91" s="13"/>
      <c r="E91" s="13"/>
      <c r="F91" s="19" t="str">
        <f>E15</f>
        <v>Lesy SR, OZ Tribeč, š.p., Parková 7, Topoľčianky</v>
      </c>
      <c r="G91" s="13"/>
      <c r="H91" s="13"/>
      <c r="I91" s="10" t="s">
        <v>20</v>
      </c>
      <c r="J91" s="56" t="str">
        <f>E21</f>
        <v xml:space="preserve"> </v>
      </c>
      <c r="K91" s="13"/>
      <c r="L91" s="15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6" customFormat="1" ht="25.7" hidden="1" customHeight="1" x14ac:dyDescent="0.25">
      <c r="A92" s="13"/>
      <c r="B92" s="14"/>
      <c r="C92" s="10" t="s">
        <v>19</v>
      </c>
      <c r="D92" s="13"/>
      <c r="E92" s="13"/>
      <c r="F92" s="19" t="str">
        <f>IF(E18="","",E18)</f>
        <v xml:space="preserve"> </v>
      </c>
      <c r="G92" s="13"/>
      <c r="H92" s="13"/>
      <c r="I92" s="10" t="s">
        <v>21</v>
      </c>
      <c r="J92" s="56">
        <f>E24</f>
        <v>0</v>
      </c>
      <c r="K92" s="13"/>
      <c r="L92" s="15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6" customFormat="1" ht="10.35" hidden="1" customHeight="1" x14ac:dyDescent="0.25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5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6" customFormat="1" ht="29.25" hidden="1" customHeight="1" x14ac:dyDescent="0.25">
      <c r="A94" s="13"/>
      <c r="B94" s="14"/>
      <c r="C94" s="57" t="s">
        <v>43</v>
      </c>
      <c r="D94" s="38"/>
      <c r="E94" s="38"/>
      <c r="F94" s="38"/>
      <c r="G94" s="38"/>
      <c r="H94" s="38"/>
      <c r="I94" s="38"/>
      <c r="J94" s="58" t="s">
        <v>44</v>
      </c>
      <c r="K94" s="38"/>
      <c r="L94" s="15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6" customFormat="1" ht="10.35" hidden="1" customHeight="1" x14ac:dyDescent="0.25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5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6" customFormat="1" ht="22.9" hidden="1" customHeight="1" x14ac:dyDescent="0.25">
      <c r="A96" s="13"/>
      <c r="B96" s="14"/>
      <c r="C96" s="59" t="s">
        <v>45</v>
      </c>
      <c r="D96" s="13"/>
      <c r="E96" s="13"/>
      <c r="F96" s="13"/>
      <c r="G96" s="13"/>
      <c r="H96" s="13"/>
      <c r="I96" s="13"/>
      <c r="J96" s="29">
        <f>J127</f>
        <v>0</v>
      </c>
      <c r="K96" s="13"/>
      <c r="L96" s="15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4" t="s">
        <v>46</v>
      </c>
    </row>
    <row r="97" spans="1:31" s="60" customFormat="1" ht="24.95" hidden="1" customHeight="1" x14ac:dyDescent="0.25">
      <c r="B97" s="61"/>
      <c r="D97" s="62" t="s">
        <v>47</v>
      </c>
      <c r="E97" s="63"/>
      <c r="F97" s="63"/>
      <c r="G97" s="63"/>
      <c r="H97" s="63"/>
      <c r="I97" s="63"/>
      <c r="J97" s="64">
        <f>J128</f>
        <v>0</v>
      </c>
      <c r="L97" s="61"/>
    </row>
    <row r="98" spans="1:31" s="65" customFormat="1" ht="19.899999999999999" hidden="1" customHeight="1" x14ac:dyDescent="0.25">
      <c r="B98" s="66"/>
      <c r="D98" s="67" t="s">
        <v>48</v>
      </c>
      <c r="E98" s="68"/>
      <c r="F98" s="68"/>
      <c r="G98" s="68"/>
      <c r="H98" s="68"/>
      <c r="I98" s="68"/>
      <c r="J98" s="69">
        <f>J129</f>
        <v>0</v>
      </c>
      <c r="L98" s="66"/>
    </row>
    <row r="99" spans="1:31" s="65" customFormat="1" ht="19.899999999999999" hidden="1" customHeight="1" x14ac:dyDescent="0.25">
      <c r="B99" s="66"/>
      <c r="D99" s="67" t="s">
        <v>49</v>
      </c>
      <c r="E99" s="68"/>
      <c r="F99" s="68"/>
      <c r="G99" s="68"/>
      <c r="H99" s="68"/>
      <c r="I99" s="68"/>
      <c r="J99" s="69">
        <f>J131</f>
        <v>0</v>
      </c>
      <c r="L99" s="66"/>
    </row>
    <row r="100" spans="1:31" s="60" customFormat="1" ht="24.95" hidden="1" customHeight="1" x14ac:dyDescent="0.25">
      <c r="B100" s="61"/>
      <c r="D100" s="62" t="s">
        <v>50</v>
      </c>
      <c r="E100" s="63"/>
      <c r="F100" s="63"/>
      <c r="G100" s="63"/>
      <c r="H100" s="63"/>
      <c r="I100" s="63"/>
      <c r="J100" s="64">
        <f>J133</f>
        <v>0</v>
      </c>
      <c r="L100" s="61"/>
    </row>
    <row r="101" spans="1:31" s="65" customFormat="1" ht="19.899999999999999" hidden="1" customHeight="1" x14ac:dyDescent="0.25">
      <c r="B101" s="66"/>
      <c r="D101" s="67" t="s">
        <v>51</v>
      </c>
      <c r="E101" s="68"/>
      <c r="F101" s="68"/>
      <c r="G101" s="68"/>
      <c r="H101" s="68"/>
      <c r="I101" s="68"/>
      <c r="J101" s="69">
        <f>J134</f>
        <v>0</v>
      </c>
      <c r="L101" s="66"/>
    </row>
    <row r="102" spans="1:31" s="65" customFormat="1" ht="19.899999999999999" hidden="1" customHeight="1" x14ac:dyDescent="0.25">
      <c r="B102" s="66"/>
      <c r="D102" s="67" t="s">
        <v>52</v>
      </c>
      <c r="E102" s="68"/>
      <c r="F102" s="68"/>
      <c r="G102" s="68"/>
      <c r="H102" s="68"/>
      <c r="I102" s="68"/>
      <c r="J102" s="69">
        <f>J139</f>
        <v>0</v>
      </c>
      <c r="L102" s="66"/>
    </row>
    <row r="103" spans="1:31" s="65" customFormat="1" ht="19.899999999999999" hidden="1" customHeight="1" x14ac:dyDescent="0.25">
      <c r="B103" s="66"/>
      <c r="D103" s="67" t="s">
        <v>53</v>
      </c>
      <c r="E103" s="68"/>
      <c r="F103" s="68"/>
      <c r="G103" s="68"/>
      <c r="H103" s="68"/>
      <c r="I103" s="68"/>
      <c r="J103" s="69">
        <f>J151</f>
        <v>0</v>
      </c>
      <c r="L103" s="66"/>
    </row>
    <row r="104" spans="1:31" s="65" customFormat="1" ht="19.899999999999999" hidden="1" customHeight="1" x14ac:dyDescent="0.25">
      <c r="B104" s="66"/>
      <c r="D104" s="67" t="s">
        <v>54</v>
      </c>
      <c r="E104" s="68"/>
      <c r="F104" s="68"/>
      <c r="G104" s="68"/>
      <c r="H104" s="68"/>
      <c r="I104" s="68"/>
      <c r="J104" s="69">
        <f>J158</f>
        <v>0</v>
      </c>
      <c r="L104" s="66"/>
    </row>
    <row r="105" spans="1:31" s="65" customFormat="1" ht="19.899999999999999" hidden="1" customHeight="1" x14ac:dyDescent="0.25">
      <c r="B105" s="66"/>
      <c r="D105" s="67" t="s">
        <v>55</v>
      </c>
      <c r="E105" s="68"/>
      <c r="F105" s="68"/>
      <c r="G105" s="68"/>
      <c r="H105" s="68"/>
      <c r="I105" s="68"/>
      <c r="J105" s="69">
        <f>J161</f>
        <v>0</v>
      </c>
      <c r="L105" s="66"/>
    </row>
    <row r="106" spans="1:31" s="60" customFormat="1" ht="24.95" hidden="1" customHeight="1" x14ac:dyDescent="0.25">
      <c r="B106" s="61"/>
      <c r="D106" s="62" t="s">
        <v>56</v>
      </c>
      <c r="E106" s="63"/>
      <c r="F106" s="63"/>
      <c r="G106" s="63"/>
      <c r="H106" s="63"/>
      <c r="I106" s="63"/>
      <c r="J106" s="64">
        <f>J163</f>
        <v>0</v>
      </c>
      <c r="L106" s="61"/>
    </row>
    <row r="107" spans="1:31" s="65" customFormat="1" ht="19.899999999999999" hidden="1" customHeight="1" x14ac:dyDescent="0.25">
      <c r="B107" s="66"/>
      <c r="D107" s="67" t="s">
        <v>57</v>
      </c>
      <c r="E107" s="68"/>
      <c r="F107" s="68"/>
      <c r="G107" s="68"/>
      <c r="H107" s="68"/>
      <c r="I107" s="68"/>
      <c r="J107" s="69">
        <f>J164</f>
        <v>0</v>
      </c>
      <c r="L107" s="66"/>
    </row>
    <row r="108" spans="1:31" s="16" customFormat="1" ht="21.75" hidden="1" customHeight="1" x14ac:dyDescent="0.25">
      <c r="A108" s="13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5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6" customFormat="1" ht="6.95" hidden="1" customHeight="1" x14ac:dyDescent="0.25">
      <c r="A109" s="13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15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hidden="1" x14ac:dyDescent="0.25"/>
    <row r="111" spans="1:31" hidden="1" x14ac:dyDescent="0.25"/>
    <row r="112" spans="1:31" hidden="1" x14ac:dyDescent="0.25"/>
    <row r="113" spans="1:63" s="16" customFormat="1" ht="6.95" customHeight="1" x14ac:dyDescent="0.25">
      <c r="A113" s="13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15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63" s="16" customFormat="1" ht="24.95" customHeight="1" x14ac:dyDescent="0.25">
      <c r="A114" s="13"/>
      <c r="B114" s="14"/>
      <c r="C114" s="8" t="s">
        <v>58</v>
      </c>
      <c r="D114" s="13"/>
      <c r="E114" s="13"/>
      <c r="F114" s="13"/>
      <c r="G114" s="13"/>
      <c r="H114" s="13"/>
      <c r="I114" s="13"/>
      <c r="J114" s="13"/>
      <c r="K114" s="13"/>
      <c r="L114" s="15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63" s="16" customFormat="1" ht="6.95" customHeight="1" x14ac:dyDescent="0.25">
      <c r="A115" s="13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5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63" s="16" customFormat="1" ht="12" customHeight="1" x14ac:dyDescent="0.25">
      <c r="A116" s="13"/>
      <c r="B116" s="14"/>
      <c r="C116" s="10" t="s">
        <v>6</v>
      </c>
      <c r="D116" s="13"/>
      <c r="E116" s="13"/>
      <c r="F116" s="13"/>
      <c r="G116" s="13"/>
      <c r="H116" s="13"/>
      <c r="I116" s="13"/>
      <c r="J116" s="13"/>
      <c r="K116" s="13"/>
      <c r="L116" s="15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63" s="16" customFormat="1" ht="16.5" customHeight="1" x14ac:dyDescent="0.25">
      <c r="A117" s="13"/>
      <c r="B117" s="14"/>
      <c r="C117" s="13"/>
      <c r="D117" s="13"/>
      <c r="E117" s="11" t="str">
        <f>E7</f>
        <v>Objekty ŠL SR OZ Tribeč - opravy striech, konštrukcií a búranie</v>
      </c>
      <c r="F117" s="12"/>
      <c r="G117" s="12"/>
      <c r="H117" s="12"/>
      <c r="I117" s="13"/>
      <c r="J117" s="13"/>
      <c r="K117" s="13"/>
      <c r="L117" s="1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63" s="16" customFormat="1" ht="12" customHeight="1" x14ac:dyDescent="0.25">
      <c r="A118" s="13"/>
      <c r="B118" s="14"/>
      <c r="C118" s="10" t="s">
        <v>7</v>
      </c>
      <c r="D118" s="13"/>
      <c r="E118" s="13"/>
      <c r="F118" s="13"/>
      <c r="G118" s="13"/>
      <c r="H118" s="13"/>
      <c r="I118" s="13"/>
      <c r="J118" s="13"/>
      <c r="K118" s="13"/>
      <c r="L118" s="15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63" s="16" customFormat="1" ht="16.5" customHeight="1" x14ac:dyDescent="0.25">
      <c r="A119" s="13"/>
      <c r="B119" s="14"/>
      <c r="C119" s="13"/>
      <c r="D119" s="13"/>
      <c r="E119" s="17" t="str">
        <f>E9</f>
        <v>2 - Garáže Topoľčianky</v>
      </c>
      <c r="F119" s="18"/>
      <c r="G119" s="18"/>
      <c r="H119" s="18"/>
      <c r="I119" s="13"/>
      <c r="J119" s="13"/>
      <c r="K119" s="13"/>
      <c r="L119" s="15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63" s="16" customFormat="1" ht="6.95" customHeight="1" x14ac:dyDescent="0.25">
      <c r="A120" s="13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5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63" s="16" customFormat="1" ht="12" customHeight="1" x14ac:dyDescent="0.25">
      <c r="A121" s="13"/>
      <c r="B121" s="14"/>
      <c r="C121" s="10" t="s">
        <v>12</v>
      </c>
      <c r="D121" s="13"/>
      <c r="E121" s="13"/>
      <c r="F121" s="19" t="str">
        <f>F12</f>
        <v xml:space="preserve"> </v>
      </c>
      <c r="G121" s="13"/>
      <c r="H121" s="13"/>
      <c r="I121" s="10" t="s">
        <v>14</v>
      </c>
      <c r="J121" s="20"/>
      <c r="K121" s="13"/>
      <c r="L121" s="15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63" s="16" customFormat="1" ht="6.95" customHeight="1" x14ac:dyDescent="0.25">
      <c r="A122" s="13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5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63" s="16" customFormat="1" ht="15.2" customHeight="1" x14ac:dyDescent="0.25">
      <c r="A123" s="13"/>
      <c r="B123" s="14"/>
      <c r="C123" s="10" t="s">
        <v>15</v>
      </c>
      <c r="D123" s="13"/>
      <c r="E123" s="13"/>
      <c r="F123" s="19" t="str">
        <f>E15</f>
        <v>Lesy SR, OZ Tribeč, š.p., Parková 7, Topoľčianky</v>
      </c>
      <c r="G123" s="13"/>
      <c r="H123" s="13"/>
      <c r="I123" s="10" t="s">
        <v>20</v>
      </c>
      <c r="J123" s="56" t="str">
        <f>E21</f>
        <v xml:space="preserve"> </v>
      </c>
      <c r="K123" s="13"/>
      <c r="L123" s="15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63" s="16" customFormat="1" ht="25.7" customHeight="1" x14ac:dyDescent="0.25">
      <c r="A124" s="13"/>
      <c r="B124" s="14"/>
      <c r="C124" s="10" t="s">
        <v>19</v>
      </c>
      <c r="D124" s="13"/>
      <c r="E124" s="13"/>
      <c r="F124" s="19" t="str">
        <f>IF(E18="","",E18)</f>
        <v xml:space="preserve"> </v>
      </c>
      <c r="G124" s="13"/>
      <c r="H124" s="13"/>
      <c r="I124" s="10" t="s">
        <v>21</v>
      </c>
      <c r="J124" s="56"/>
      <c r="K124" s="13"/>
      <c r="L124" s="15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63" s="16" customFormat="1" ht="10.35" customHeight="1" x14ac:dyDescent="0.25">
      <c r="A125" s="13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5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63" s="80" customFormat="1" ht="29.25" customHeight="1" x14ac:dyDescent="0.25">
      <c r="A126" s="70"/>
      <c r="B126" s="71"/>
      <c r="C126" s="72" t="s">
        <v>59</v>
      </c>
      <c r="D126" s="73" t="s">
        <v>60</v>
      </c>
      <c r="E126" s="73" t="s">
        <v>61</v>
      </c>
      <c r="F126" s="73" t="s">
        <v>62</v>
      </c>
      <c r="G126" s="73" t="s">
        <v>63</v>
      </c>
      <c r="H126" s="73" t="s">
        <v>64</v>
      </c>
      <c r="I126" s="73" t="s">
        <v>65</v>
      </c>
      <c r="J126" s="74" t="s">
        <v>44</v>
      </c>
      <c r="K126" s="75" t="s">
        <v>66</v>
      </c>
      <c r="L126" s="76"/>
      <c r="M126" s="77" t="s">
        <v>10</v>
      </c>
      <c r="N126" s="78"/>
      <c r="O126" s="78" t="s">
        <v>67</v>
      </c>
      <c r="P126" s="78" t="s">
        <v>68</v>
      </c>
      <c r="Q126" s="78" t="s">
        <v>69</v>
      </c>
      <c r="R126" s="78" t="s">
        <v>70</v>
      </c>
      <c r="S126" s="78" t="s">
        <v>71</v>
      </c>
      <c r="T126" s="79" t="s">
        <v>72</v>
      </c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</row>
    <row r="127" spans="1:63" s="16" customFormat="1" ht="22.9" customHeight="1" x14ac:dyDescent="0.25">
      <c r="A127" s="13"/>
      <c r="B127" s="14"/>
      <c r="C127" s="81" t="s">
        <v>45</v>
      </c>
      <c r="D127" s="13"/>
      <c r="E127" s="13"/>
      <c r="F127" s="13"/>
      <c r="G127" s="13"/>
      <c r="H127" s="13"/>
      <c r="I127" s="13"/>
      <c r="J127" s="82">
        <f>BK127</f>
        <v>0</v>
      </c>
      <c r="K127" s="13"/>
      <c r="L127" s="14"/>
      <c r="M127" s="83"/>
      <c r="N127" s="84"/>
      <c r="O127" s="27"/>
      <c r="P127" s="85">
        <f>P128+P133+P163</f>
        <v>427.48827399999999</v>
      </c>
      <c r="Q127" s="27"/>
      <c r="R127" s="85">
        <f>R128+R133+R163</f>
        <v>4.5929387999999998</v>
      </c>
      <c r="S127" s="27"/>
      <c r="T127" s="86">
        <f>T128+T133+T163</f>
        <v>5.8417999999999992</v>
      </c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4" t="s">
        <v>73</v>
      </c>
      <c r="AU127" s="4" t="s">
        <v>46</v>
      </c>
      <c r="BK127" s="87">
        <f>BK128+BK133+BK163</f>
        <v>0</v>
      </c>
    </row>
    <row r="128" spans="1:63" s="88" customFormat="1" ht="25.9" customHeight="1" x14ac:dyDescent="0.2">
      <c r="B128" s="89"/>
      <c r="D128" s="90" t="s">
        <v>73</v>
      </c>
      <c r="E128" s="91" t="s">
        <v>74</v>
      </c>
      <c r="F128" s="91" t="s">
        <v>75</v>
      </c>
      <c r="J128" s="92">
        <f>BK128</f>
        <v>0</v>
      </c>
      <c r="L128" s="89"/>
      <c r="M128" s="93"/>
      <c r="N128" s="94"/>
      <c r="O128" s="94"/>
      <c r="P128" s="95">
        <f>P129+P131</f>
        <v>8.0960160000000005</v>
      </c>
      <c r="Q128" s="94"/>
      <c r="R128" s="95">
        <f>R129+R131</f>
        <v>0.15215600000000001</v>
      </c>
      <c r="S128" s="94"/>
      <c r="T128" s="96">
        <f>T129+T131</f>
        <v>0</v>
      </c>
      <c r="AR128" s="90" t="s">
        <v>76</v>
      </c>
      <c r="AT128" s="97" t="s">
        <v>73</v>
      </c>
      <c r="AU128" s="97" t="s">
        <v>2</v>
      </c>
      <c r="AY128" s="90" t="s">
        <v>77</v>
      </c>
      <c r="BK128" s="98">
        <f>BK129+BK131</f>
        <v>0</v>
      </c>
    </row>
    <row r="129" spans="1:65" s="88" customFormat="1" ht="22.9" customHeight="1" x14ac:dyDescent="0.2">
      <c r="B129" s="89"/>
      <c r="D129" s="90" t="s">
        <v>73</v>
      </c>
      <c r="E129" s="99" t="s">
        <v>78</v>
      </c>
      <c r="F129" s="99" t="s">
        <v>79</v>
      </c>
      <c r="J129" s="100">
        <f>BK129</f>
        <v>0</v>
      </c>
      <c r="L129" s="89"/>
      <c r="M129" s="93"/>
      <c r="N129" s="94"/>
      <c r="O129" s="94"/>
      <c r="P129" s="95">
        <f>P130</f>
        <v>0.45684600000000003</v>
      </c>
      <c r="Q129" s="94"/>
      <c r="R129" s="95">
        <f>R130</f>
        <v>3.4346000000000002E-2</v>
      </c>
      <c r="S129" s="94"/>
      <c r="T129" s="96">
        <f>T130</f>
        <v>0</v>
      </c>
      <c r="AR129" s="90" t="s">
        <v>76</v>
      </c>
      <c r="AT129" s="97" t="s">
        <v>73</v>
      </c>
      <c r="AU129" s="97" t="s">
        <v>76</v>
      </c>
      <c r="AY129" s="90" t="s">
        <v>77</v>
      </c>
      <c r="BK129" s="98">
        <f>BK130</f>
        <v>0</v>
      </c>
    </row>
    <row r="130" spans="1:65" s="16" customFormat="1" ht="24.2" customHeight="1" x14ac:dyDescent="0.25">
      <c r="A130" s="13"/>
      <c r="B130" s="101"/>
      <c r="C130" s="102" t="s">
        <v>76</v>
      </c>
      <c r="D130" s="102" t="s">
        <v>80</v>
      </c>
      <c r="E130" s="103" t="s">
        <v>81</v>
      </c>
      <c r="F130" s="104" t="s">
        <v>82</v>
      </c>
      <c r="G130" s="105" t="s">
        <v>83</v>
      </c>
      <c r="H130" s="106">
        <v>2.6</v>
      </c>
      <c r="I130" s="106"/>
      <c r="J130" s="106">
        <f>ROUND(I130*H130,2)</f>
        <v>0</v>
      </c>
      <c r="K130" s="107"/>
      <c r="L130" s="14"/>
      <c r="M130" s="108" t="s">
        <v>10</v>
      </c>
      <c r="N130" s="109"/>
      <c r="O130" s="110">
        <v>0.17571000000000001</v>
      </c>
      <c r="P130" s="110">
        <f>O130*H130</f>
        <v>0.45684600000000003</v>
      </c>
      <c r="Q130" s="110">
        <v>1.321E-2</v>
      </c>
      <c r="R130" s="110">
        <f>Q130*H130</f>
        <v>3.4346000000000002E-2</v>
      </c>
      <c r="S130" s="110">
        <v>0</v>
      </c>
      <c r="T130" s="111">
        <f>S130*H130</f>
        <v>0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R130" s="112" t="s">
        <v>84</v>
      </c>
      <c r="AT130" s="112" t="s">
        <v>80</v>
      </c>
      <c r="AU130" s="112" t="s">
        <v>85</v>
      </c>
      <c r="AY130" s="4" t="s">
        <v>77</v>
      </c>
      <c r="BE130" s="113">
        <f>IF(N130="základná",J130,0)</f>
        <v>0</v>
      </c>
      <c r="BF130" s="113">
        <f>IF(N130="znížená",J130,0)</f>
        <v>0</v>
      </c>
      <c r="BG130" s="113">
        <f>IF(N130="zákl. prenesená",J130,0)</f>
        <v>0</v>
      </c>
      <c r="BH130" s="113">
        <f>IF(N130="zníž. prenesená",J130,0)</f>
        <v>0</v>
      </c>
      <c r="BI130" s="113">
        <f>IF(N130="nulová",J130,0)</f>
        <v>0</v>
      </c>
      <c r="BJ130" s="4" t="s">
        <v>85</v>
      </c>
      <c r="BK130" s="113">
        <f>ROUND(I130*H130,2)</f>
        <v>0</v>
      </c>
      <c r="BL130" s="4" t="s">
        <v>84</v>
      </c>
      <c r="BM130" s="112" t="s">
        <v>86</v>
      </c>
    </row>
    <row r="131" spans="1:65" s="88" customFormat="1" ht="22.9" customHeight="1" x14ac:dyDescent="0.2">
      <c r="B131" s="89"/>
      <c r="D131" s="90" t="s">
        <v>73</v>
      </c>
      <c r="E131" s="99" t="s">
        <v>87</v>
      </c>
      <c r="F131" s="99" t="s">
        <v>88</v>
      </c>
      <c r="J131" s="100">
        <f>BK131</f>
        <v>0</v>
      </c>
      <c r="L131" s="89"/>
      <c r="M131" s="93"/>
      <c r="N131" s="94"/>
      <c r="O131" s="94"/>
      <c r="P131" s="95">
        <f>P132</f>
        <v>7.6391700000000009</v>
      </c>
      <c r="Q131" s="94"/>
      <c r="R131" s="95">
        <f>R132</f>
        <v>0.11781</v>
      </c>
      <c r="S131" s="94"/>
      <c r="T131" s="96">
        <f>T132</f>
        <v>0</v>
      </c>
      <c r="AR131" s="90" t="s">
        <v>76</v>
      </c>
      <c r="AT131" s="97" t="s">
        <v>73</v>
      </c>
      <c r="AU131" s="97" t="s">
        <v>76</v>
      </c>
      <c r="AY131" s="90" t="s">
        <v>77</v>
      </c>
      <c r="BK131" s="98">
        <f>BK132</f>
        <v>0</v>
      </c>
    </row>
    <row r="132" spans="1:65" s="16" customFormat="1" ht="24.2" customHeight="1" x14ac:dyDescent="0.25">
      <c r="A132" s="13"/>
      <c r="B132" s="101"/>
      <c r="C132" s="102" t="s">
        <v>85</v>
      </c>
      <c r="D132" s="102" t="s">
        <v>80</v>
      </c>
      <c r="E132" s="103" t="s">
        <v>89</v>
      </c>
      <c r="F132" s="104" t="s">
        <v>90</v>
      </c>
      <c r="G132" s="105" t="s">
        <v>83</v>
      </c>
      <c r="H132" s="106">
        <v>77</v>
      </c>
      <c r="I132" s="106"/>
      <c r="J132" s="106">
        <f>ROUND(I132*H132,2)</f>
        <v>0</v>
      </c>
      <c r="K132" s="107"/>
      <c r="L132" s="14"/>
      <c r="M132" s="108" t="s">
        <v>10</v>
      </c>
      <c r="N132" s="109"/>
      <c r="O132" s="110">
        <v>9.9210000000000007E-2</v>
      </c>
      <c r="P132" s="110">
        <f>O132*H132</f>
        <v>7.6391700000000009</v>
      </c>
      <c r="Q132" s="110">
        <v>1.5299999999999999E-3</v>
      </c>
      <c r="R132" s="110">
        <f>Q132*H132</f>
        <v>0.11781</v>
      </c>
      <c r="S132" s="110">
        <v>0</v>
      </c>
      <c r="T132" s="111">
        <f>S132*H132</f>
        <v>0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R132" s="112" t="s">
        <v>84</v>
      </c>
      <c r="AT132" s="112" t="s">
        <v>80</v>
      </c>
      <c r="AU132" s="112" t="s">
        <v>85</v>
      </c>
      <c r="AY132" s="4" t="s">
        <v>77</v>
      </c>
      <c r="BE132" s="113">
        <f>IF(N132="základná",J132,0)</f>
        <v>0</v>
      </c>
      <c r="BF132" s="113">
        <f>IF(N132="znížená",J132,0)</f>
        <v>0</v>
      </c>
      <c r="BG132" s="113">
        <f>IF(N132="zákl. prenesená",J132,0)</f>
        <v>0</v>
      </c>
      <c r="BH132" s="113">
        <f>IF(N132="zníž. prenesená",J132,0)</f>
        <v>0</v>
      </c>
      <c r="BI132" s="113">
        <f>IF(N132="nulová",J132,0)</f>
        <v>0</v>
      </c>
      <c r="BJ132" s="4" t="s">
        <v>85</v>
      </c>
      <c r="BK132" s="113">
        <f>ROUND(I132*H132,2)</f>
        <v>0</v>
      </c>
      <c r="BL132" s="4" t="s">
        <v>84</v>
      </c>
      <c r="BM132" s="112" t="s">
        <v>91</v>
      </c>
    </row>
    <row r="133" spans="1:65" s="88" customFormat="1" ht="25.9" customHeight="1" x14ac:dyDescent="0.2">
      <c r="B133" s="89"/>
      <c r="D133" s="90" t="s">
        <v>73</v>
      </c>
      <c r="E133" s="91" t="s">
        <v>92</v>
      </c>
      <c r="F133" s="91" t="s">
        <v>93</v>
      </c>
      <c r="J133" s="92">
        <f>BK133</f>
        <v>0</v>
      </c>
      <c r="L133" s="89"/>
      <c r="M133" s="93"/>
      <c r="N133" s="94"/>
      <c r="O133" s="94"/>
      <c r="P133" s="95">
        <f>P134+P139+P151+P158+P161</f>
        <v>418.85825799999998</v>
      </c>
      <c r="Q133" s="94"/>
      <c r="R133" s="95">
        <f>R134+R139+R151+R158+R161</f>
        <v>4.4407828</v>
      </c>
      <c r="S133" s="94"/>
      <c r="T133" s="96">
        <f>T134+T139+T151+T158+T161</f>
        <v>5.8417999999999992</v>
      </c>
      <c r="AR133" s="90" t="s">
        <v>2</v>
      </c>
      <c r="AT133" s="97" t="s">
        <v>73</v>
      </c>
      <c r="AU133" s="97" t="s">
        <v>2</v>
      </c>
      <c r="AY133" s="90" t="s">
        <v>77</v>
      </c>
      <c r="BK133" s="98">
        <f>BK134+BK139+BK151+BK158+BK161</f>
        <v>0</v>
      </c>
    </row>
    <row r="134" spans="1:65" s="88" customFormat="1" ht="22.9" customHeight="1" x14ac:dyDescent="0.2">
      <c r="B134" s="89"/>
      <c r="D134" s="90" t="s">
        <v>73</v>
      </c>
      <c r="E134" s="99" t="s">
        <v>94</v>
      </c>
      <c r="F134" s="99" t="s">
        <v>95</v>
      </c>
      <c r="J134" s="100">
        <f>BK134</f>
        <v>0</v>
      </c>
      <c r="L134" s="89"/>
      <c r="M134" s="93"/>
      <c r="N134" s="94"/>
      <c r="O134" s="94"/>
      <c r="P134" s="95">
        <f>SUM(P135:P138)</f>
        <v>73.844840000000005</v>
      </c>
      <c r="Q134" s="94"/>
      <c r="R134" s="95">
        <f>SUM(R135:R138)</f>
        <v>3.6958000000000005E-2</v>
      </c>
      <c r="S134" s="94"/>
      <c r="T134" s="96">
        <f>SUM(T135:T138)</f>
        <v>4.766799999999999</v>
      </c>
      <c r="AR134" s="90" t="s">
        <v>2</v>
      </c>
      <c r="AT134" s="97" t="s">
        <v>73</v>
      </c>
      <c r="AU134" s="97" t="s">
        <v>76</v>
      </c>
      <c r="AY134" s="90" t="s">
        <v>77</v>
      </c>
      <c r="BK134" s="98">
        <f>SUM(BK135:BK138)</f>
        <v>0</v>
      </c>
    </row>
    <row r="135" spans="1:65" s="16" customFormat="1" ht="24.2" customHeight="1" x14ac:dyDescent="0.25">
      <c r="A135" s="13"/>
      <c r="B135" s="101"/>
      <c r="C135" s="102" t="s">
        <v>96</v>
      </c>
      <c r="D135" s="102" t="s">
        <v>80</v>
      </c>
      <c r="E135" s="103" t="s">
        <v>97</v>
      </c>
      <c r="F135" s="104" t="s">
        <v>98</v>
      </c>
      <c r="G135" s="105" t="s">
        <v>99</v>
      </c>
      <c r="H135" s="106">
        <v>1</v>
      </c>
      <c r="I135" s="106"/>
      <c r="J135" s="106">
        <f>ROUND(I135*H135,2)</f>
        <v>0</v>
      </c>
      <c r="K135" s="107"/>
      <c r="L135" s="14"/>
      <c r="M135" s="108" t="s">
        <v>10</v>
      </c>
      <c r="N135" s="109"/>
      <c r="O135" s="110">
        <v>0.34</v>
      </c>
      <c r="P135" s="110">
        <f>O135*H135</f>
        <v>0.34</v>
      </c>
      <c r="Q135" s="110">
        <v>1.7000000000000001E-4</v>
      </c>
      <c r="R135" s="110">
        <f>Q135*H135</f>
        <v>1.7000000000000001E-4</v>
      </c>
      <c r="S135" s="110">
        <v>1.4E-2</v>
      </c>
      <c r="T135" s="111">
        <f>S135*H135</f>
        <v>1.4E-2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R135" s="112" t="s">
        <v>100</v>
      </c>
      <c r="AT135" s="112" t="s">
        <v>80</v>
      </c>
      <c r="AU135" s="112" t="s">
        <v>85</v>
      </c>
      <c r="AY135" s="4" t="s">
        <v>77</v>
      </c>
      <c r="BE135" s="113">
        <f>IF(N135="základná",J135,0)</f>
        <v>0</v>
      </c>
      <c r="BF135" s="113">
        <f>IF(N135="znížená",J135,0)</f>
        <v>0</v>
      </c>
      <c r="BG135" s="113">
        <f>IF(N135="zákl. prenesená",J135,0)</f>
        <v>0</v>
      </c>
      <c r="BH135" s="113">
        <f>IF(N135="zníž. prenesená",J135,0)</f>
        <v>0</v>
      </c>
      <c r="BI135" s="113">
        <f>IF(N135="nulová",J135,0)</f>
        <v>0</v>
      </c>
      <c r="BJ135" s="4" t="s">
        <v>85</v>
      </c>
      <c r="BK135" s="113">
        <f>ROUND(I135*H135,2)</f>
        <v>0</v>
      </c>
      <c r="BL135" s="4" t="s">
        <v>100</v>
      </c>
      <c r="BM135" s="112" t="s">
        <v>101</v>
      </c>
    </row>
    <row r="136" spans="1:65" s="16" customFormat="1" ht="37.9" customHeight="1" x14ac:dyDescent="0.25">
      <c r="A136" s="13"/>
      <c r="B136" s="101"/>
      <c r="C136" s="102" t="s">
        <v>84</v>
      </c>
      <c r="D136" s="102" t="s">
        <v>80</v>
      </c>
      <c r="E136" s="103" t="s">
        <v>102</v>
      </c>
      <c r="F136" s="104" t="s">
        <v>103</v>
      </c>
      <c r="G136" s="105" t="s">
        <v>99</v>
      </c>
      <c r="H136" s="106">
        <v>1</v>
      </c>
      <c r="I136" s="106"/>
      <c r="J136" s="106">
        <f>ROUND(I136*H136,2)</f>
        <v>0</v>
      </c>
      <c r="K136" s="107"/>
      <c r="L136" s="14"/>
      <c r="M136" s="108" t="s">
        <v>10</v>
      </c>
      <c r="N136" s="109"/>
      <c r="O136" s="110">
        <v>0.34</v>
      </c>
      <c r="P136" s="110">
        <f>O136*H136</f>
        <v>0.34</v>
      </c>
      <c r="Q136" s="110">
        <v>1.7000000000000001E-4</v>
      </c>
      <c r="R136" s="110">
        <f>Q136*H136</f>
        <v>1.7000000000000001E-4</v>
      </c>
      <c r="S136" s="110">
        <v>1.4E-2</v>
      </c>
      <c r="T136" s="111">
        <f>S136*H136</f>
        <v>1.4E-2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R136" s="112" t="s">
        <v>100</v>
      </c>
      <c r="AT136" s="112" t="s">
        <v>80</v>
      </c>
      <c r="AU136" s="112" t="s">
        <v>85</v>
      </c>
      <c r="AY136" s="4" t="s">
        <v>77</v>
      </c>
      <c r="BE136" s="113">
        <f>IF(N136="základná",J136,0)</f>
        <v>0</v>
      </c>
      <c r="BF136" s="113">
        <f>IF(N136="znížená",J136,0)</f>
        <v>0</v>
      </c>
      <c r="BG136" s="113">
        <f>IF(N136="zákl. prenesená",J136,0)</f>
        <v>0</v>
      </c>
      <c r="BH136" s="113">
        <f>IF(N136="zníž. prenesená",J136,0)</f>
        <v>0</v>
      </c>
      <c r="BI136" s="113">
        <f>IF(N136="nulová",J136,0)</f>
        <v>0</v>
      </c>
      <c r="BJ136" s="4" t="s">
        <v>85</v>
      </c>
      <c r="BK136" s="113">
        <f>ROUND(I136*H136,2)</f>
        <v>0</v>
      </c>
      <c r="BL136" s="4" t="s">
        <v>100</v>
      </c>
      <c r="BM136" s="112" t="s">
        <v>104</v>
      </c>
    </row>
    <row r="137" spans="1:65" s="16" customFormat="1" ht="37.9" customHeight="1" x14ac:dyDescent="0.25">
      <c r="A137" s="13"/>
      <c r="B137" s="101"/>
      <c r="C137" s="102" t="s">
        <v>105</v>
      </c>
      <c r="D137" s="102" t="s">
        <v>80</v>
      </c>
      <c r="E137" s="103" t="s">
        <v>106</v>
      </c>
      <c r="F137" s="104" t="s">
        <v>107</v>
      </c>
      <c r="G137" s="105" t="s">
        <v>83</v>
      </c>
      <c r="H137" s="106">
        <v>215.4</v>
      </c>
      <c r="I137" s="106"/>
      <c r="J137" s="106">
        <f>ROUND(I137*H137,2)</f>
        <v>0</v>
      </c>
      <c r="K137" s="107"/>
      <c r="L137" s="14"/>
      <c r="M137" s="108" t="s">
        <v>10</v>
      </c>
      <c r="N137" s="109"/>
      <c r="O137" s="110">
        <v>0.29599999999999999</v>
      </c>
      <c r="P137" s="110">
        <f>O137*H137</f>
        <v>63.758400000000002</v>
      </c>
      <c r="Q137" s="110">
        <v>1.7000000000000001E-4</v>
      </c>
      <c r="R137" s="110">
        <f>Q137*H137</f>
        <v>3.6618000000000005E-2</v>
      </c>
      <c r="S137" s="110">
        <v>2.1999999999999999E-2</v>
      </c>
      <c r="T137" s="111">
        <f>S137*H137</f>
        <v>4.7387999999999995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12" t="s">
        <v>100</v>
      </c>
      <c r="AT137" s="112" t="s">
        <v>80</v>
      </c>
      <c r="AU137" s="112" t="s">
        <v>85</v>
      </c>
      <c r="AY137" s="4" t="s">
        <v>77</v>
      </c>
      <c r="BE137" s="113">
        <f>IF(N137="základná",J137,0)</f>
        <v>0</v>
      </c>
      <c r="BF137" s="113">
        <f>IF(N137="znížená",J137,0)</f>
        <v>0</v>
      </c>
      <c r="BG137" s="113">
        <f>IF(N137="zákl. prenesená",J137,0)</f>
        <v>0</v>
      </c>
      <c r="BH137" s="113">
        <f>IF(N137="zníž. prenesená",J137,0)</f>
        <v>0</v>
      </c>
      <c r="BI137" s="113">
        <f>IF(N137="nulová",J137,0)</f>
        <v>0</v>
      </c>
      <c r="BJ137" s="4" t="s">
        <v>85</v>
      </c>
      <c r="BK137" s="113">
        <f>ROUND(I137*H137,2)</f>
        <v>0</v>
      </c>
      <c r="BL137" s="4" t="s">
        <v>100</v>
      </c>
      <c r="BM137" s="112" t="s">
        <v>108</v>
      </c>
    </row>
    <row r="138" spans="1:65" s="16" customFormat="1" ht="16.5" customHeight="1" x14ac:dyDescent="0.25">
      <c r="A138" s="13"/>
      <c r="B138" s="101"/>
      <c r="C138" s="102" t="s">
        <v>78</v>
      </c>
      <c r="D138" s="102" t="s">
        <v>80</v>
      </c>
      <c r="E138" s="103" t="s">
        <v>109</v>
      </c>
      <c r="F138" s="104" t="s">
        <v>110</v>
      </c>
      <c r="G138" s="105" t="s">
        <v>111</v>
      </c>
      <c r="H138" s="106">
        <v>4.7699999999999996</v>
      </c>
      <c r="I138" s="106"/>
      <c r="J138" s="106">
        <f>ROUND(I138*H138,2)</f>
        <v>0</v>
      </c>
      <c r="K138" s="107"/>
      <c r="L138" s="14"/>
      <c r="M138" s="108" t="s">
        <v>10</v>
      </c>
      <c r="N138" s="109"/>
      <c r="O138" s="110">
        <v>1.972</v>
      </c>
      <c r="P138" s="110">
        <f>O138*H138</f>
        <v>9.4064399999999999</v>
      </c>
      <c r="Q138" s="110">
        <v>0</v>
      </c>
      <c r="R138" s="110">
        <f>Q138*H138</f>
        <v>0</v>
      </c>
      <c r="S138" s="110">
        <v>0</v>
      </c>
      <c r="T138" s="111">
        <f>S138*H138</f>
        <v>0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R138" s="112" t="s">
        <v>84</v>
      </c>
      <c r="AT138" s="112" t="s">
        <v>80</v>
      </c>
      <c r="AU138" s="112" t="s">
        <v>85</v>
      </c>
      <c r="AY138" s="4" t="s">
        <v>77</v>
      </c>
      <c r="BE138" s="113">
        <f>IF(N138="základná",J138,0)</f>
        <v>0</v>
      </c>
      <c r="BF138" s="113">
        <f>IF(N138="znížená",J138,0)</f>
        <v>0</v>
      </c>
      <c r="BG138" s="113">
        <f>IF(N138="zákl. prenesená",J138,0)</f>
        <v>0</v>
      </c>
      <c r="BH138" s="113">
        <f>IF(N138="zníž. prenesená",J138,0)</f>
        <v>0</v>
      </c>
      <c r="BI138" s="113">
        <f>IF(N138="nulová",J138,0)</f>
        <v>0</v>
      </c>
      <c r="BJ138" s="4" t="s">
        <v>85</v>
      </c>
      <c r="BK138" s="113">
        <f>ROUND(I138*H138,2)</f>
        <v>0</v>
      </c>
      <c r="BL138" s="4" t="s">
        <v>84</v>
      </c>
      <c r="BM138" s="112" t="s">
        <v>112</v>
      </c>
    </row>
    <row r="139" spans="1:65" s="88" customFormat="1" ht="22.9" customHeight="1" x14ac:dyDescent="0.2">
      <c r="B139" s="89"/>
      <c r="D139" s="90" t="s">
        <v>73</v>
      </c>
      <c r="E139" s="99" t="s">
        <v>113</v>
      </c>
      <c r="F139" s="99" t="s">
        <v>114</v>
      </c>
      <c r="J139" s="100">
        <f>BK139</f>
        <v>0</v>
      </c>
      <c r="L139" s="89"/>
      <c r="M139" s="93"/>
      <c r="N139" s="94"/>
      <c r="O139" s="94"/>
      <c r="P139" s="95">
        <f>SUM(P140:P150)</f>
        <v>119.12882499999999</v>
      </c>
      <c r="Q139" s="94"/>
      <c r="R139" s="95">
        <f>SUM(R140:R150)</f>
        <v>2.1424100000000004</v>
      </c>
      <c r="S139" s="94"/>
      <c r="T139" s="96">
        <f>SUM(T140:T150)</f>
        <v>1.075</v>
      </c>
      <c r="AR139" s="90" t="s">
        <v>85</v>
      </c>
      <c r="AT139" s="97" t="s">
        <v>73</v>
      </c>
      <c r="AU139" s="97" t="s">
        <v>76</v>
      </c>
      <c r="AY139" s="90" t="s">
        <v>77</v>
      </c>
      <c r="BK139" s="98">
        <f>SUM(BK140:BK150)</f>
        <v>0</v>
      </c>
    </row>
    <row r="140" spans="1:65" s="16" customFormat="1" ht="37.9" customHeight="1" x14ac:dyDescent="0.25">
      <c r="A140" s="13"/>
      <c r="B140" s="101"/>
      <c r="C140" s="102" t="s">
        <v>115</v>
      </c>
      <c r="D140" s="102" t="s">
        <v>80</v>
      </c>
      <c r="E140" s="103" t="s">
        <v>116</v>
      </c>
      <c r="F140" s="104" t="s">
        <v>117</v>
      </c>
      <c r="G140" s="105" t="s">
        <v>118</v>
      </c>
      <c r="H140" s="106">
        <v>105</v>
      </c>
      <c r="I140" s="106"/>
      <c r="J140" s="106">
        <f t="shared" ref="J140:J150" si="0">ROUND(I140*H140,2)</f>
        <v>0</v>
      </c>
      <c r="K140" s="107"/>
      <c r="L140" s="14"/>
      <c r="M140" s="108" t="s">
        <v>10</v>
      </c>
      <c r="N140" s="109"/>
      <c r="O140" s="110">
        <v>0.35299999999999998</v>
      </c>
      <c r="P140" s="110">
        <f t="shared" ref="P140:P150" si="1">O140*H140</f>
        <v>37.064999999999998</v>
      </c>
      <c r="Q140" s="110">
        <v>2.5999999999999998E-4</v>
      </c>
      <c r="R140" s="110">
        <f t="shared" ref="R140:R150" si="2">Q140*H140</f>
        <v>2.7299999999999998E-2</v>
      </c>
      <c r="S140" s="110">
        <v>0</v>
      </c>
      <c r="T140" s="111">
        <f t="shared" ref="T140:T150" si="3">S140*H140</f>
        <v>0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R140" s="112" t="s">
        <v>100</v>
      </c>
      <c r="AT140" s="112" t="s">
        <v>80</v>
      </c>
      <c r="AU140" s="112" t="s">
        <v>85</v>
      </c>
      <c r="AY140" s="4" t="s">
        <v>77</v>
      </c>
      <c r="BE140" s="113">
        <f t="shared" ref="BE140:BE150" si="4">IF(N140="základná",J140,0)</f>
        <v>0</v>
      </c>
      <c r="BF140" s="113">
        <f t="shared" ref="BF140:BF150" si="5">IF(N140="znížená",J140,0)</f>
        <v>0</v>
      </c>
      <c r="BG140" s="113">
        <f t="shared" ref="BG140:BG150" si="6">IF(N140="zákl. prenesená",J140,0)</f>
        <v>0</v>
      </c>
      <c r="BH140" s="113">
        <f t="shared" ref="BH140:BH150" si="7">IF(N140="zníž. prenesená",J140,0)</f>
        <v>0</v>
      </c>
      <c r="BI140" s="113">
        <f t="shared" ref="BI140:BI150" si="8">IF(N140="nulová",J140,0)</f>
        <v>0</v>
      </c>
      <c r="BJ140" s="4" t="s">
        <v>85</v>
      </c>
      <c r="BK140" s="113">
        <f t="shared" ref="BK140:BK150" si="9">ROUND(I140*H140,2)</f>
        <v>0</v>
      </c>
      <c r="BL140" s="4" t="s">
        <v>100</v>
      </c>
      <c r="BM140" s="112" t="s">
        <v>119</v>
      </c>
    </row>
    <row r="141" spans="1:65" s="16" customFormat="1" ht="24.2" customHeight="1" x14ac:dyDescent="0.25">
      <c r="A141" s="13"/>
      <c r="B141" s="101"/>
      <c r="C141" s="114" t="s">
        <v>120</v>
      </c>
      <c r="D141" s="114" t="s">
        <v>121</v>
      </c>
      <c r="E141" s="115" t="s">
        <v>122</v>
      </c>
      <c r="F141" s="116" t="s">
        <v>123</v>
      </c>
      <c r="G141" s="117" t="s">
        <v>124</v>
      </c>
      <c r="H141" s="118">
        <v>1.74</v>
      </c>
      <c r="I141" s="118"/>
      <c r="J141" s="118">
        <f t="shared" si="0"/>
        <v>0</v>
      </c>
      <c r="K141" s="119"/>
      <c r="L141" s="120"/>
      <c r="M141" s="121" t="s">
        <v>10</v>
      </c>
      <c r="N141" s="122"/>
      <c r="O141" s="110">
        <v>0</v>
      </c>
      <c r="P141" s="110">
        <f t="shared" si="1"/>
        <v>0</v>
      </c>
      <c r="Q141" s="110">
        <v>0.55000000000000004</v>
      </c>
      <c r="R141" s="110">
        <f t="shared" si="2"/>
        <v>0.95700000000000007</v>
      </c>
      <c r="S141" s="110">
        <v>0</v>
      </c>
      <c r="T141" s="111">
        <f t="shared" si="3"/>
        <v>0</v>
      </c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R141" s="112" t="s">
        <v>125</v>
      </c>
      <c r="AT141" s="112" t="s">
        <v>121</v>
      </c>
      <c r="AU141" s="112" t="s">
        <v>85</v>
      </c>
      <c r="AY141" s="4" t="s">
        <v>77</v>
      </c>
      <c r="BE141" s="113">
        <f t="shared" si="4"/>
        <v>0</v>
      </c>
      <c r="BF141" s="113">
        <f t="shared" si="5"/>
        <v>0</v>
      </c>
      <c r="BG141" s="113">
        <f t="shared" si="6"/>
        <v>0</v>
      </c>
      <c r="BH141" s="113">
        <f t="shared" si="7"/>
        <v>0</v>
      </c>
      <c r="BI141" s="113">
        <f t="shared" si="8"/>
        <v>0</v>
      </c>
      <c r="BJ141" s="4" t="s">
        <v>85</v>
      </c>
      <c r="BK141" s="113">
        <f t="shared" si="9"/>
        <v>0</v>
      </c>
      <c r="BL141" s="4" t="s">
        <v>100</v>
      </c>
      <c r="BM141" s="112" t="s">
        <v>126</v>
      </c>
    </row>
    <row r="142" spans="1:65" s="16" customFormat="1" ht="16.5" customHeight="1" x14ac:dyDescent="0.25">
      <c r="A142" s="13"/>
      <c r="B142" s="101"/>
      <c r="C142" s="102" t="s">
        <v>87</v>
      </c>
      <c r="D142" s="102" t="s">
        <v>80</v>
      </c>
      <c r="E142" s="103" t="s">
        <v>127</v>
      </c>
      <c r="F142" s="104" t="s">
        <v>128</v>
      </c>
      <c r="G142" s="105" t="s">
        <v>118</v>
      </c>
      <c r="H142" s="106">
        <v>75</v>
      </c>
      <c r="I142" s="106"/>
      <c r="J142" s="106">
        <f t="shared" si="0"/>
        <v>0</v>
      </c>
      <c r="K142" s="107"/>
      <c r="L142" s="14"/>
      <c r="M142" s="108" t="s">
        <v>10</v>
      </c>
      <c r="N142" s="109"/>
      <c r="O142" s="110">
        <v>0.39695999999999998</v>
      </c>
      <c r="P142" s="110">
        <f t="shared" si="1"/>
        <v>29.771999999999998</v>
      </c>
      <c r="Q142" s="110">
        <v>2.5999999999999998E-4</v>
      </c>
      <c r="R142" s="110">
        <f t="shared" si="2"/>
        <v>1.95E-2</v>
      </c>
      <c r="S142" s="110">
        <v>0</v>
      </c>
      <c r="T142" s="111">
        <f t="shared" si="3"/>
        <v>0</v>
      </c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R142" s="112" t="s">
        <v>100</v>
      </c>
      <c r="AT142" s="112" t="s">
        <v>80</v>
      </c>
      <c r="AU142" s="112" t="s">
        <v>85</v>
      </c>
      <c r="AY142" s="4" t="s">
        <v>77</v>
      </c>
      <c r="BE142" s="113">
        <f t="shared" si="4"/>
        <v>0</v>
      </c>
      <c r="BF142" s="113">
        <f t="shared" si="5"/>
        <v>0</v>
      </c>
      <c r="BG142" s="113">
        <f t="shared" si="6"/>
        <v>0</v>
      </c>
      <c r="BH142" s="113">
        <f t="shared" si="7"/>
        <v>0</v>
      </c>
      <c r="BI142" s="113">
        <f t="shared" si="8"/>
        <v>0</v>
      </c>
      <c r="BJ142" s="4" t="s">
        <v>85</v>
      </c>
      <c r="BK142" s="113">
        <f t="shared" si="9"/>
        <v>0</v>
      </c>
      <c r="BL142" s="4" t="s">
        <v>100</v>
      </c>
      <c r="BM142" s="112" t="s">
        <v>129</v>
      </c>
    </row>
    <row r="143" spans="1:65" s="16" customFormat="1" ht="24.2" customHeight="1" x14ac:dyDescent="0.25">
      <c r="A143" s="13"/>
      <c r="B143" s="101"/>
      <c r="C143" s="114" t="s">
        <v>130</v>
      </c>
      <c r="D143" s="114" t="s">
        <v>121</v>
      </c>
      <c r="E143" s="115" t="s">
        <v>131</v>
      </c>
      <c r="F143" s="116" t="s">
        <v>132</v>
      </c>
      <c r="G143" s="117" t="s">
        <v>124</v>
      </c>
      <c r="H143" s="118">
        <v>0.41</v>
      </c>
      <c r="I143" s="118"/>
      <c r="J143" s="118">
        <f t="shared" si="0"/>
        <v>0</v>
      </c>
      <c r="K143" s="119"/>
      <c r="L143" s="120"/>
      <c r="M143" s="121" t="s">
        <v>10</v>
      </c>
      <c r="N143" s="122"/>
      <c r="O143" s="110">
        <v>0</v>
      </c>
      <c r="P143" s="110">
        <f t="shared" si="1"/>
        <v>0</v>
      </c>
      <c r="Q143" s="110">
        <v>0.55000000000000004</v>
      </c>
      <c r="R143" s="110">
        <f t="shared" si="2"/>
        <v>0.22550000000000001</v>
      </c>
      <c r="S143" s="110">
        <v>0</v>
      </c>
      <c r="T143" s="111">
        <f t="shared" si="3"/>
        <v>0</v>
      </c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R143" s="112" t="s">
        <v>125</v>
      </c>
      <c r="AT143" s="112" t="s">
        <v>121</v>
      </c>
      <c r="AU143" s="112" t="s">
        <v>85</v>
      </c>
      <c r="AY143" s="4" t="s">
        <v>77</v>
      </c>
      <c r="BE143" s="113">
        <f t="shared" si="4"/>
        <v>0</v>
      </c>
      <c r="BF143" s="113">
        <f t="shared" si="5"/>
        <v>0</v>
      </c>
      <c r="BG143" s="113">
        <f t="shared" si="6"/>
        <v>0</v>
      </c>
      <c r="BH143" s="113">
        <f t="shared" si="7"/>
        <v>0</v>
      </c>
      <c r="BI143" s="113">
        <f t="shared" si="8"/>
        <v>0</v>
      </c>
      <c r="BJ143" s="4" t="s">
        <v>85</v>
      </c>
      <c r="BK143" s="113">
        <f t="shared" si="9"/>
        <v>0</v>
      </c>
      <c r="BL143" s="4" t="s">
        <v>100</v>
      </c>
      <c r="BM143" s="112" t="s">
        <v>133</v>
      </c>
    </row>
    <row r="144" spans="1:65" s="16" customFormat="1" ht="24.2" customHeight="1" x14ac:dyDescent="0.25">
      <c r="A144" s="13"/>
      <c r="B144" s="101"/>
      <c r="C144" s="102" t="s">
        <v>134</v>
      </c>
      <c r="D144" s="102" t="s">
        <v>80</v>
      </c>
      <c r="E144" s="103" t="s">
        <v>135</v>
      </c>
      <c r="F144" s="104" t="s">
        <v>136</v>
      </c>
      <c r="G144" s="105" t="s">
        <v>118</v>
      </c>
      <c r="H144" s="106">
        <v>430</v>
      </c>
      <c r="I144" s="106"/>
      <c r="J144" s="106">
        <f t="shared" si="0"/>
        <v>0</v>
      </c>
      <c r="K144" s="107"/>
      <c r="L144" s="14"/>
      <c r="M144" s="108" t="s">
        <v>10</v>
      </c>
      <c r="N144" s="109"/>
      <c r="O144" s="110">
        <v>4.5999999999999999E-2</v>
      </c>
      <c r="P144" s="110">
        <f t="shared" si="1"/>
        <v>19.78</v>
      </c>
      <c r="Q144" s="110">
        <v>0</v>
      </c>
      <c r="R144" s="110">
        <f t="shared" si="2"/>
        <v>0</v>
      </c>
      <c r="S144" s="110">
        <v>0</v>
      </c>
      <c r="T144" s="111">
        <f t="shared" si="3"/>
        <v>0</v>
      </c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R144" s="112" t="s">
        <v>100</v>
      </c>
      <c r="AT144" s="112" t="s">
        <v>80</v>
      </c>
      <c r="AU144" s="112" t="s">
        <v>85</v>
      </c>
      <c r="AY144" s="4" t="s">
        <v>77</v>
      </c>
      <c r="BE144" s="113">
        <f t="shared" si="4"/>
        <v>0</v>
      </c>
      <c r="BF144" s="113">
        <f t="shared" si="5"/>
        <v>0</v>
      </c>
      <c r="BG144" s="113">
        <f t="shared" si="6"/>
        <v>0</v>
      </c>
      <c r="BH144" s="113">
        <f t="shared" si="7"/>
        <v>0</v>
      </c>
      <c r="BI144" s="113">
        <f t="shared" si="8"/>
        <v>0</v>
      </c>
      <c r="BJ144" s="4" t="s">
        <v>85</v>
      </c>
      <c r="BK144" s="113">
        <f t="shared" si="9"/>
        <v>0</v>
      </c>
      <c r="BL144" s="4" t="s">
        <v>100</v>
      </c>
      <c r="BM144" s="112" t="s">
        <v>137</v>
      </c>
    </row>
    <row r="145" spans="1:65" s="16" customFormat="1" ht="24.2" customHeight="1" x14ac:dyDescent="0.25">
      <c r="A145" s="13"/>
      <c r="B145" s="101"/>
      <c r="C145" s="114" t="s">
        <v>138</v>
      </c>
      <c r="D145" s="114" t="s">
        <v>121</v>
      </c>
      <c r="E145" s="115" t="s">
        <v>139</v>
      </c>
      <c r="F145" s="116" t="s">
        <v>140</v>
      </c>
      <c r="G145" s="117" t="s">
        <v>124</v>
      </c>
      <c r="H145" s="118">
        <v>0.95</v>
      </c>
      <c r="I145" s="118"/>
      <c r="J145" s="118">
        <f t="shared" si="0"/>
        <v>0</v>
      </c>
      <c r="K145" s="119"/>
      <c r="L145" s="120"/>
      <c r="M145" s="121" t="s">
        <v>10</v>
      </c>
      <c r="N145" s="122"/>
      <c r="O145" s="110">
        <v>0</v>
      </c>
      <c r="P145" s="110">
        <f t="shared" si="1"/>
        <v>0</v>
      </c>
      <c r="Q145" s="110">
        <v>0.55000000000000004</v>
      </c>
      <c r="R145" s="110">
        <f t="shared" si="2"/>
        <v>0.52249999999999996</v>
      </c>
      <c r="S145" s="110">
        <v>0</v>
      </c>
      <c r="T145" s="111">
        <f t="shared" si="3"/>
        <v>0</v>
      </c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R145" s="112" t="s">
        <v>125</v>
      </c>
      <c r="AT145" s="112" t="s">
        <v>121</v>
      </c>
      <c r="AU145" s="112" t="s">
        <v>85</v>
      </c>
      <c r="AY145" s="4" t="s">
        <v>77</v>
      </c>
      <c r="BE145" s="113">
        <f t="shared" si="4"/>
        <v>0</v>
      </c>
      <c r="BF145" s="113">
        <f t="shared" si="5"/>
        <v>0</v>
      </c>
      <c r="BG145" s="113">
        <f t="shared" si="6"/>
        <v>0</v>
      </c>
      <c r="BH145" s="113">
        <f t="shared" si="7"/>
        <v>0</v>
      </c>
      <c r="BI145" s="113">
        <f t="shared" si="8"/>
        <v>0</v>
      </c>
      <c r="BJ145" s="4" t="s">
        <v>85</v>
      </c>
      <c r="BK145" s="113">
        <f t="shared" si="9"/>
        <v>0</v>
      </c>
      <c r="BL145" s="4" t="s">
        <v>100</v>
      </c>
      <c r="BM145" s="112" t="s">
        <v>141</v>
      </c>
    </row>
    <row r="146" spans="1:65" s="16" customFormat="1" ht="16.5" customHeight="1" x14ac:dyDescent="0.25">
      <c r="A146" s="13"/>
      <c r="B146" s="101"/>
      <c r="C146" s="102" t="s">
        <v>142</v>
      </c>
      <c r="D146" s="102" t="s">
        <v>80</v>
      </c>
      <c r="E146" s="103" t="s">
        <v>143</v>
      </c>
      <c r="F146" s="104" t="s">
        <v>144</v>
      </c>
      <c r="G146" s="105" t="s">
        <v>118</v>
      </c>
      <c r="H146" s="106">
        <v>215</v>
      </c>
      <c r="I146" s="106"/>
      <c r="J146" s="106">
        <f t="shared" si="0"/>
        <v>0</v>
      </c>
      <c r="K146" s="107"/>
      <c r="L146" s="14"/>
      <c r="M146" s="108" t="s">
        <v>10</v>
      </c>
      <c r="N146" s="109"/>
      <c r="O146" s="110">
        <v>0.10407</v>
      </c>
      <c r="P146" s="110">
        <f t="shared" si="1"/>
        <v>22.375049999999998</v>
      </c>
      <c r="Q146" s="110">
        <v>0</v>
      </c>
      <c r="R146" s="110">
        <f t="shared" si="2"/>
        <v>0</v>
      </c>
      <c r="S146" s="110">
        <v>0</v>
      </c>
      <c r="T146" s="111">
        <f t="shared" si="3"/>
        <v>0</v>
      </c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R146" s="112" t="s">
        <v>100</v>
      </c>
      <c r="AT146" s="112" t="s">
        <v>80</v>
      </c>
      <c r="AU146" s="112" t="s">
        <v>85</v>
      </c>
      <c r="AY146" s="4" t="s">
        <v>77</v>
      </c>
      <c r="BE146" s="113">
        <f t="shared" si="4"/>
        <v>0</v>
      </c>
      <c r="BF146" s="113">
        <f t="shared" si="5"/>
        <v>0</v>
      </c>
      <c r="BG146" s="113">
        <f t="shared" si="6"/>
        <v>0</v>
      </c>
      <c r="BH146" s="113">
        <f t="shared" si="7"/>
        <v>0</v>
      </c>
      <c r="BI146" s="113">
        <f t="shared" si="8"/>
        <v>0</v>
      </c>
      <c r="BJ146" s="4" t="s">
        <v>85</v>
      </c>
      <c r="BK146" s="113">
        <f t="shared" si="9"/>
        <v>0</v>
      </c>
      <c r="BL146" s="4" t="s">
        <v>100</v>
      </c>
      <c r="BM146" s="112" t="s">
        <v>145</v>
      </c>
    </row>
    <row r="147" spans="1:65" s="16" customFormat="1" ht="24.2" customHeight="1" x14ac:dyDescent="0.25">
      <c r="A147" s="13"/>
      <c r="B147" s="101"/>
      <c r="C147" s="114" t="s">
        <v>146</v>
      </c>
      <c r="D147" s="114" t="s">
        <v>121</v>
      </c>
      <c r="E147" s="115" t="s">
        <v>139</v>
      </c>
      <c r="F147" s="116" t="s">
        <v>140</v>
      </c>
      <c r="G147" s="117" t="s">
        <v>124</v>
      </c>
      <c r="H147" s="118">
        <v>0.57999999999999996</v>
      </c>
      <c r="I147" s="118"/>
      <c r="J147" s="118">
        <f t="shared" si="0"/>
        <v>0</v>
      </c>
      <c r="K147" s="119"/>
      <c r="L147" s="120"/>
      <c r="M147" s="121" t="s">
        <v>10</v>
      </c>
      <c r="N147" s="122"/>
      <c r="O147" s="110">
        <v>0</v>
      </c>
      <c r="P147" s="110">
        <f t="shared" si="1"/>
        <v>0</v>
      </c>
      <c r="Q147" s="110">
        <v>0.55000000000000004</v>
      </c>
      <c r="R147" s="110">
        <f t="shared" si="2"/>
        <v>0.31900000000000001</v>
      </c>
      <c r="S147" s="110">
        <v>0</v>
      </c>
      <c r="T147" s="111">
        <f t="shared" si="3"/>
        <v>0</v>
      </c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R147" s="112" t="s">
        <v>125</v>
      </c>
      <c r="AT147" s="112" t="s">
        <v>121</v>
      </c>
      <c r="AU147" s="112" t="s">
        <v>85</v>
      </c>
      <c r="AY147" s="4" t="s">
        <v>77</v>
      </c>
      <c r="BE147" s="113">
        <f t="shared" si="4"/>
        <v>0</v>
      </c>
      <c r="BF147" s="113">
        <f t="shared" si="5"/>
        <v>0</v>
      </c>
      <c r="BG147" s="113">
        <f t="shared" si="6"/>
        <v>0</v>
      </c>
      <c r="BH147" s="113">
        <f t="shared" si="7"/>
        <v>0</v>
      </c>
      <c r="BI147" s="113">
        <f t="shared" si="8"/>
        <v>0</v>
      </c>
      <c r="BJ147" s="4" t="s">
        <v>85</v>
      </c>
      <c r="BK147" s="113">
        <f t="shared" si="9"/>
        <v>0</v>
      </c>
      <c r="BL147" s="4" t="s">
        <v>100</v>
      </c>
      <c r="BM147" s="112" t="s">
        <v>147</v>
      </c>
    </row>
    <row r="148" spans="1:65" s="16" customFormat="1" ht="33" customHeight="1" x14ac:dyDescent="0.25">
      <c r="A148" s="13"/>
      <c r="B148" s="101"/>
      <c r="C148" s="102" t="s">
        <v>148</v>
      </c>
      <c r="D148" s="102" t="s">
        <v>80</v>
      </c>
      <c r="E148" s="103" t="s">
        <v>149</v>
      </c>
      <c r="F148" s="104" t="s">
        <v>150</v>
      </c>
      <c r="G148" s="105" t="s">
        <v>83</v>
      </c>
      <c r="H148" s="106">
        <v>215</v>
      </c>
      <c r="I148" s="106"/>
      <c r="J148" s="106">
        <f t="shared" si="0"/>
        <v>0</v>
      </c>
      <c r="K148" s="107"/>
      <c r="L148" s="14"/>
      <c r="M148" s="108" t="s">
        <v>10</v>
      </c>
      <c r="N148" s="109"/>
      <c r="O148" s="110">
        <v>4.7E-2</v>
      </c>
      <c r="P148" s="110">
        <f t="shared" si="1"/>
        <v>10.105</v>
      </c>
      <c r="Q148" s="110">
        <v>0</v>
      </c>
      <c r="R148" s="110">
        <f t="shared" si="2"/>
        <v>0</v>
      </c>
      <c r="S148" s="110">
        <v>5.0000000000000001E-3</v>
      </c>
      <c r="T148" s="111">
        <f t="shared" si="3"/>
        <v>1.075</v>
      </c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R148" s="112" t="s">
        <v>100</v>
      </c>
      <c r="AT148" s="112" t="s">
        <v>80</v>
      </c>
      <c r="AU148" s="112" t="s">
        <v>85</v>
      </c>
      <c r="AY148" s="4" t="s">
        <v>77</v>
      </c>
      <c r="BE148" s="113">
        <f t="shared" si="4"/>
        <v>0</v>
      </c>
      <c r="BF148" s="113">
        <f t="shared" si="5"/>
        <v>0</v>
      </c>
      <c r="BG148" s="113">
        <f t="shared" si="6"/>
        <v>0</v>
      </c>
      <c r="BH148" s="113">
        <f t="shared" si="7"/>
        <v>0</v>
      </c>
      <c r="BI148" s="113">
        <f t="shared" si="8"/>
        <v>0</v>
      </c>
      <c r="BJ148" s="4" t="s">
        <v>85</v>
      </c>
      <c r="BK148" s="113">
        <f t="shared" si="9"/>
        <v>0</v>
      </c>
      <c r="BL148" s="4" t="s">
        <v>100</v>
      </c>
      <c r="BM148" s="112" t="s">
        <v>151</v>
      </c>
    </row>
    <row r="149" spans="1:65" s="16" customFormat="1" ht="44.25" customHeight="1" x14ac:dyDescent="0.25">
      <c r="A149" s="13"/>
      <c r="B149" s="101"/>
      <c r="C149" s="102" t="s">
        <v>100</v>
      </c>
      <c r="D149" s="102" t="s">
        <v>80</v>
      </c>
      <c r="E149" s="103" t="s">
        <v>152</v>
      </c>
      <c r="F149" s="104" t="s">
        <v>153</v>
      </c>
      <c r="G149" s="105" t="s">
        <v>124</v>
      </c>
      <c r="H149" s="106">
        <v>3.1</v>
      </c>
      <c r="I149" s="106"/>
      <c r="J149" s="106">
        <f t="shared" si="0"/>
        <v>0</v>
      </c>
      <c r="K149" s="107"/>
      <c r="L149" s="14"/>
      <c r="M149" s="108" t="s">
        <v>10</v>
      </c>
      <c r="N149" s="109"/>
      <c r="O149" s="110">
        <v>1.025E-2</v>
      </c>
      <c r="P149" s="110">
        <f t="shared" si="1"/>
        <v>3.1775000000000005E-2</v>
      </c>
      <c r="Q149" s="110">
        <v>2.3099999999999999E-2</v>
      </c>
      <c r="R149" s="110">
        <f t="shared" si="2"/>
        <v>7.1609999999999993E-2</v>
      </c>
      <c r="S149" s="110">
        <v>0</v>
      </c>
      <c r="T149" s="111">
        <f t="shared" si="3"/>
        <v>0</v>
      </c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R149" s="112" t="s">
        <v>100</v>
      </c>
      <c r="AT149" s="112" t="s">
        <v>80</v>
      </c>
      <c r="AU149" s="112" t="s">
        <v>85</v>
      </c>
      <c r="AY149" s="4" t="s">
        <v>77</v>
      </c>
      <c r="BE149" s="113">
        <f t="shared" si="4"/>
        <v>0</v>
      </c>
      <c r="BF149" s="113">
        <f t="shared" si="5"/>
        <v>0</v>
      </c>
      <c r="BG149" s="113">
        <f t="shared" si="6"/>
        <v>0</v>
      </c>
      <c r="BH149" s="113">
        <f t="shared" si="7"/>
        <v>0</v>
      </c>
      <c r="BI149" s="113">
        <f t="shared" si="8"/>
        <v>0</v>
      </c>
      <c r="BJ149" s="4" t="s">
        <v>85</v>
      </c>
      <c r="BK149" s="113">
        <f t="shared" si="9"/>
        <v>0</v>
      </c>
      <c r="BL149" s="4" t="s">
        <v>100</v>
      </c>
      <c r="BM149" s="112" t="s">
        <v>154</v>
      </c>
    </row>
    <row r="150" spans="1:65" s="16" customFormat="1" ht="24.2" customHeight="1" x14ac:dyDescent="0.25">
      <c r="A150" s="13"/>
      <c r="B150" s="101"/>
      <c r="C150" s="102" t="s">
        <v>155</v>
      </c>
      <c r="D150" s="102" t="s">
        <v>80</v>
      </c>
      <c r="E150" s="103" t="s">
        <v>156</v>
      </c>
      <c r="F150" s="104" t="s">
        <v>157</v>
      </c>
      <c r="G150" s="105" t="s">
        <v>158</v>
      </c>
      <c r="H150" s="106">
        <v>44.95</v>
      </c>
      <c r="I150" s="106"/>
      <c r="J150" s="106">
        <f t="shared" si="0"/>
        <v>0</v>
      </c>
      <c r="K150" s="107"/>
      <c r="L150" s="14"/>
      <c r="M150" s="108" t="s">
        <v>10</v>
      </c>
      <c r="N150" s="109"/>
      <c r="O150" s="110">
        <v>0</v>
      </c>
      <c r="P150" s="110">
        <f t="shared" si="1"/>
        <v>0</v>
      </c>
      <c r="Q150" s="110">
        <v>0</v>
      </c>
      <c r="R150" s="110">
        <f t="shared" si="2"/>
        <v>0</v>
      </c>
      <c r="S150" s="110">
        <v>0</v>
      </c>
      <c r="T150" s="111">
        <f t="shared" si="3"/>
        <v>0</v>
      </c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R150" s="112" t="s">
        <v>100</v>
      </c>
      <c r="AT150" s="112" t="s">
        <v>80</v>
      </c>
      <c r="AU150" s="112" t="s">
        <v>85</v>
      </c>
      <c r="AY150" s="4" t="s">
        <v>77</v>
      </c>
      <c r="BE150" s="113">
        <f t="shared" si="4"/>
        <v>0</v>
      </c>
      <c r="BF150" s="113">
        <f t="shared" si="5"/>
        <v>0</v>
      </c>
      <c r="BG150" s="113">
        <f t="shared" si="6"/>
        <v>0</v>
      </c>
      <c r="BH150" s="113">
        <f t="shared" si="7"/>
        <v>0</v>
      </c>
      <c r="BI150" s="113">
        <f t="shared" si="8"/>
        <v>0</v>
      </c>
      <c r="BJ150" s="4" t="s">
        <v>85</v>
      </c>
      <c r="BK150" s="113">
        <f t="shared" si="9"/>
        <v>0</v>
      </c>
      <c r="BL150" s="4" t="s">
        <v>100</v>
      </c>
      <c r="BM150" s="112" t="s">
        <v>159</v>
      </c>
    </row>
    <row r="151" spans="1:65" s="88" customFormat="1" ht="22.9" customHeight="1" x14ac:dyDescent="0.2">
      <c r="B151" s="89"/>
      <c r="D151" s="90" t="s">
        <v>73</v>
      </c>
      <c r="E151" s="99" t="s">
        <v>160</v>
      </c>
      <c r="F151" s="99" t="s">
        <v>161</v>
      </c>
      <c r="J151" s="100">
        <f>BK151</f>
        <v>0</v>
      </c>
      <c r="L151" s="89"/>
      <c r="M151" s="93"/>
      <c r="N151" s="94"/>
      <c r="O151" s="94"/>
      <c r="P151" s="95">
        <f>SUM(P152:P157)</f>
        <v>186.842737</v>
      </c>
      <c r="Q151" s="94"/>
      <c r="R151" s="95">
        <f>SUM(R152:R157)</f>
        <v>1.8198123999999998</v>
      </c>
      <c r="S151" s="94"/>
      <c r="T151" s="96">
        <f>SUM(T152:T157)</f>
        <v>0</v>
      </c>
      <c r="AR151" s="90" t="s">
        <v>85</v>
      </c>
      <c r="AT151" s="97" t="s">
        <v>73</v>
      </c>
      <c r="AU151" s="97" t="s">
        <v>76</v>
      </c>
      <c r="AY151" s="90" t="s">
        <v>77</v>
      </c>
      <c r="BK151" s="98">
        <f>SUM(BK152:BK157)</f>
        <v>0</v>
      </c>
    </row>
    <row r="152" spans="1:65" s="16" customFormat="1" ht="24.2" customHeight="1" x14ac:dyDescent="0.25">
      <c r="A152" s="13"/>
      <c r="B152" s="101"/>
      <c r="C152" s="102" t="s">
        <v>162</v>
      </c>
      <c r="D152" s="102" t="s">
        <v>80</v>
      </c>
      <c r="E152" s="103" t="s">
        <v>163</v>
      </c>
      <c r="F152" s="104" t="s">
        <v>164</v>
      </c>
      <c r="G152" s="105" t="s">
        <v>83</v>
      </c>
      <c r="H152" s="106">
        <v>215.4</v>
      </c>
      <c r="I152" s="106"/>
      <c r="J152" s="106">
        <f t="shared" ref="J152:J157" si="10">ROUND(I152*H152,2)</f>
        <v>0</v>
      </c>
      <c r="K152" s="107"/>
      <c r="L152" s="14"/>
      <c r="M152" s="108" t="s">
        <v>10</v>
      </c>
      <c r="N152" s="109"/>
      <c r="O152" s="110">
        <v>0.66896999999999995</v>
      </c>
      <c r="P152" s="110">
        <f t="shared" ref="P152:P157" si="11">O152*H152</f>
        <v>144.096138</v>
      </c>
      <c r="Q152" s="110">
        <v>1.6000000000000001E-4</v>
      </c>
      <c r="R152" s="110">
        <f t="shared" ref="R152:R157" si="12">Q152*H152</f>
        <v>3.4464000000000002E-2</v>
      </c>
      <c r="S152" s="110">
        <v>0</v>
      </c>
      <c r="T152" s="111">
        <f t="shared" ref="T152:T157" si="13">S152*H152</f>
        <v>0</v>
      </c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R152" s="112" t="s">
        <v>100</v>
      </c>
      <c r="AT152" s="112" t="s">
        <v>80</v>
      </c>
      <c r="AU152" s="112" t="s">
        <v>85</v>
      </c>
      <c r="AY152" s="4" t="s">
        <v>77</v>
      </c>
      <c r="BE152" s="113">
        <f t="shared" ref="BE152:BE157" si="14">IF(N152="základná",J152,0)</f>
        <v>0</v>
      </c>
      <c r="BF152" s="113">
        <f t="shared" ref="BF152:BF157" si="15">IF(N152="znížená",J152,0)</f>
        <v>0</v>
      </c>
      <c r="BG152" s="113">
        <f t="shared" ref="BG152:BG157" si="16">IF(N152="zákl. prenesená",J152,0)</f>
        <v>0</v>
      </c>
      <c r="BH152" s="113">
        <f t="shared" ref="BH152:BH157" si="17">IF(N152="zníž. prenesená",J152,0)</f>
        <v>0</v>
      </c>
      <c r="BI152" s="113">
        <f t="shared" ref="BI152:BI157" si="18">IF(N152="nulová",J152,0)</f>
        <v>0</v>
      </c>
      <c r="BJ152" s="4" t="s">
        <v>85</v>
      </c>
      <c r="BK152" s="113">
        <f t="shared" ref="BK152:BK157" si="19">ROUND(I152*H152,2)</f>
        <v>0</v>
      </c>
      <c r="BL152" s="4" t="s">
        <v>100</v>
      </c>
      <c r="BM152" s="112" t="s">
        <v>165</v>
      </c>
    </row>
    <row r="153" spans="1:65" s="16" customFormat="1" ht="24.2" customHeight="1" x14ac:dyDescent="0.25">
      <c r="A153" s="13"/>
      <c r="B153" s="101"/>
      <c r="C153" s="114" t="s">
        <v>166</v>
      </c>
      <c r="D153" s="114" t="s">
        <v>121</v>
      </c>
      <c r="E153" s="115" t="s">
        <v>167</v>
      </c>
      <c r="F153" s="116" t="s">
        <v>168</v>
      </c>
      <c r="G153" s="117" t="s">
        <v>83</v>
      </c>
      <c r="H153" s="118">
        <v>230.48</v>
      </c>
      <c r="I153" s="118"/>
      <c r="J153" s="118">
        <f t="shared" si="10"/>
        <v>0</v>
      </c>
      <c r="K153" s="119"/>
      <c r="L153" s="120"/>
      <c r="M153" s="121" t="s">
        <v>10</v>
      </c>
      <c r="N153" s="122"/>
      <c r="O153" s="110">
        <v>0</v>
      </c>
      <c r="P153" s="110">
        <f t="shared" si="11"/>
        <v>0</v>
      </c>
      <c r="Q153" s="110">
        <v>7.1799999999999998E-3</v>
      </c>
      <c r="R153" s="110">
        <f t="shared" si="12"/>
        <v>1.6548463999999998</v>
      </c>
      <c r="S153" s="110">
        <v>0</v>
      </c>
      <c r="T153" s="111">
        <f t="shared" si="13"/>
        <v>0</v>
      </c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R153" s="112" t="s">
        <v>125</v>
      </c>
      <c r="AT153" s="112" t="s">
        <v>121</v>
      </c>
      <c r="AU153" s="112" t="s">
        <v>85</v>
      </c>
      <c r="AY153" s="4" t="s">
        <v>77</v>
      </c>
      <c r="BE153" s="113">
        <f t="shared" si="14"/>
        <v>0</v>
      </c>
      <c r="BF153" s="113">
        <f t="shared" si="15"/>
        <v>0</v>
      </c>
      <c r="BG153" s="113">
        <f t="shared" si="16"/>
        <v>0</v>
      </c>
      <c r="BH153" s="113">
        <f t="shared" si="17"/>
        <v>0</v>
      </c>
      <c r="BI153" s="113">
        <f t="shared" si="18"/>
        <v>0</v>
      </c>
      <c r="BJ153" s="4" t="s">
        <v>85</v>
      </c>
      <c r="BK153" s="113">
        <f t="shared" si="19"/>
        <v>0</v>
      </c>
      <c r="BL153" s="4" t="s">
        <v>100</v>
      </c>
      <c r="BM153" s="112" t="s">
        <v>169</v>
      </c>
    </row>
    <row r="154" spans="1:65" s="16" customFormat="1" ht="24.2" customHeight="1" x14ac:dyDescent="0.25">
      <c r="A154" s="13"/>
      <c r="B154" s="101"/>
      <c r="C154" s="102" t="s">
        <v>170</v>
      </c>
      <c r="D154" s="102" t="s">
        <v>80</v>
      </c>
      <c r="E154" s="103" t="s">
        <v>171</v>
      </c>
      <c r="F154" s="104" t="s">
        <v>172</v>
      </c>
      <c r="G154" s="105" t="s">
        <v>118</v>
      </c>
      <c r="H154" s="106">
        <v>37.299999999999997</v>
      </c>
      <c r="I154" s="106"/>
      <c r="J154" s="106">
        <f t="shared" si="10"/>
        <v>0</v>
      </c>
      <c r="K154" s="107"/>
      <c r="L154" s="14"/>
      <c r="M154" s="108" t="s">
        <v>10</v>
      </c>
      <c r="N154" s="109"/>
      <c r="O154" s="110">
        <v>0.61243000000000003</v>
      </c>
      <c r="P154" s="110">
        <f t="shared" si="11"/>
        <v>22.843639</v>
      </c>
      <c r="Q154" s="110">
        <v>2.8400000000000001E-3</v>
      </c>
      <c r="R154" s="110">
        <f t="shared" si="12"/>
        <v>0.105932</v>
      </c>
      <c r="S154" s="110">
        <v>0</v>
      </c>
      <c r="T154" s="111">
        <f t="shared" si="13"/>
        <v>0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R154" s="112" t="s">
        <v>100</v>
      </c>
      <c r="AT154" s="112" t="s">
        <v>80</v>
      </c>
      <c r="AU154" s="112" t="s">
        <v>85</v>
      </c>
      <c r="AY154" s="4" t="s">
        <v>77</v>
      </c>
      <c r="BE154" s="113">
        <f t="shared" si="14"/>
        <v>0</v>
      </c>
      <c r="BF154" s="113">
        <f t="shared" si="15"/>
        <v>0</v>
      </c>
      <c r="BG154" s="113">
        <f t="shared" si="16"/>
        <v>0</v>
      </c>
      <c r="BH154" s="113">
        <f t="shared" si="17"/>
        <v>0</v>
      </c>
      <c r="BI154" s="113">
        <f t="shared" si="18"/>
        <v>0</v>
      </c>
      <c r="BJ154" s="4" t="s">
        <v>85</v>
      </c>
      <c r="BK154" s="113">
        <f t="shared" si="19"/>
        <v>0</v>
      </c>
      <c r="BL154" s="4" t="s">
        <v>100</v>
      </c>
      <c r="BM154" s="112" t="s">
        <v>173</v>
      </c>
    </row>
    <row r="155" spans="1:65" s="16" customFormat="1" ht="24.2" customHeight="1" x14ac:dyDescent="0.25">
      <c r="A155" s="13"/>
      <c r="B155" s="101"/>
      <c r="C155" s="102" t="s">
        <v>174</v>
      </c>
      <c r="D155" s="102" t="s">
        <v>80</v>
      </c>
      <c r="E155" s="103" t="s">
        <v>175</v>
      </c>
      <c r="F155" s="104" t="s">
        <v>176</v>
      </c>
      <c r="G155" s="105" t="s">
        <v>118</v>
      </c>
      <c r="H155" s="106">
        <v>2.5</v>
      </c>
      <c r="I155" s="106"/>
      <c r="J155" s="106">
        <f t="shared" si="10"/>
        <v>0</v>
      </c>
      <c r="K155" s="107"/>
      <c r="L155" s="14"/>
      <c r="M155" s="108" t="s">
        <v>10</v>
      </c>
      <c r="N155" s="109"/>
      <c r="O155" s="110">
        <v>3.3158799999999999</v>
      </c>
      <c r="P155" s="110">
        <f t="shared" si="11"/>
        <v>8.2896999999999998</v>
      </c>
      <c r="Q155" s="110">
        <v>7.0200000000000002E-3</v>
      </c>
      <c r="R155" s="110">
        <f t="shared" si="12"/>
        <v>1.755E-2</v>
      </c>
      <c r="S155" s="110">
        <v>0</v>
      </c>
      <c r="T155" s="111">
        <f t="shared" si="13"/>
        <v>0</v>
      </c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R155" s="112" t="s">
        <v>100</v>
      </c>
      <c r="AT155" s="112" t="s">
        <v>80</v>
      </c>
      <c r="AU155" s="112" t="s">
        <v>85</v>
      </c>
      <c r="AY155" s="4" t="s">
        <v>77</v>
      </c>
      <c r="BE155" s="113">
        <f t="shared" si="14"/>
        <v>0</v>
      </c>
      <c r="BF155" s="113">
        <f t="shared" si="15"/>
        <v>0</v>
      </c>
      <c r="BG155" s="113">
        <f t="shared" si="16"/>
        <v>0</v>
      </c>
      <c r="BH155" s="113">
        <f t="shared" si="17"/>
        <v>0</v>
      </c>
      <c r="BI155" s="113">
        <f t="shared" si="18"/>
        <v>0</v>
      </c>
      <c r="BJ155" s="4" t="s">
        <v>85</v>
      </c>
      <c r="BK155" s="113">
        <f t="shared" si="19"/>
        <v>0</v>
      </c>
      <c r="BL155" s="4" t="s">
        <v>100</v>
      </c>
      <c r="BM155" s="112" t="s">
        <v>177</v>
      </c>
    </row>
    <row r="156" spans="1:65" s="16" customFormat="1" ht="24.2" customHeight="1" x14ac:dyDescent="0.25">
      <c r="A156" s="13"/>
      <c r="B156" s="101"/>
      <c r="C156" s="102" t="s">
        <v>178</v>
      </c>
      <c r="D156" s="102" t="s">
        <v>80</v>
      </c>
      <c r="E156" s="103" t="s">
        <v>179</v>
      </c>
      <c r="F156" s="104" t="s">
        <v>180</v>
      </c>
      <c r="G156" s="105" t="s">
        <v>181</v>
      </c>
      <c r="H156" s="106">
        <v>1</v>
      </c>
      <c r="I156" s="106"/>
      <c r="J156" s="106">
        <f t="shared" si="10"/>
        <v>0</v>
      </c>
      <c r="K156" s="107"/>
      <c r="L156" s="14"/>
      <c r="M156" s="108" t="s">
        <v>10</v>
      </c>
      <c r="N156" s="109"/>
      <c r="O156" s="110">
        <v>3.3158799999999999</v>
      </c>
      <c r="P156" s="110">
        <f t="shared" si="11"/>
        <v>3.3158799999999999</v>
      </c>
      <c r="Q156" s="110">
        <v>7.0200000000000002E-3</v>
      </c>
      <c r="R156" s="110">
        <f t="shared" si="12"/>
        <v>7.0200000000000002E-3</v>
      </c>
      <c r="S156" s="110">
        <v>0</v>
      </c>
      <c r="T156" s="111">
        <f t="shared" si="13"/>
        <v>0</v>
      </c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R156" s="112" t="s">
        <v>100</v>
      </c>
      <c r="AT156" s="112" t="s">
        <v>80</v>
      </c>
      <c r="AU156" s="112" t="s">
        <v>85</v>
      </c>
      <c r="AY156" s="4" t="s">
        <v>77</v>
      </c>
      <c r="BE156" s="113">
        <f t="shared" si="14"/>
        <v>0</v>
      </c>
      <c r="BF156" s="113">
        <f t="shared" si="15"/>
        <v>0</v>
      </c>
      <c r="BG156" s="113">
        <f t="shared" si="16"/>
        <v>0</v>
      </c>
      <c r="BH156" s="113">
        <f t="shared" si="17"/>
        <v>0</v>
      </c>
      <c r="BI156" s="113">
        <f t="shared" si="18"/>
        <v>0</v>
      </c>
      <c r="BJ156" s="4" t="s">
        <v>85</v>
      </c>
      <c r="BK156" s="113">
        <f t="shared" si="19"/>
        <v>0</v>
      </c>
      <c r="BL156" s="4" t="s">
        <v>100</v>
      </c>
      <c r="BM156" s="112" t="s">
        <v>182</v>
      </c>
    </row>
    <row r="157" spans="1:65" s="16" customFormat="1" ht="24.2" customHeight="1" x14ac:dyDescent="0.25">
      <c r="A157" s="13"/>
      <c r="B157" s="101"/>
      <c r="C157" s="102" t="s">
        <v>183</v>
      </c>
      <c r="D157" s="102" t="s">
        <v>80</v>
      </c>
      <c r="E157" s="103" t="s">
        <v>184</v>
      </c>
      <c r="F157" s="104" t="s">
        <v>185</v>
      </c>
      <c r="G157" s="105" t="s">
        <v>111</v>
      </c>
      <c r="H157" s="106">
        <v>1.82</v>
      </c>
      <c r="I157" s="106"/>
      <c r="J157" s="106">
        <f t="shared" si="10"/>
        <v>0</v>
      </c>
      <c r="K157" s="107"/>
      <c r="L157" s="14"/>
      <c r="M157" s="108" t="s">
        <v>10</v>
      </c>
      <c r="N157" s="109"/>
      <c r="O157" s="110">
        <v>4.5590000000000002</v>
      </c>
      <c r="P157" s="110">
        <f t="shared" si="11"/>
        <v>8.2973800000000004</v>
      </c>
      <c r="Q157" s="110">
        <v>0</v>
      </c>
      <c r="R157" s="110">
        <f t="shared" si="12"/>
        <v>0</v>
      </c>
      <c r="S157" s="110">
        <v>0</v>
      </c>
      <c r="T157" s="111">
        <f t="shared" si="13"/>
        <v>0</v>
      </c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R157" s="112" t="s">
        <v>100</v>
      </c>
      <c r="AT157" s="112" t="s">
        <v>80</v>
      </c>
      <c r="AU157" s="112" t="s">
        <v>85</v>
      </c>
      <c r="AY157" s="4" t="s">
        <v>77</v>
      </c>
      <c r="BE157" s="113">
        <f t="shared" si="14"/>
        <v>0</v>
      </c>
      <c r="BF157" s="113">
        <f t="shared" si="15"/>
        <v>0</v>
      </c>
      <c r="BG157" s="113">
        <f t="shared" si="16"/>
        <v>0</v>
      </c>
      <c r="BH157" s="113">
        <f t="shared" si="17"/>
        <v>0</v>
      </c>
      <c r="BI157" s="113">
        <f t="shared" si="18"/>
        <v>0</v>
      </c>
      <c r="BJ157" s="4" t="s">
        <v>85</v>
      </c>
      <c r="BK157" s="113">
        <f t="shared" si="19"/>
        <v>0</v>
      </c>
      <c r="BL157" s="4" t="s">
        <v>100</v>
      </c>
      <c r="BM157" s="112" t="s">
        <v>186</v>
      </c>
    </row>
    <row r="158" spans="1:65" s="88" customFormat="1" ht="22.9" customHeight="1" x14ac:dyDescent="0.2">
      <c r="B158" s="89"/>
      <c r="D158" s="90" t="s">
        <v>73</v>
      </c>
      <c r="E158" s="99" t="s">
        <v>187</v>
      </c>
      <c r="F158" s="99" t="s">
        <v>188</v>
      </c>
      <c r="J158" s="100">
        <f>BK158</f>
        <v>0</v>
      </c>
      <c r="L158" s="89"/>
      <c r="M158" s="93"/>
      <c r="N158" s="94"/>
      <c r="O158" s="94"/>
      <c r="P158" s="95">
        <f>SUM(P159:P160)</f>
        <v>35.162400000000005</v>
      </c>
      <c r="Q158" s="94"/>
      <c r="R158" s="95">
        <f>SUM(R159:R160)</f>
        <v>0.43310160000000003</v>
      </c>
      <c r="S158" s="94"/>
      <c r="T158" s="96">
        <f>SUM(T159:T160)</f>
        <v>0</v>
      </c>
      <c r="AR158" s="90" t="s">
        <v>85</v>
      </c>
      <c r="AT158" s="97" t="s">
        <v>73</v>
      </c>
      <c r="AU158" s="97" t="s">
        <v>76</v>
      </c>
      <c r="AY158" s="90" t="s">
        <v>77</v>
      </c>
      <c r="BK158" s="98">
        <f>SUM(BK159:BK160)</f>
        <v>0</v>
      </c>
    </row>
    <row r="159" spans="1:65" s="16" customFormat="1" ht="33" customHeight="1" x14ac:dyDescent="0.25">
      <c r="A159" s="13"/>
      <c r="B159" s="101"/>
      <c r="C159" s="102" t="s">
        <v>189</v>
      </c>
      <c r="D159" s="102" t="s">
        <v>80</v>
      </c>
      <c r="E159" s="103" t="s">
        <v>190</v>
      </c>
      <c r="F159" s="104" t="s">
        <v>191</v>
      </c>
      <c r="G159" s="105" t="s">
        <v>83</v>
      </c>
      <c r="H159" s="106">
        <v>77.28</v>
      </c>
      <c r="I159" s="106"/>
      <c r="J159" s="106">
        <f>ROUND(I159*H159,2)</f>
        <v>0</v>
      </c>
      <c r="K159" s="107"/>
      <c r="L159" s="14"/>
      <c r="M159" s="108" t="s">
        <v>10</v>
      </c>
      <c r="N159" s="109"/>
      <c r="O159" s="110">
        <v>0.45500000000000002</v>
      </c>
      <c r="P159" s="110">
        <f>O159*H159</f>
        <v>35.162400000000005</v>
      </c>
      <c r="Q159" s="110">
        <v>3.0000000000000001E-5</v>
      </c>
      <c r="R159" s="110">
        <f>Q159*H159</f>
        <v>2.3184E-3</v>
      </c>
      <c r="S159" s="110">
        <v>0</v>
      </c>
      <c r="T159" s="111">
        <f>S159*H159</f>
        <v>0</v>
      </c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R159" s="112" t="s">
        <v>100</v>
      </c>
      <c r="AT159" s="112" t="s">
        <v>80</v>
      </c>
      <c r="AU159" s="112" t="s">
        <v>85</v>
      </c>
      <c r="AY159" s="4" t="s">
        <v>77</v>
      </c>
      <c r="BE159" s="113">
        <f>IF(N159="základná",J159,0)</f>
        <v>0</v>
      </c>
      <c r="BF159" s="113">
        <f>IF(N159="znížená",J159,0)</f>
        <v>0</v>
      </c>
      <c r="BG159" s="113">
        <f>IF(N159="zákl. prenesená",J159,0)</f>
        <v>0</v>
      </c>
      <c r="BH159" s="113">
        <f>IF(N159="zníž. prenesená",J159,0)</f>
        <v>0</v>
      </c>
      <c r="BI159" s="113">
        <f>IF(N159="nulová",J159,0)</f>
        <v>0</v>
      </c>
      <c r="BJ159" s="4" t="s">
        <v>85</v>
      </c>
      <c r="BK159" s="113">
        <f>ROUND(I159*H159,2)</f>
        <v>0</v>
      </c>
      <c r="BL159" s="4" t="s">
        <v>100</v>
      </c>
      <c r="BM159" s="112" t="s">
        <v>192</v>
      </c>
    </row>
    <row r="160" spans="1:65" s="16" customFormat="1" ht="24.2" customHeight="1" x14ac:dyDescent="0.25">
      <c r="A160" s="13"/>
      <c r="B160" s="101"/>
      <c r="C160" s="114" t="s">
        <v>193</v>
      </c>
      <c r="D160" s="114" t="s">
        <v>121</v>
      </c>
      <c r="E160" s="115" t="s">
        <v>194</v>
      </c>
      <c r="F160" s="116" t="s">
        <v>195</v>
      </c>
      <c r="G160" s="117" t="s">
        <v>83</v>
      </c>
      <c r="H160" s="118">
        <v>80.37</v>
      </c>
      <c r="I160" s="118"/>
      <c r="J160" s="118">
        <f>ROUND(I160*H160,2)</f>
        <v>0</v>
      </c>
      <c r="K160" s="119"/>
      <c r="L160" s="120"/>
      <c r="M160" s="121" t="s">
        <v>10</v>
      </c>
      <c r="N160" s="122"/>
      <c r="O160" s="110">
        <v>0</v>
      </c>
      <c r="P160" s="110">
        <f>O160*H160</f>
        <v>0</v>
      </c>
      <c r="Q160" s="110">
        <v>5.3600000000000002E-3</v>
      </c>
      <c r="R160" s="110">
        <f>Q160*H160</f>
        <v>0.43078320000000003</v>
      </c>
      <c r="S160" s="110">
        <v>0</v>
      </c>
      <c r="T160" s="111">
        <f>S160*H160</f>
        <v>0</v>
      </c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R160" s="112" t="s">
        <v>125</v>
      </c>
      <c r="AT160" s="112" t="s">
        <v>121</v>
      </c>
      <c r="AU160" s="112" t="s">
        <v>85</v>
      </c>
      <c r="AY160" s="4" t="s">
        <v>77</v>
      </c>
      <c r="BE160" s="113">
        <f>IF(N160="základná",J160,0)</f>
        <v>0</v>
      </c>
      <c r="BF160" s="113">
        <f>IF(N160="znížená",J160,0)</f>
        <v>0</v>
      </c>
      <c r="BG160" s="113">
        <f>IF(N160="zákl. prenesená",J160,0)</f>
        <v>0</v>
      </c>
      <c r="BH160" s="113">
        <f>IF(N160="zníž. prenesená",J160,0)</f>
        <v>0</v>
      </c>
      <c r="BI160" s="113">
        <f>IF(N160="nulová",J160,0)</f>
        <v>0</v>
      </c>
      <c r="BJ160" s="4" t="s">
        <v>85</v>
      </c>
      <c r="BK160" s="113">
        <f>ROUND(I160*H160,2)</f>
        <v>0</v>
      </c>
      <c r="BL160" s="4" t="s">
        <v>100</v>
      </c>
      <c r="BM160" s="112" t="s">
        <v>196</v>
      </c>
    </row>
    <row r="161" spans="1:65" s="88" customFormat="1" ht="22.9" customHeight="1" x14ac:dyDescent="0.2">
      <c r="B161" s="89"/>
      <c r="D161" s="90" t="s">
        <v>73</v>
      </c>
      <c r="E161" s="99" t="s">
        <v>197</v>
      </c>
      <c r="F161" s="99" t="s">
        <v>198</v>
      </c>
      <c r="J161" s="100">
        <f>BK161</f>
        <v>0</v>
      </c>
      <c r="L161" s="89"/>
      <c r="M161" s="93"/>
      <c r="N161" s="94"/>
      <c r="O161" s="94"/>
      <c r="P161" s="95">
        <f>P162</f>
        <v>3.8794560000000002</v>
      </c>
      <c r="Q161" s="94"/>
      <c r="R161" s="95">
        <f>R162</f>
        <v>8.5008000000000011E-3</v>
      </c>
      <c r="S161" s="94"/>
      <c r="T161" s="96">
        <f>T162</f>
        <v>0</v>
      </c>
      <c r="AR161" s="90" t="s">
        <v>85</v>
      </c>
      <c r="AT161" s="97" t="s">
        <v>73</v>
      </c>
      <c r="AU161" s="97" t="s">
        <v>76</v>
      </c>
      <c r="AY161" s="90" t="s">
        <v>77</v>
      </c>
      <c r="BK161" s="98">
        <f>BK162</f>
        <v>0</v>
      </c>
    </row>
    <row r="162" spans="1:65" s="16" customFormat="1" ht="24.2" customHeight="1" x14ac:dyDescent="0.25">
      <c r="A162" s="13"/>
      <c r="B162" s="101"/>
      <c r="C162" s="102" t="s">
        <v>199</v>
      </c>
      <c r="D162" s="102" t="s">
        <v>80</v>
      </c>
      <c r="E162" s="103" t="s">
        <v>200</v>
      </c>
      <c r="F162" s="104" t="s">
        <v>201</v>
      </c>
      <c r="G162" s="105" t="s">
        <v>83</v>
      </c>
      <c r="H162" s="106">
        <v>77.28</v>
      </c>
      <c r="I162" s="106"/>
      <c r="J162" s="106">
        <f>ROUND(I162*H162,2)</f>
        <v>0</v>
      </c>
      <c r="K162" s="107"/>
      <c r="L162" s="14"/>
      <c r="M162" s="108" t="s">
        <v>10</v>
      </c>
      <c r="N162" s="109"/>
      <c r="O162" s="110">
        <v>5.0200000000000002E-2</v>
      </c>
      <c r="P162" s="110">
        <f>O162*H162</f>
        <v>3.8794560000000002</v>
      </c>
      <c r="Q162" s="110">
        <v>1.1E-4</v>
      </c>
      <c r="R162" s="110">
        <f>Q162*H162</f>
        <v>8.5008000000000011E-3</v>
      </c>
      <c r="S162" s="110">
        <v>0</v>
      </c>
      <c r="T162" s="111">
        <f>S162*H162</f>
        <v>0</v>
      </c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R162" s="112" t="s">
        <v>100</v>
      </c>
      <c r="AT162" s="112" t="s">
        <v>80</v>
      </c>
      <c r="AU162" s="112" t="s">
        <v>85</v>
      </c>
      <c r="AY162" s="4" t="s">
        <v>77</v>
      </c>
      <c r="BE162" s="113">
        <f>IF(N162="základná",J162,0)</f>
        <v>0</v>
      </c>
      <c r="BF162" s="113">
        <f>IF(N162="znížená",J162,0)</f>
        <v>0</v>
      </c>
      <c r="BG162" s="113">
        <f>IF(N162="zákl. prenesená",J162,0)</f>
        <v>0</v>
      </c>
      <c r="BH162" s="113">
        <f>IF(N162="zníž. prenesená",J162,0)</f>
        <v>0</v>
      </c>
      <c r="BI162" s="113">
        <f>IF(N162="nulová",J162,0)</f>
        <v>0</v>
      </c>
      <c r="BJ162" s="4" t="s">
        <v>85</v>
      </c>
      <c r="BK162" s="113">
        <f>ROUND(I162*H162,2)</f>
        <v>0</v>
      </c>
      <c r="BL162" s="4" t="s">
        <v>100</v>
      </c>
      <c r="BM162" s="112" t="s">
        <v>202</v>
      </c>
    </row>
    <row r="163" spans="1:65" s="88" customFormat="1" ht="25.9" customHeight="1" x14ac:dyDescent="0.2">
      <c r="B163" s="89"/>
      <c r="D163" s="90" t="s">
        <v>73</v>
      </c>
      <c r="E163" s="91" t="s">
        <v>121</v>
      </c>
      <c r="F163" s="91" t="s">
        <v>203</v>
      </c>
      <c r="J163" s="92">
        <f>BK163</f>
        <v>0</v>
      </c>
      <c r="L163" s="89"/>
      <c r="M163" s="93"/>
      <c r="N163" s="94"/>
      <c r="O163" s="94"/>
      <c r="P163" s="95">
        <f>P164</f>
        <v>0.53400000000000003</v>
      </c>
      <c r="Q163" s="94"/>
      <c r="R163" s="95">
        <f>R164</f>
        <v>0</v>
      </c>
      <c r="S163" s="94"/>
      <c r="T163" s="96">
        <f>T164</f>
        <v>0</v>
      </c>
      <c r="AR163" s="90" t="s">
        <v>96</v>
      </c>
      <c r="AT163" s="97" t="s">
        <v>73</v>
      </c>
      <c r="AU163" s="97" t="s">
        <v>2</v>
      </c>
      <c r="AY163" s="90" t="s">
        <v>77</v>
      </c>
      <c r="BK163" s="98">
        <f>BK164</f>
        <v>0</v>
      </c>
    </row>
    <row r="164" spans="1:65" s="88" customFormat="1" ht="22.9" customHeight="1" x14ac:dyDescent="0.2">
      <c r="B164" s="89"/>
      <c r="D164" s="90" t="s">
        <v>73</v>
      </c>
      <c r="E164" s="99" t="s">
        <v>204</v>
      </c>
      <c r="F164" s="99" t="s">
        <v>205</v>
      </c>
      <c r="J164" s="100">
        <f>BK164</f>
        <v>0</v>
      </c>
      <c r="L164" s="89"/>
      <c r="M164" s="93"/>
      <c r="N164" s="94"/>
      <c r="O164" s="94"/>
      <c r="P164" s="95">
        <f>SUM(P165:P166)</f>
        <v>0.53400000000000003</v>
      </c>
      <c r="Q164" s="94"/>
      <c r="R164" s="95">
        <f>SUM(R165:R166)</f>
        <v>0</v>
      </c>
      <c r="S164" s="94"/>
      <c r="T164" s="96">
        <f>SUM(T165:T166)</f>
        <v>0</v>
      </c>
      <c r="AR164" s="90" t="s">
        <v>96</v>
      </c>
      <c r="AT164" s="97" t="s">
        <v>73</v>
      </c>
      <c r="AU164" s="97" t="s">
        <v>76</v>
      </c>
      <c r="AY164" s="90" t="s">
        <v>77</v>
      </c>
      <c r="BK164" s="98">
        <f>SUM(BK165:BK166)</f>
        <v>0</v>
      </c>
    </row>
    <row r="165" spans="1:65" s="16" customFormat="1" ht="16.5" customHeight="1" x14ac:dyDescent="0.25">
      <c r="A165" s="13"/>
      <c r="B165" s="101"/>
      <c r="C165" s="102" t="s">
        <v>206</v>
      </c>
      <c r="D165" s="102" t="s">
        <v>80</v>
      </c>
      <c r="E165" s="103" t="s">
        <v>207</v>
      </c>
      <c r="F165" s="104" t="s">
        <v>208</v>
      </c>
      <c r="G165" s="105" t="s">
        <v>99</v>
      </c>
      <c r="H165" s="106">
        <v>1</v>
      </c>
      <c r="I165" s="106"/>
      <c r="J165" s="106">
        <f>ROUND(I165*H165,2)</f>
        <v>0</v>
      </c>
      <c r="K165" s="107"/>
      <c r="L165" s="14"/>
      <c r="M165" s="108" t="s">
        <v>10</v>
      </c>
      <c r="N165" s="109"/>
      <c r="O165" s="110">
        <v>0.26700000000000002</v>
      </c>
      <c r="P165" s="110">
        <f>O165*H165</f>
        <v>0.26700000000000002</v>
      </c>
      <c r="Q165" s="110">
        <v>0</v>
      </c>
      <c r="R165" s="110">
        <f>Q165*H165</f>
        <v>0</v>
      </c>
      <c r="S165" s="110">
        <v>0</v>
      </c>
      <c r="T165" s="111">
        <f>S165*H165</f>
        <v>0</v>
      </c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R165" s="112" t="s">
        <v>209</v>
      </c>
      <c r="AT165" s="112" t="s">
        <v>80</v>
      </c>
      <c r="AU165" s="112" t="s">
        <v>85</v>
      </c>
      <c r="AY165" s="4" t="s">
        <v>77</v>
      </c>
      <c r="BE165" s="113">
        <f>IF(N165="základná",J165,0)</f>
        <v>0</v>
      </c>
      <c r="BF165" s="113">
        <f>IF(N165="znížená",J165,0)</f>
        <v>0</v>
      </c>
      <c r="BG165" s="113">
        <f>IF(N165="zákl. prenesená",J165,0)</f>
        <v>0</v>
      </c>
      <c r="BH165" s="113">
        <f>IF(N165="zníž. prenesená",J165,0)</f>
        <v>0</v>
      </c>
      <c r="BI165" s="113">
        <f>IF(N165="nulová",J165,0)</f>
        <v>0</v>
      </c>
      <c r="BJ165" s="4" t="s">
        <v>85</v>
      </c>
      <c r="BK165" s="113">
        <f>ROUND(I165*H165,2)</f>
        <v>0</v>
      </c>
      <c r="BL165" s="4" t="s">
        <v>209</v>
      </c>
      <c r="BM165" s="112" t="s">
        <v>210</v>
      </c>
    </row>
    <row r="166" spans="1:65" s="16" customFormat="1" ht="16.5" customHeight="1" x14ac:dyDescent="0.25">
      <c r="A166" s="13"/>
      <c r="B166" s="101"/>
      <c r="C166" s="102" t="s">
        <v>211</v>
      </c>
      <c r="D166" s="102" t="s">
        <v>80</v>
      </c>
      <c r="E166" s="103" t="s">
        <v>212</v>
      </c>
      <c r="F166" s="104" t="s">
        <v>213</v>
      </c>
      <c r="G166" s="105" t="s">
        <v>99</v>
      </c>
      <c r="H166" s="106">
        <v>1</v>
      </c>
      <c r="I166" s="106"/>
      <c r="J166" s="106">
        <f>ROUND(I166*H166,2)</f>
        <v>0</v>
      </c>
      <c r="K166" s="107"/>
      <c r="L166" s="14"/>
      <c r="M166" s="123" t="s">
        <v>10</v>
      </c>
      <c r="N166" s="124"/>
      <c r="O166" s="125">
        <v>0.26700000000000002</v>
      </c>
      <c r="P166" s="125">
        <f>O166*H166</f>
        <v>0.26700000000000002</v>
      </c>
      <c r="Q166" s="125">
        <v>0</v>
      </c>
      <c r="R166" s="125">
        <f>Q166*H166</f>
        <v>0</v>
      </c>
      <c r="S166" s="125">
        <v>0</v>
      </c>
      <c r="T166" s="126">
        <f>S166*H166</f>
        <v>0</v>
      </c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R166" s="112" t="s">
        <v>209</v>
      </c>
      <c r="AT166" s="112" t="s">
        <v>80</v>
      </c>
      <c r="AU166" s="112" t="s">
        <v>85</v>
      </c>
      <c r="AY166" s="4" t="s">
        <v>77</v>
      </c>
      <c r="BE166" s="113">
        <f>IF(N166="základná",J166,0)</f>
        <v>0</v>
      </c>
      <c r="BF166" s="113">
        <f>IF(N166="znížená",J166,0)</f>
        <v>0</v>
      </c>
      <c r="BG166" s="113">
        <f>IF(N166="zákl. prenesená",J166,0)</f>
        <v>0</v>
      </c>
      <c r="BH166" s="113">
        <f>IF(N166="zníž. prenesená",J166,0)</f>
        <v>0</v>
      </c>
      <c r="BI166" s="113">
        <f>IF(N166="nulová",J166,0)</f>
        <v>0</v>
      </c>
      <c r="BJ166" s="4" t="s">
        <v>85</v>
      </c>
      <c r="BK166" s="113">
        <f>ROUND(I166*H166,2)</f>
        <v>0</v>
      </c>
      <c r="BL166" s="4" t="s">
        <v>209</v>
      </c>
      <c r="BM166" s="112" t="s">
        <v>214</v>
      </c>
    </row>
    <row r="167" spans="1:65" s="16" customFormat="1" ht="6.95" customHeight="1" x14ac:dyDescent="0.25">
      <c r="A167" s="13"/>
      <c r="B167" s="52"/>
      <c r="C167" s="53"/>
      <c r="D167" s="53"/>
      <c r="E167" s="53"/>
      <c r="F167" s="53"/>
      <c r="G167" s="53"/>
      <c r="H167" s="53"/>
      <c r="I167" s="53"/>
      <c r="J167" s="53"/>
      <c r="K167" s="53"/>
      <c r="L167" s="14"/>
      <c r="M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</row>
  </sheetData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2022-08-22T07:31:15Z</dcterms:created>
  <dcterms:modified xsi:type="dcterms:W3CDTF">2022-08-22T07:32:39Z</dcterms:modified>
</cp:coreProperties>
</file>