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2\ZsNH\Strechy na OZ Tribeč\Oprava strechy senník Babylon, seník Piesky a senník Kľačany\"/>
    </mc:Choice>
  </mc:AlternateContent>
  <bookViews>
    <workbookView xWindow="0" yWindow="0" windowWidth="28800" windowHeight="12300"/>
  </bookViews>
  <sheets>
    <sheet name="Hárok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138" i="1" l="1"/>
  <c r="BI138" i="1"/>
  <c r="BH138" i="1"/>
  <c r="BG138" i="1"/>
  <c r="BE138" i="1"/>
  <c r="T138" i="1"/>
  <c r="R138" i="1"/>
  <c r="P138" i="1"/>
  <c r="J138" i="1"/>
  <c r="BF138" i="1" s="1"/>
  <c r="BK137" i="1"/>
  <c r="BI137" i="1"/>
  <c r="BH137" i="1"/>
  <c r="BG137" i="1"/>
  <c r="BE137" i="1"/>
  <c r="T137" i="1"/>
  <c r="T133" i="1" s="1"/>
  <c r="R137" i="1"/>
  <c r="P137" i="1"/>
  <c r="J137" i="1"/>
  <c r="BF137" i="1" s="1"/>
  <c r="BK136" i="1"/>
  <c r="BI136" i="1"/>
  <c r="BH136" i="1"/>
  <c r="BG136" i="1"/>
  <c r="BF136" i="1"/>
  <c r="BE136" i="1"/>
  <c r="T136" i="1"/>
  <c r="R136" i="1"/>
  <c r="P136" i="1"/>
  <c r="J136" i="1"/>
  <c r="BK135" i="1"/>
  <c r="BI135" i="1"/>
  <c r="BH135" i="1"/>
  <c r="BG135" i="1"/>
  <c r="BF135" i="1"/>
  <c r="BE135" i="1"/>
  <c r="T135" i="1"/>
  <c r="R135" i="1"/>
  <c r="P135" i="1"/>
  <c r="J135" i="1"/>
  <c r="BK134" i="1"/>
  <c r="BK133" i="1" s="1"/>
  <c r="J133" i="1" s="1"/>
  <c r="J100" i="1" s="1"/>
  <c r="BI134" i="1"/>
  <c r="BH134" i="1"/>
  <c r="BG134" i="1"/>
  <c r="BE134" i="1"/>
  <c r="T134" i="1"/>
  <c r="R134" i="1"/>
  <c r="P134" i="1"/>
  <c r="P133" i="1" s="1"/>
  <c r="J134" i="1"/>
  <c r="BF134" i="1" s="1"/>
  <c r="R133" i="1"/>
  <c r="BK132" i="1"/>
  <c r="BI132" i="1"/>
  <c r="BH132" i="1"/>
  <c r="BG132" i="1"/>
  <c r="BE132" i="1"/>
  <c r="T132" i="1"/>
  <c r="R132" i="1"/>
  <c r="P132" i="1"/>
  <c r="J132" i="1"/>
  <c r="BF132" i="1" s="1"/>
  <c r="BK131" i="1"/>
  <c r="BI131" i="1"/>
  <c r="BH131" i="1"/>
  <c r="BG131" i="1"/>
  <c r="BE131" i="1"/>
  <c r="T131" i="1"/>
  <c r="R131" i="1"/>
  <c r="R128" i="1" s="1"/>
  <c r="P131" i="1"/>
  <c r="J131" i="1"/>
  <c r="BF131" i="1" s="1"/>
  <c r="BK130" i="1"/>
  <c r="BI130" i="1"/>
  <c r="BH130" i="1"/>
  <c r="BG130" i="1"/>
  <c r="BE130" i="1"/>
  <c r="T130" i="1"/>
  <c r="R130" i="1"/>
  <c r="P130" i="1"/>
  <c r="J130" i="1"/>
  <c r="BF130" i="1" s="1"/>
  <c r="BK129" i="1"/>
  <c r="BI129" i="1"/>
  <c r="BH129" i="1"/>
  <c r="BG129" i="1"/>
  <c r="BF129" i="1"/>
  <c r="BE129" i="1"/>
  <c r="T129" i="1"/>
  <c r="R129" i="1"/>
  <c r="P129" i="1"/>
  <c r="J129" i="1"/>
  <c r="T128" i="1"/>
  <c r="P128" i="1"/>
  <c r="BK127" i="1"/>
  <c r="BI127" i="1"/>
  <c r="BH127" i="1"/>
  <c r="BG127" i="1"/>
  <c r="BF127" i="1"/>
  <c r="BE127" i="1"/>
  <c r="T127" i="1"/>
  <c r="R127" i="1"/>
  <c r="P127" i="1"/>
  <c r="J127" i="1"/>
  <c r="BK126" i="1"/>
  <c r="BI126" i="1"/>
  <c r="BH126" i="1"/>
  <c r="BG126" i="1"/>
  <c r="BF126" i="1"/>
  <c r="BE126" i="1"/>
  <c r="T126" i="1"/>
  <c r="R126" i="1"/>
  <c r="P126" i="1"/>
  <c r="J126" i="1"/>
  <c r="BK125" i="1"/>
  <c r="BI125" i="1"/>
  <c r="BH125" i="1"/>
  <c r="BG125" i="1"/>
  <c r="BE125" i="1"/>
  <c r="T125" i="1"/>
  <c r="R125" i="1"/>
  <c r="P125" i="1"/>
  <c r="P122" i="1" s="1"/>
  <c r="P121" i="1" s="1"/>
  <c r="P120" i="1" s="1"/>
  <c r="J125" i="1"/>
  <c r="BF125" i="1" s="1"/>
  <c r="BK124" i="1"/>
  <c r="BI124" i="1"/>
  <c r="BH124" i="1"/>
  <c r="BG124" i="1"/>
  <c r="BE124" i="1"/>
  <c r="T124" i="1"/>
  <c r="R124" i="1"/>
  <c r="P124" i="1"/>
  <c r="J124" i="1"/>
  <c r="BF124" i="1" s="1"/>
  <c r="BK123" i="1"/>
  <c r="BI123" i="1"/>
  <c r="BH123" i="1"/>
  <c r="BG123" i="1"/>
  <c r="BF123" i="1"/>
  <c r="BE123" i="1"/>
  <c r="T123" i="1"/>
  <c r="T122" i="1" s="1"/>
  <c r="T121" i="1" s="1"/>
  <c r="T120" i="1" s="1"/>
  <c r="R123" i="1"/>
  <c r="P123" i="1"/>
  <c r="J123" i="1"/>
  <c r="R122" i="1"/>
  <c r="R121" i="1" s="1"/>
  <c r="R120" i="1" s="1"/>
  <c r="J117" i="1"/>
  <c r="F116" i="1"/>
  <c r="J114" i="1"/>
  <c r="F114" i="1"/>
  <c r="E112" i="1"/>
  <c r="J92" i="1"/>
  <c r="F91" i="1"/>
  <c r="F89" i="1"/>
  <c r="E87" i="1"/>
  <c r="E85" i="1"/>
  <c r="J37" i="1"/>
  <c r="J36" i="1"/>
  <c r="J35" i="1"/>
  <c r="J21" i="1"/>
  <c r="E21" i="1"/>
  <c r="J91" i="1" s="1"/>
  <c r="J20" i="1"/>
  <c r="J18" i="1"/>
  <c r="E18" i="1"/>
  <c r="F92" i="1" s="1"/>
  <c r="J17" i="1"/>
  <c r="J89" i="1"/>
  <c r="E7" i="1"/>
  <c r="E110" i="1" s="1"/>
  <c r="F35" i="1" l="1"/>
  <c r="BK122" i="1"/>
  <c r="F37" i="1"/>
  <c r="BK128" i="1"/>
  <c r="J128" i="1" s="1"/>
  <c r="J99" i="1" s="1"/>
  <c r="F36" i="1"/>
  <c r="J33" i="1"/>
  <c r="J34" i="1"/>
  <c r="J122" i="1"/>
  <c r="J98" i="1" s="1"/>
  <c r="BK121" i="1"/>
  <c r="J116" i="1"/>
  <c r="F117" i="1"/>
  <c r="F33" i="1"/>
  <c r="F34" i="1"/>
  <c r="BK120" i="1" l="1"/>
  <c r="J120" i="1" s="1"/>
  <c r="J121" i="1"/>
  <c r="J97" i="1" s="1"/>
  <c r="J96" i="1" l="1"/>
  <c r="J30" i="1"/>
  <c r="J39" i="1" s="1"/>
</calcChain>
</file>

<file path=xl/sharedStrings.xml><?xml version="1.0" encoding="utf-8"?>
<sst xmlns="http://schemas.openxmlformats.org/spreadsheetml/2006/main" count="315" uniqueCount="142">
  <si>
    <t>&gt;&gt;  skryté stĺpce  &lt;&lt;</t>
  </si>
  <si>
    <t>{81a59af9-7250-411c-a64e-270da8e60df0}</t>
  </si>
  <si>
    <t>0</t>
  </si>
  <si>
    <t>KRYCÍ LIST ROZPOČTU</t>
  </si>
  <si>
    <t>v ---  nižšie sa nachádzajú doplnkové a pomocné údaje k zostavám  --- v</t>
  </si>
  <si>
    <t>False</t>
  </si>
  <si>
    <t>Stavba:</t>
  </si>
  <si>
    <t>Objekt:</t>
  </si>
  <si>
    <t>3 - Senník Babylon Topoľčianky</t>
  </si>
  <si>
    <t>JKSO:</t>
  </si>
  <si>
    <t/>
  </si>
  <si>
    <t>KS:</t>
  </si>
  <si>
    <t>Miesto:</t>
  </si>
  <si>
    <t xml:space="preserve"> </t>
  </si>
  <si>
    <t>Dátum:</t>
  </si>
  <si>
    <t>Objednávateľ:</t>
  </si>
  <si>
    <t>IČO:</t>
  </si>
  <si>
    <t>Lesy SR, OZ Tribeč, š.p., Parková 7, Topoľčianky</t>
  </si>
  <si>
    <t>IČ DPH:</t>
  </si>
  <si>
    <t>Zhotoviteľ:</t>
  </si>
  <si>
    <t>Projektant:</t>
  </si>
  <si>
    <t>Spracovateľ:</t>
  </si>
  <si>
    <t>Poznámka:</t>
  </si>
  <si>
    <t>Cena bez DPH</t>
  </si>
  <si>
    <t>Základ dane</t>
  </si>
  <si>
    <t>Sadzba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</si>
  <si>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</si>
  <si>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</si>
  <si>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</si>
  <si>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</si>
  <si>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</si>
  <si>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</si>
  <si>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</si>
  <si>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</si>
  <si>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</si>
  <si>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</si>
  <si>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</si>
  <si>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</si>
  <si>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</si>
  <si>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</si>
  <si>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</si>
  <si>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</si>
  <si>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ROZPOČTU</t>
  </si>
  <si>
    <t>Kód dielu - Popis</t>
  </si>
  <si>
    <t>Cena celkom [EUR]</t>
  </si>
  <si>
    <t>Náklady z rozpočtu</t>
  </si>
  <si>
    <t>-1</t>
  </si>
  <si>
    <t>PSV - Práce a dodávky PSV</t>
  </si>
  <si>
    <t xml:space="preserve">    765 - Konštrukcie - krytiny tvrdé</t>
  </si>
  <si>
    <t xml:space="preserve">    762 - Konštrukcie tesárske</t>
  </si>
  <si>
    <t xml:space="preserve">    764 - Konštrukcie klampiarske</t>
  </si>
  <si>
    <t>ROZPOČET</t>
  </si>
  <si>
    <t>PČ</t>
  </si>
  <si>
    <t>Typ</t>
  </si>
  <si>
    <t>Kód</t>
  </si>
  <si>
    <t>Popis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</si>
  <si>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</si>
  <si>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</si>
  <si>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</si>
  <si>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</si>
  <si>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</si>
  <si>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</si>
  <si>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</si>
  <si>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</si>
  <si>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</si>
  <si>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</si>
  <si>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</t>
  </si>
  <si>
    <t>PSV</t>
  </si>
  <si>
    <t>Práce a dodávky PSV</t>
  </si>
  <si>
    <t>2</t>
  </si>
  <si>
    <t>ROZPOCET</t>
  </si>
  <si>
    <t>765</t>
  </si>
  <si>
    <t>Konštrukcie - krytiny tvrdé</t>
  </si>
  <si>
    <t>1</t>
  </si>
  <si>
    <t>K</t>
  </si>
  <si>
    <t>7653218971</t>
  </si>
  <si>
    <t>Stabilizácia, balenie, preprava a uloženie na skládku vrátane poplatku za uloženie</t>
  </si>
  <si>
    <t>kpl</t>
  </si>
  <si>
    <t>16</t>
  </si>
  <si>
    <t>-576573885</t>
  </si>
  <si>
    <t>7653218981</t>
  </si>
  <si>
    <t>Spracovanie technol. postupu vrát. vybavenia žiadosti a poplatkov k žiadosti ( na základe splnomocnenia investorom)</t>
  </si>
  <si>
    <t>621979189</t>
  </si>
  <si>
    <t>3</t>
  </si>
  <si>
    <t>765323830.S1</t>
  </si>
  <si>
    <t>Demontáž vlnoviek z azbestocementu do sute na drevenej alebo oceľovej konštrukcii, sklon do 45°,-0,02200 t</t>
  </si>
  <si>
    <t>m2</t>
  </si>
  <si>
    <t>1562583761</t>
  </si>
  <si>
    <t>4</t>
  </si>
  <si>
    <t>765328813.S1</t>
  </si>
  <si>
    <t>Demontáž azbestocementových hrebeňov a nároží do sute krytiny vlnitej, sklon do 45°,-0,01700 t</t>
  </si>
  <si>
    <t>m</t>
  </si>
  <si>
    <t>-1455391995</t>
  </si>
  <si>
    <t>5</t>
  </si>
  <si>
    <t>97901111</t>
  </si>
  <si>
    <t>Zvislá doprava zdemontovaných AZC vlnoviek</t>
  </si>
  <si>
    <t>t</t>
  </si>
  <si>
    <t>-1744915290</t>
  </si>
  <si>
    <t>762</t>
  </si>
  <si>
    <t>Konštrukcie tesárske</t>
  </si>
  <si>
    <t>6</t>
  </si>
  <si>
    <t>762333120.S</t>
  </si>
  <si>
    <t>Výmena poškodených  časti konštrukcií krovov striech - oprava strešnej konštrukcie (odhad - bude upresnené po demontáži krytiny)</t>
  </si>
  <si>
    <t>-1998540673</t>
  </si>
  <si>
    <t>7</t>
  </si>
  <si>
    <t>M</t>
  </si>
  <si>
    <t>605120000100.S</t>
  </si>
  <si>
    <t>Hranoly zo smreku neopracované hranené akosť I - dodávka</t>
  </si>
  <si>
    <t>m3</t>
  </si>
  <si>
    <t>32</t>
  </si>
  <si>
    <t>-141135364</t>
  </si>
  <si>
    <t>8</t>
  </si>
  <si>
    <t>9419550059</t>
  </si>
  <si>
    <t>Lešenie pracovné (odhad - bude upresnené po demontáži krytiny)</t>
  </si>
  <si>
    <t>576108393</t>
  </si>
  <si>
    <t>9</t>
  </si>
  <si>
    <t>998762202.S</t>
  </si>
  <si>
    <t>Presun hmôt pre konštrukcie tesárske v objektoch výšky do 12 m</t>
  </si>
  <si>
    <t>%</t>
  </si>
  <si>
    <t>1174300234</t>
  </si>
  <si>
    <t>764</t>
  </si>
  <si>
    <t>Konštrukcie klampiarske</t>
  </si>
  <si>
    <t>10</t>
  </si>
  <si>
    <t>764172491.S</t>
  </si>
  <si>
    <t>Montáž krytiny z trapézového plechu, sklon do 30° (vrát. dodávky skrutiek s podložkou)</t>
  </si>
  <si>
    <t>-682755563</t>
  </si>
  <si>
    <t>11</t>
  </si>
  <si>
    <t>138310001400</t>
  </si>
  <si>
    <t>Plech trapézový s náterom TN-50, kš 1020 mm Classic lesklý hr. 0,75 mm</t>
  </si>
  <si>
    <t>-570632322</t>
  </si>
  <si>
    <t>12</t>
  </si>
  <si>
    <t>764391420.S</t>
  </si>
  <si>
    <t>Záveterná lišta z pozinkovaného farbeného PZf plechu, r.š. 330 mm</t>
  </si>
  <si>
    <t>-616010114</t>
  </si>
  <si>
    <t>13</t>
  </si>
  <si>
    <t>764393430.S</t>
  </si>
  <si>
    <t>Hrebeň strechy z pozinkovaného farbeného PZf plechu, r.š. 400 mm</t>
  </si>
  <si>
    <t>1409527583</t>
  </si>
  <si>
    <t>14</t>
  </si>
  <si>
    <t>998764102.S</t>
  </si>
  <si>
    <t>Presun hmôt pre konštrukcie klampiarske v objektoch výšky nad 6 do 12 m</t>
  </si>
  <si>
    <t>782718001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</si>
</sst>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.00%"/>
    <numFmt numFmtId="166" formatCode="#,##0.00000"/>
  </numFmts>
  <fonts count="24" x14ac:knownFonts="1">
    <font>
      <sz val="11"/>
      <color theme="1"/>
      <name val="Calibri"/>
      <family val="2"/>
      <charset val="238"/>
      <scheme val="minor"/>
    </font>
    <font>
      <sz val="8"/>
      <color rgb="FF3366FF"/>
      <name val="Arial CE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sz val="10"/>
      <color rgb="FFFFFFFF"/>
      <name val="Arial CE"/>
    </font>
    <font>
      <sz val="8"/>
      <color rgb="FFFFFFFF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Protection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5" fontId="10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12" fillId="3" borderId="5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vertical="center"/>
    </xf>
    <xf numFmtId="0" fontId="12" fillId="3" borderId="6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4" fontId="12" fillId="3" borderId="6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0" fillId="0" borderId="8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vertical="center"/>
    </xf>
    <xf numFmtId="4" fontId="16" fillId="0" borderId="12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vertical="center"/>
    </xf>
    <xf numFmtId="4" fontId="17" fillId="0" borderId="12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" fontId="8" fillId="0" borderId="0" xfId="0" applyNumberFormat="1" applyFont="1" applyAlignment="1"/>
    <xf numFmtId="0" fontId="0" fillId="0" borderId="16" xfId="0" applyFont="1" applyBorder="1" applyAlignment="1">
      <alignment vertical="center"/>
    </xf>
    <xf numFmtId="0" fontId="0" fillId="0" borderId="4" xfId="0" applyBorder="1" applyAlignment="1">
      <alignment vertical="center"/>
    </xf>
    <xf numFmtId="166" fontId="19" fillId="0" borderId="4" xfId="0" applyNumberFormat="1" applyFont="1" applyBorder="1" applyAlignment="1"/>
    <xf numFmtId="166" fontId="19" fillId="0" borderId="17" xfId="0" applyNumberFormat="1" applyFont="1" applyBorder="1" applyAlignment="1"/>
    <xf numFmtId="4" fontId="20" fillId="0" borderId="0" xfId="0" applyNumberFormat="1" applyFont="1" applyAlignment="1">
      <alignment vertical="center"/>
    </xf>
    <xf numFmtId="0" fontId="21" fillId="0" borderId="0" xfId="0" applyFont="1" applyAlignment="1"/>
    <xf numFmtId="0" fontId="21" fillId="0" borderId="3" xfId="0" applyFont="1" applyBorder="1" applyAlignment="1"/>
    <xf numFmtId="0" fontId="2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16" fillId="0" borderId="0" xfId="0" applyNumberFormat="1" applyFont="1" applyAlignment="1"/>
    <xf numFmtId="0" fontId="21" fillId="0" borderId="18" xfId="0" applyFont="1" applyBorder="1" applyAlignment="1"/>
    <xf numFmtId="0" fontId="21" fillId="0" borderId="0" xfId="0" applyFont="1" applyBorder="1" applyAlignment="1"/>
    <xf numFmtId="166" fontId="21" fillId="0" borderId="0" xfId="0" applyNumberFormat="1" applyFont="1" applyBorder="1" applyAlignment="1"/>
    <xf numFmtId="166" fontId="21" fillId="0" borderId="19" xfId="0" applyNumberFormat="1" applyFont="1" applyBorder="1" applyAlignment="1"/>
    <xf numFmtId="0" fontId="21" fillId="0" borderId="0" xfId="0" applyFont="1" applyAlignment="1">
      <alignment horizontal="center"/>
    </xf>
    <xf numFmtId="4" fontId="21" fillId="0" borderId="0" xfId="0" applyNumberFormat="1" applyFont="1" applyAlignment="1">
      <alignment vertical="center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49" fontId="14" fillId="0" borderId="20" xfId="0" applyNumberFormat="1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4" fontId="14" fillId="0" borderId="20" xfId="0" applyNumberFormat="1" applyFont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  <protection locked="0"/>
    </xf>
    <xf numFmtId="0" fontId="18" fillId="0" borderId="18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9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2" fillId="0" borderId="20" xfId="0" applyFont="1" applyBorder="1" applyAlignment="1" applyProtection="1">
      <alignment horizontal="center" vertical="center"/>
      <protection locked="0"/>
    </xf>
    <xf numFmtId="49" fontId="22" fillId="0" borderId="20" xfId="0" applyNumberFormat="1" applyFont="1" applyBorder="1" applyAlignment="1" applyProtection="1">
      <alignment horizontal="left" vertical="center" wrapText="1"/>
      <protection locked="0"/>
    </xf>
    <xf numFmtId="0" fontId="22" fillId="0" borderId="20" xfId="0" applyFont="1" applyBorder="1" applyAlignment="1" applyProtection="1">
      <alignment horizontal="left" vertical="center" wrapText="1"/>
      <protection locked="0"/>
    </xf>
    <xf numFmtId="0" fontId="22" fillId="0" borderId="20" xfId="0" applyFont="1" applyBorder="1" applyAlignment="1" applyProtection="1">
      <alignment horizontal="center" vertical="center" wrapText="1"/>
      <protection locked="0"/>
    </xf>
    <xf numFmtId="4" fontId="22" fillId="0" borderId="20" xfId="0" applyNumberFormat="1" applyFont="1" applyBorder="1" applyAlignment="1" applyProtection="1">
      <alignment vertical="center"/>
      <protection locked="0"/>
    </xf>
    <xf numFmtId="0" fontId="23" fillId="0" borderId="20" xfId="0" applyFont="1" applyBorder="1" applyAlignment="1" applyProtection="1">
      <alignment vertical="center"/>
      <protection locked="0"/>
    </xf>
    <xf numFmtId="0" fontId="23" fillId="0" borderId="3" xfId="0" applyFont="1" applyBorder="1" applyAlignment="1">
      <alignment vertical="center"/>
    </xf>
    <xf numFmtId="0" fontId="22" fillId="0" borderId="18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18" fillId="0" borderId="21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166" fontId="18" fillId="0" borderId="12" xfId="0" applyNumberFormat="1" applyFont="1" applyBorder="1" applyAlignment="1">
      <alignment vertical="center"/>
    </xf>
    <xf numFmtId="166" fontId="18" fillId="0" borderId="22" xfId="0" applyNumberFormat="1" applyFon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lip.Danko/AppData/Local/Microsoft/Windows/INetCache/Content.Outlook/QP0FZGUU/LSR42%20-%20Objekty%20&#352;L%20SR%20OZ%20Tribe&#269;%20-%20opravy%20striech%20kon&#353;trukci&#237;%20a%20b&#250;ran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1 - Chladiareň"/>
      <sheetName val="2 - Garáže Topoľčianky"/>
      <sheetName val="3 - Senník Babylon Topoľč..."/>
      <sheetName val="4 - Sklad ES Top..."/>
      <sheetName val="5 - Senníky Piesky"/>
      <sheetName val="6 - Senník Kľačany (Zlatno)"/>
      <sheetName val="7 - Búranie objektu - Sta..."/>
      <sheetName val="8 - Prístrešok pre auto P..."/>
      <sheetName val="9 - Hospodárska budova Po..."/>
      <sheetName val="91 - Hájenka Podlaz (Vozn..."/>
    </sheetNames>
    <sheetDataSet>
      <sheetData sheetId="0">
        <row r="6">
          <cell r="K6" t="str">
            <v>Objekty ŠL SR OZ Tribeč - opravy striech, konštrukcií a búranie</v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39"/>
  <sheetViews>
    <sheetView tabSelected="1" workbookViewId="0">
      <selection activeCell="V131" sqref="V131"/>
    </sheetView>
  </sheetViews>
  <sheetFormatPr defaultRowHeight="15" x14ac:dyDescent="0.25"/>
  <cols>
    <col min="1" max="1" width="7.140625" customWidth="1"/>
    <col min="2" max="2" width="1" customWidth="1"/>
    <col min="3" max="3" width="3.5703125" customWidth="1"/>
    <col min="4" max="4" width="3.7109375" customWidth="1"/>
    <col min="5" max="5" width="14.7109375" customWidth="1"/>
    <col min="6" max="6" width="43.5703125" customWidth="1"/>
    <col min="7" max="7" width="6.42578125" customWidth="1"/>
    <col min="8" max="8" width="12" customWidth="1"/>
    <col min="9" max="9" width="13.5703125" customWidth="1"/>
    <col min="10" max="10" width="19.140625" customWidth="1"/>
    <col min="11" max="11" width="19.140625" hidden="1" customWidth="1"/>
    <col min="12" max="12" width="8" customWidth="1"/>
    <col min="13" max="13" width="9.28515625" hidden="1" customWidth="1"/>
    <col min="15" max="20" width="12.140625" hidden="1" customWidth="1"/>
    <col min="21" max="21" width="14" hidden="1" customWidth="1"/>
    <col min="22" max="22" width="10.5703125" customWidth="1"/>
    <col min="23" max="23" width="14" customWidth="1"/>
    <col min="24" max="24" width="10.5703125" customWidth="1"/>
    <col min="25" max="25" width="12.85546875" customWidth="1"/>
    <col min="26" max="26" width="9.42578125" customWidth="1"/>
    <col min="27" max="27" width="12.85546875" customWidth="1"/>
    <col min="28" max="28" width="14" customWidth="1"/>
    <col min="29" max="29" width="9.42578125" customWidth="1"/>
    <col min="30" max="30" width="12.85546875" customWidth="1"/>
    <col min="31" max="31" width="14" customWidth="1"/>
  </cols>
  <sheetData>
    <row r="1" spans="1:46" x14ac:dyDescent="0.25">
      <c r="A1" s="1"/>
    </row>
    <row r="2" spans="1:46" ht="36.950000000000003" customHeight="1" x14ac:dyDescent="0.25">
      <c r="L2" s="2" t="s">
        <v>0</v>
      </c>
      <c r="M2" s="3"/>
      <c r="N2" s="3"/>
      <c r="O2" s="3"/>
      <c r="P2" s="3"/>
      <c r="Q2" s="3"/>
      <c r="R2" s="3"/>
      <c r="S2" s="3"/>
      <c r="T2" s="3"/>
      <c r="U2" s="3"/>
      <c r="V2" s="3"/>
      <c r="AT2" s="4" t="s">
        <v>1</v>
      </c>
    </row>
    <row r="3" spans="1:46" ht="6.95" customHeight="1" x14ac:dyDescent="0.25">
      <c r="B3" s="5"/>
      <c r="C3" s="6"/>
      <c r="D3" s="6"/>
      <c r="E3" s="6"/>
      <c r="F3" s="6"/>
      <c r="G3" s="6"/>
      <c r="H3" s="6"/>
      <c r="I3" s="6"/>
      <c r="J3" s="6"/>
      <c r="K3" s="6"/>
      <c r="L3" s="7"/>
      <c r="AT3" s="4" t="s">
        <v>2</v>
      </c>
    </row>
    <row r="4" spans="1:46" ht="24.95" customHeight="1" x14ac:dyDescent="0.25">
      <c r="B4" s="7"/>
      <c r="D4" s="8" t="s">
        <v>3</v>
      </c>
      <c r="L4" s="7"/>
      <c r="M4" s="9" t="s">
        <v>4</v>
      </c>
      <c r="AT4" s="4" t="s">
        <v>5</v>
      </c>
    </row>
    <row r="5" spans="1:46" ht="6.95" customHeight="1" x14ac:dyDescent="0.25">
      <c r="B5" s="7"/>
      <c r="L5" s="7"/>
    </row>
    <row r="6" spans="1:46" ht="12" customHeight="1" x14ac:dyDescent="0.25">
      <c r="B6" s="7"/>
      <c r="D6" s="10" t="s">
        <v>6</v>
      </c>
      <c r="L6" s="7"/>
    </row>
    <row r="7" spans="1:46" ht="16.5" customHeight="1" x14ac:dyDescent="0.25">
      <c r="B7" s="7"/>
      <c r="E7" s="11" t="str">
        <f>'[1]Rekapitulácia stavby'!K6</f>
        <v>Objekty ŠL SR OZ Tribeč - opravy striech, konštrukcií a búranie</v>
      </c>
      <c r="F7" s="12"/>
      <c r="G7" s="12"/>
      <c r="H7" s="12"/>
      <c r="L7" s="7"/>
    </row>
    <row r="8" spans="1:46" s="16" customFormat="1" ht="12" customHeight="1" x14ac:dyDescent="0.25">
      <c r="A8" s="13"/>
      <c r="B8" s="14"/>
      <c r="C8" s="13"/>
      <c r="D8" s="10" t="s">
        <v>7</v>
      </c>
      <c r="E8" s="13"/>
      <c r="F8" s="13"/>
      <c r="G8" s="13"/>
      <c r="H8" s="13"/>
      <c r="I8" s="13"/>
      <c r="J8" s="13"/>
      <c r="K8" s="13"/>
      <c r="L8" s="15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46" s="16" customFormat="1" ht="16.5" customHeight="1" x14ac:dyDescent="0.25">
      <c r="A9" s="13"/>
      <c r="B9" s="14"/>
      <c r="C9" s="13"/>
      <c r="D9" s="13"/>
      <c r="E9" s="17" t="s">
        <v>8</v>
      </c>
      <c r="F9" s="18"/>
      <c r="G9" s="18"/>
      <c r="H9" s="18"/>
      <c r="I9" s="13"/>
      <c r="J9" s="13"/>
      <c r="K9" s="13"/>
      <c r="L9" s="15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46" s="16" customFormat="1" x14ac:dyDescent="0.25">
      <c r="A10" s="13"/>
      <c r="B10" s="14"/>
      <c r="C10" s="13"/>
      <c r="D10" s="13"/>
      <c r="E10" s="13"/>
      <c r="F10" s="13"/>
      <c r="G10" s="13"/>
      <c r="H10" s="13"/>
      <c r="I10" s="13"/>
      <c r="J10" s="13"/>
      <c r="K10" s="13"/>
      <c r="L10" s="15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spans="1:46" s="16" customFormat="1" ht="12" customHeight="1" x14ac:dyDescent="0.25">
      <c r="A11" s="13"/>
      <c r="B11" s="14"/>
      <c r="C11" s="13"/>
      <c r="D11" s="10" t="s">
        <v>9</v>
      </c>
      <c r="E11" s="13"/>
      <c r="F11" s="19" t="s">
        <v>10</v>
      </c>
      <c r="G11" s="13"/>
      <c r="H11" s="13"/>
      <c r="I11" s="10" t="s">
        <v>11</v>
      </c>
      <c r="J11" s="19" t="s">
        <v>10</v>
      </c>
      <c r="K11" s="13"/>
      <c r="L11" s="15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1:46" s="16" customFormat="1" ht="12" customHeight="1" x14ac:dyDescent="0.25">
      <c r="A12" s="13"/>
      <c r="B12" s="14"/>
      <c r="C12" s="13"/>
      <c r="D12" s="10" t="s">
        <v>12</v>
      </c>
      <c r="E12" s="13"/>
      <c r="F12" s="19" t="s">
        <v>13</v>
      </c>
      <c r="G12" s="13"/>
      <c r="H12" s="13"/>
      <c r="I12" s="10" t="s">
        <v>14</v>
      </c>
      <c r="J12" s="20"/>
      <c r="K12" s="13"/>
      <c r="L12" s="15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</row>
    <row r="13" spans="1:46" s="16" customFormat="1" ht="10.9" customHeight="1" x14ac:dyDescent="0.25">
      <c r="A13" s="13"/>
      <c r="B13" s="14"/>
      <c r="C13" s="13"/>
      <c r="D13" s="13"/>
      <c r="E13" s="13"/>
      <c r="F13" s="13"/>
      <c r="G13" s="13"/>
      <c r="H13" s="13"/>
      <c r="I13" s="13"/>
      <c r="J13" s="13"/>
      <c r="K13" s="13"/>
      <c r="L13" s="15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46" s="16" customFormat="1" ht="12" customHeight="1" x14ac:dyDescent="0.25">
      <c r="A14" s="13"/>
      <c r="B14" s="14"/>
      <c r="C14" s="13"/>
      <c r="D14" s="10" t="s">
        <v>15</v>
      </c>
      <c r="E14" s="13"/>
      <c r="F14" s="13"/>
      <c r="G14" s="13"/>
      <c r="H14" s="13"/>
      <c r="I14" s="10" t="s">
        <v>16</v>
      </c>
      <c r="J14" s="19" t="s">
        <v>10</v>
      </c>
      <c r="K14" s="13"/>
      <c r="L14" s="15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</row>
    <row r="15" spans="1:46" s="16" customFormat="1" ht="18" customHeight="1" x14ac:dyDescent="0.25">
      <c r="A15" s="13"/>
      <c r="B15" s="14"/>
      <c r="C15" s="13"/>
      <c r="D15" s="13"/>
      <c r="E15" s="19" t="s">
        <v>17</v>
      </c>
      <c r="F15" s="13"/>
      <c r="G15" s="13"/>
      <c r="H15" s="13"/>
      <c r="I15" s="10" t="s">
        <v>18</v>
      </c>
      <c r="J15" s="19" t="s">
        <v>10</v>
      </c>
      <c r="K15" s="13"/>
      <c r="L15" s="15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1:46" s="16" customFormat="1" ht="6.95" customHeight="1" x14ac:dyDescent="0.25">
      <c r="A16" s="13"/>
      <c r="B16" s="14"/>
      <c r="C16" s="13"/>
      <c r="D16" s="13"/>
      <c r="E16" s="13"/>
      <c r="F16" s="13"/>
      <c r="G16" s="13"/>
      <c r="H16" s="13"/>
      <c r="I16" s="13"/>
      <c r="J16" s="13"/>
      <c r="K16" s="13"/>
      <c r="L16" s="15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s="16" customFormat="1" ht="12" customHeight="1" x14ac:dyDescent="0.25">
      <c r="A17" s="13"/>
      <c r="B17" s="14"/>
      <c r="C17" s="13"/>
      <c r="D17" s="10" t="s">
        <v>19</v>
      </c>
      <c r="E17" s="13"/>
      <c r="F17" s="13"/>
      <c r="G17" s="13"/>
      <c r="H17" s="13"/>
      <c r="I17" s="10" t="s">
        <v>16</v>
      </c>
      <c r="J17" s="19" t="str">
        <f>'[1]Rekapitulácia stavby'!AN13</f>
        <v/>
      </c>
      <c r="K17" s="13"/>
      <c r="L17" s="15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s="16" customFormat="1" ht="18" customHeight="1" x14ac:dyDescent="0.25">
      <c r="A18" s="13"/>
      <c r="B18" s="14"/>
      <c r="C18" s="13"/>
      <c r="D18" s="13"/>
      <c r="E18" s="21" t="str">
        <f>'[1]Rekapitulácia stavby'!E14</f>
        <v xml:space="preserve"> </v>
      </c>
      <c r="F18" s="21"/>
      <c r="G18" s="21"/>
      <c r="H18" s="21"/>
      <c r="I18" s="10" t="s">
        <v>18</v>
      </c>
      <c r="J18" s="19" t="str">
        <f>'[1]Rekapitulácia stavby'!AN14</f>
        <v/>
      </c>
      <c r="K18" s="13"/>
      <c r="L18" s="15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s="16" customFormat="1" ht="6.95" customHeight="1" x14ac:dyDescent="0.25">
      <c r="A19" s="13"/>
      <c r="B19" s="14"/>
      <c r="C19" s="13"/>
      <c r="D19" s="13"/>
      <c r="E19" s="13"/>
      <c r="F19" s="13"/>
      <c r="G19" s="13"/>
      <c r="H19" s="13"/>
      <c r="I19" s="13"/>
      <c r="J19" s="13"/>
      <c r="K19" s="13"/>
      <c r="L19" s="15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1" s="16" customFormat="1" ht="12" customHeight="1" x14ac:dyDescent="0.25">
      <c r="A20" s="13"/>
      <c r="B20" s="14"/>
      <c r="C20" s="13"/>
      <c r="D20" s="10" t="s">
        <v>20</v>
      </c>
      <c r="E20" s="13"/>
      <c r="F20" s="13"/>
      <c r="G20" s="13"/>
      <c r="H20" s="13"/>
      <c r="I20" s="10" t="s">
        <v>16</v>
      </c>
      <c r="J20" s="19" t="str">
        <f>IF('[1]Rekapitulácia stavby'!AN16="","",'[1]Rekapitulácia stavby'!AN16)</f>
        <v/>
      </c>
      <c r="K20" s="13"/>
      <c r="L20" s="15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1:31" s="16" customFormat="1" ht="18" customHeight="1" x14ac:dyDescent="0.25">
      <c r="A21" s="13"/>
      <c r="B21" s="14"/>
      <c r="C21" s="13"/>
      <c r="D21" s="13"/>
      <c r="E21" s="19" t="str">
        <f>IF('[1]Rekapitulácia stavby'!E17="","",'[1]Rekapitulácia stavby'!E17)</f>
        <v xml:space="preserve"> </v>
      </c>
      <c r="F21" s="13"/>
      <c r="G21" s="13"/>
      <c r="H21" s="13"/>
      <c r="I21" s="10" t="s">
        <v>18</v>
      </c>
      <c r="J21" s="19" t="str">
        <f>IF('[1]Rekapitulácia stavby'!AN17="","",'[1]Rekapitulácia stavby'!AN17)</f>
        <v/>
      </c>
      <c r="K21" s="13"/>
      <c r="L21" s="15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s="16" customFormat="1" ht="6.95" customHeight="1" x14ac:dyDescent="0.25">
      <c r="A22" s="13"/>
      <c r="B22" s="14"/>
      <c r="C22" s="13"/>
      <c r="D22" s="13"/>
      <c r="E22" s="13"/>
      <c r="F22" s="13"/>
      <c r="G22" s="13"/>
      <c r="H22" s="13"/>
      <c r="I22" s="13"/>
      <c r="J22" s="13"/>
      <c r="K22" s="13"/>
      <c r="L22" s="15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s="16" customFormat="1" ht="12" customHeight="1" x14ac:dyDescent="0.25">
      <c r="A23" s="13"/>
      <c r="B23" s="14"/>
      <c r="C23" s="13"/>
      <c r="D23" s="10" t="s">
        <v>21</v>
      </c>
      <c r="E23" s="13"/>
      <c r="F23" s="13"/>
      <c r="G23" s="13"/>
      <c r="H23" s="13"/>
      <c r="I23" s="10" t="s">
        <v>16</v>
      </c>
      <c r="J23" s="19" t="s">
        <v>10</v>
      </c>
      <c r="K23" s="13"/>
      <c r="L23" s="15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s="16" customFormat="1" ht="18" customHeight="1" x14ac:dyDescent="0.25">
      <c r="A24" s="13"/>
      <c r="B24" s="14"/>
      <c r="C24" s="13"/>
      <c r="D24" s="13"/>
      <c r="E24" s="19"/>
      <c r="F24" s="13"/>
      <c r="G24" s="13"/>
      <c r="H24" s="13"/>
      <c r="I24" s="10" t="s">
        <v>18</v>
      </c>
      <c r="J24" s="19" t="s">
        <v>10</v>
      </c>
      <c r="K24" s="13"/>
      <c r="L24" s="15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s="16" customFormat="1" ht="6.95" customHeight="1" x14ac:dyDescent="0.25">
      <c r="A25" s="13"/>
      <c r="B25" s="14"/>
      <c r="C25" s="13"/>
      <c r="D25" s="13"/>
      <c r="E25" s="13"/>
      <c r="F25" s="13"/>
      <c r="G25" s="13"/>
      <c r="H25" s="13"/>
      <c r="I25" s="13"/>
      <c r="J25" s="13"/>
      <c r="K25" s="13"/>
      <c r="L25" s="15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s="16" customFormat="1" ht="12" customHeight="1" x14ac:dyDescent="0.25">
      <c r="A26" s="13"/>
      <c r="B26" s="14"/>
      <c r="C26" s="13"/>
      <c r="D26" s="10" t="s">
        <v>22</v>
      </c>
      <c r="E26" s="13"/>
      <c r="F26" s="13"/>
      <c r="G26" s="13"/>
      <c r="H26" s="13"/>
      <c r="I26" s="13"/>
      <c r="J26" s="13"/>
      <c r="K26" s="13"/>
      <c r="L26" s="15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s="26" customFormat="1" ht="16.5" customHeight="1" x14ac:dyDescent="0.25">
      <c r="A27" s="22"/>
      <c r="B27" s="23"/>
      <c r="C27" s="22"/>
      <c r="D27" s="22"/>
      <c r="E27" s="24" t="s">
        <v>10</v>
      </c>
      <c r="F27" s="24"/>
      <c r="G27" s="24"/>
      <c r="H27" s="24"/>
      <c r="I27" s="22"/>
      <c r="J27" s="22"/>
      <c r="K27" s="22"/>
      <c r="L27" s="25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</row>
    <row r="28" spans="1:31" s="16" customFormat="1" ht="6.95" customHeight="1" x14ac:dyDescent="0.25">
      <c r="A28" s="13"/>
      <c r="B28" s="14"/>
      <c r="C28" s="13"/>
      <c r="D28" s="13"/>
      <c r="E28" s="13"/>
      <c r="F28" s="13"/>
      <c r="G28" s="13"/>
      <c r="H28" s="13"/>
      <c r="I28" s="13"/>
      <c r="J28" s="13"/>
      <c r="K28" s="13"/>
      <c r="L28" s="15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s="16" customFormat="1" ht="6.95" customHeight="1" x14ac:dyDescent="0.25">
      <c r="A29" s="13"/>
      <c r="B29" s="14"/>
      <c r="C29" s="13"/>
      <c r="D29" s="27"/>
      <c r="E29" s="27"/>
      <c r="F29" s="27"/>
      <c r="G29" s="27"/>
      <c r="H29" s="27"/>
      <c r="I29" s="27"/>
      <c r="J29" s="27"/>
      <c r="K29" s="27"/>
      <c r="L29" s="15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s="16" customFormat="1" ht="25.35" customHeight="1" x14ac:dyDescent="0.25">
      <c r="A30" s="13"/>
      <c r="B30" s="14"/>
      <c r="C30" s="13"/>
      <c r="D30" s="28" t="s">
        <v>23</v>
      </c>
      <c r="E30" s="13"/>
      <c r="F30" s="13"/>
      <c r="G30" s="13"/>
      <c r="H30" s="13"/>
      <c r="I30" s="13"/>
      <c r="J30" s="29">
        <f>ROUND(J120, 2)</f>
        <v>0</v>
      </c>
      <c r="K30" s="13"/>
      <c r="L30" s="15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s="16" customFormat="1" ht="6.95" customHeight="1" x14ac:dyDescent="0.25">
      <c r="A31" s="13"/>
      <c r="B31" s="14"/>
      <c r="C31" s="13"/>
      <c r="D31" s="27"/>
      <c r="E31" s="27"/>
      <c r="F31" s="27"/>
      <c r="G31" s="27"/>
      <c r="H31" s="27"/>
      <c r="I31" s="27"/>
      <c r="J31" s="27"/>
      <c r="K31" s="27"/>
      <c r="L31" s="15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 s="16" customFormat="1" ht="14.45" customHeight="1" x14ac:dyDescent="0.25">
      <c r="A32" s="13"/>
      <c r="B32" s="14"/>
      <c r="C32" s="13"/>
      <c r="D32" s="13"/>
      <c r="E32" s="13"/>
      <c r="F32" s="30" t="s">
        <v>24</v>
      </c>
      <c r="G32" s="13"/>
      <c r="H32" s="13"/>
      <c r="I32" s="30" t="s">
        <v>25</v>
      </c>
      <c r="J32" s="30" t="s">
        <v>26</v>
      </c>
      <c r="K32" s="13"/>
      <c r="L32" s="15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s="16" customFormat="1" ht="14.45" customHeight="1" x14ac:dyDescent="0.25">
      <c r="A33" s="13"/>
      <c r="B33" s="14"/>
      <c r="C33" s="13"/>
      <c r="D33" s="31" t="s">
        <v>27</v>
      </c>
      <c r="E33" s="32" t="s">
        <v>28</v>
      </c>
      <c r="F33" s="33">
        <f>ROUND((SUM(BE120:BE138)),  2)</f>
        <v>0</v>
      </c>
      <c r="G33" s="34"/>
      <c r="H33" s="34"/>
      <c r="I33" s="35">
        <v>0.2</v>
      </c>
      <c r="J33" s="33">
        <f>ROUND(((SUM(BE120:BE138))*I33),  2)</f>
        <v>0</v>
      </c>
      <c r="K33" s="13"/>
      <c r="L33" s="15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</row>
    <row r="34" spans="1:31" s="16" customFormat="1" ht="14.45" customHeight="1" x14ac:dyDescent="0.25">
      <c r="A34" s="13"/>
      <c r="B34" s="14"/>
      <c r="C34" s="13"/>
      <c r="D34" s="13"/>
      <c r="E34" s="32" t="s">
        <v>29</v>
      </c>
      <c r="F34" s="36">
        <f>ROUND((SUM(BF120:BF138)),  2)</f>
        <v>0</v>
      </c>
      <c r="G34" s="13"/>
      <c r="H34" s="13"/>
      <c r="I34" s="37">
        <v>0.2</v>
      </c>
      <c r="J34" s="36">
        <f>ROUND(((SUM(BF120:BF138))*I34),  2)</f>
        <v>0</v>
      </c>
      <c r="K34" s="13"/>
      <c r="L34" s="15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1:31" s="16" customFormat="1" ht="14.45" hidden="1" customHeight="1" x14ac:dyDescent="0.25">
      <c r="A35" s="13"/>
      <c r="B35" s="14"/>
      <c r="C35" s="13"/>
      <c r="D35" s="13"/>
      <c r="E35" s="10" t="s">
        <v>30</v>
      </c>
      <c r="F35" s="36">
        <f>ROUND((SUM(BG120:BG138)),  2)</f>
        <v>0</v>
      </c>
      <c r="G35" s="13"/>
      <c r="H35" s="13"/>
      <c r="I35" s="37">
        <v>0.2</v>
      </c>
      <c r="J35" s="36">
        <f>0</f>
        <v>0</v>
      </c>
      <c r="K35" s="13"/>
      <c r="L35" s="15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s="16" customFormat="1" ht="14.45" hidden="1" customHeight="1" x14ac:dyDescent="0.25">
      <c r="A36" s="13"/>
      <c r="B36" s="14"/>
      <c r="C36" s="13"/>
      <c r="D36" s="13"/>
      <c r="E36" s="10" t="s">
        <v>31</v>
      </c>
      <c r="F36" s="36">
        <f>ROUND((SUM(BH120:BH138)),  2)</f>
        <v>0</v>
      </c>
      <c r="G36" s="13"/>
      <c r="H36" s="13"/>
      <c r="I36" s="37">
        <v>0.2</v>
      </c>
      <c r="J36" s="36">
        <f>0</f>
        <v>0</v>
      </c>
      <c r="K36" s="13"/>
      <c r="L36" s="15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s="16" customFormat="1" ht="14.45" hidden="1" customHeight="1" x14ac:dyDescent="0.25">
      <c r="A37" s="13"/>
      <c r="B37" s="14"/>
      <c r="C37" s="13"/>
      <c r="D37" s="13"/>
      <c r="E37" s="32" t="s">
        <v>32</v>
      </c>
      <c r="F37" s="33">
        <f>ROUND((SUM(BI120:BI138)),  2)</f>
        <v>0</v>
      </c>
      <c r="G37" s="34"/>
      <c r="H37" s="34"/>
      <c r="I37" s="35">
        <v>0</v>
      </c>
      <c r="J37" s="33">
        <f>0</f>
        <v>0</v>
      </c>
      <c r="K37" s="13"/>
      <c r="L37" s="15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s="16" customFormat="1" ht="6.95" customHeight="1" x14ac:dyDescent="0.25">
      <c r="A38" s="13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5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s="16" customFormat="1" ht="25.35" customHeight="1" x14ac:dyDescent="0.25">
      <c r="A39" s="13"/>
      <c r="B39" s="14"/>
      <c r="C39" s="38"/>
      <c r="D39" s="39" t="s">
        <v>33</v>
      </c>
      <c r="E39" s="40"/>
      <c r="F39" s="40"/>
      <c r="G39" s="41" t="s">
        <v>34</v>
      </c>
      <c r="H39" s="42" t="s">
        <v>35</v>
      </c>
      <c r="I39" s="40"/>
      <c r="J39" s="43">
        <f>SUM(J30:J37)</f>
        <v>0</v>
      </c>
      <c r="K39" s="44"/>
      <c r="L39" s="15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s="16" customFormat="1" ht="14.45" customHeight="1" x14ac:dyDescent="0.25">
      <c r="A40" s="13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15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ht="14.45" customHeight="1" x14ac:dyDescent="0.25">
      <c r="B41" s="7"/>
      <c r="L41" s="7"/>
    </row>
    <row r="42" spans="1:31" ht="14.45" customHeight="1" x14ac:dyDescent="0.25">
      <c r="B42" s="7"/>
      <c r="L42" s="7"/>
    </row>
    <row r="43" spans="1:31" ht="14.45" customHeight="1" x14ac:dyDescent="0.25">
      <c r="B43" s="7"/>
      <c r="L43" s="7"/>
    </row>
    <row r="44" spans="1:31" ht="14.45" customHeight="1" x14ac:dyDescent="0.25">
      <c r="B44" s="7"/>
      <c r="L44" s="7"/>
    </row>
    <row r="45" spans="1:31" ht="14.45" customHeight="1" x14ac:dyDescent="0.25">
      <c r="B45" s="7"/>
      <c r="L45" s="7"/>
    </row>
    <row r="46" spans="1:31" ht="14.45" customHeight="1" x14ac:dyDescent="0.25">
      <c r="B46" s="7"/>
      <c r="L46" s="7"/>
    </row>
    <row r="47" spans="1:31" ht="14.45" customHeight="1" x14ac:dyDescent="0.25">
      <c r="B47" s="7"/>
      <c r="L47" s="7"/>
    </row>
    <row r="48" spans="1:31" ht="14.45" customHeight="1" x14ac:dyDescent="0.25">
      <c r="B48" s="7"/>
      <c r="L48" s="7"/>
    </row>
    <row r="49" spans="1:31" ht="14.45" customHeight="1" x14ac:dyDescent="0.25">
      <c r="B49" s="7"/>
      <c r="L49" s="7"/>
    </row>
    <row r="50" spans="1:31" s="16" customFormat="1" ht="14.45" customHeight="1" x14ac:dyDescent="0.25">
      <c r="B50" s="15"/>
      <c r="D50" s="45" t="s">
        <v>36</v>
      </c>
      <c r="E50" s="46"/>
      <c r="F50" s="46"/>
      <c r="G50" s="45" t="s">
        <v>37</v>
      </c>
      <c r="H50" s="46"/>
      <c r="I50" s="46"/>
      <c r="J50" s="46"/>
      <c r="K50" s="46"/>
      <c r="L50" s="15"/>
    </row>
    <row r="51" spans="1:31" x14ac:dyDescent="0.25">
      <c r="B51" s="7"/>
      <c r="L51" s="7"/>
    </row>
    <row r="52" spans="1:31" x14ac:dyDescent="0.25">
      <c r="B52" s="7"/>
      <c r="L52" s="7"/>
    </row>
    <row r="53" spans="1:31" x14ac:dyDescent="0.25">
      <c r="B53" s="7"/>
      <c r="L53" s="7"/>
    </row>
    <row r="54" spans="1:31" x14ac:dyDescent="0.25">
      <c r="B54" s="7"/>
      <c r="L54" s="7"/>
    </row>
    <row r="55" spans="1:31" x14ac:dyDescent="0.25">
      <c r="B55" s="7"/>
      <c r="L55" s="7"/>
    </row>
    <row r="56" spans="1:31" x14ac:dyDescent="0.25">
      <c r="B56" s="7"/>
      <c r="L56" s="7"/>
    </row>
    <row r="57" spans="1:31" x14ac:dyDescent="0.25">
      <c r="B57" s="7"/>
      <c r="L57" s="7"/>
    </row>
    <row r="58" spans="1:31" x14ac:dyDescent="0.25">
      <c r="B58" s="7"/>
      <c r="L58" s="7"/>
    </row>
    <row r="59" spans="1:31" x14ac:dyDescent="0.25">
      <c r="B59" s="7"/>
      <c r="L59" s="7"/>
    </row>
    <row r="60" spans="1:31" x14ac:dyDescent="0.25">
      <c r="B60" s="7"/>
      <c r="L60" s="7"/>
    </row>
    <row r="61" spans="1:31" s="16" customFormat="1" x14ac:dyDescent="0.25">
      <c r="A61" s="13"/>
      <c r="B61" s="14"/>
      <c r="C61" s="13"/>
      <c r="D61" s="47" t="s">
        <v>38</v>
      </c>
      <c r="E61" s="48"/>
      <c r="F61" s="49" t="s">
        <v>39</v>
      </c>
      <c r="G61" s="47" t="s">
        <v>38</v>
      </c>
      <c r="H61" s="48"/>
      <c r="I61" s="48"/>
      <c r="J61" s="50" t="s">
        <v>39</v>
      </c>
      <c r="K61" s="48"/>
      <c r="L61" s="15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pans="1:31" x14ac:dyDescent="0.25">
      <c r="B62" s="7"/>
      <c r="L62" s="7"/>
    </row>
    <row r="63" spans="1:31" x14ac:dyDescent="0.25">
      <c r="B63" s="7"/>
      <c r="L63" s="7"/>
    </row>
    <row r="64" spans="1:31" x14ac:dyDescent="0.25">
      <c r="B64" s="7"/>
      <c r="L64" s="7"/>
    </row>
    <row r="65" spans="1:31" s="16" customFormat="1" x14ac:dyDescent="0.25">
      <c r="A65" s="13"/>
      <c r="B65" s="14"/>
      <c r="C65" s="13"/>
      <c r="D65" s="45" t="s">
        <v>40</v>
      </c>
      <c r="E65" s="51"/>
      <c r="F65" s="51"/>
      <c r="G65" s="45" t="s">
        <v>41</v>
      </c>
      <c r="H65" s="51"/>
      <c r="I65" s="51"/>
      <c r="J65" s="51"/>
      <c r="K65" s="51"/>
      <c r="L65" s="15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 x14ac:dyDescent="0.25">
      <c r="B66" s="7"/>
      <c r="L66" s="7"/>
    </row>
    <row r="67" spans="1:31" x14ac:dyDescent="0.25">
      <c r="B67" s="7"/>
      <c r="L67" s="7"/>
    </row>
    <row r="68" spans="1:31" x14ac:dyDescent="0.25">
      <c r="B68" s="7"/>
      <c r="L68" s="7"/>
    </row>
    <row r="69" spans="1:31" x14ac:dyDescent="0.25">
      <c r="B69" s="7"/>
      <c r="L69" s="7"/>
    </row>
    <row r="70" spans="1:31" x14ac:dyDescent="0.25">
      <c r="B70" s="7"/>
      <c r="L70" s="7"/>
    </row>
    <row r="71" spans="1:31" x14ac:dyDescent="0.25">
      <c r="B71" s="7"/>
      <c r="L71" s="7"/>
    </row>
    <row r="72" spans="1:31" x14ac:dyDescent="0.25">
      <c r="B72" s="7"/>
      <c r="L72" s="7"/>
    </row>
    <row r="73" spans="1:31" x14ac:dyDescent="0.25">
      <c r="B73" s="7"/>
      <c r="L73" s="7"/>
    </row>
    <row r="74" spans="1:31" x14ac:dyDescent="0.25">
      <c r="B74" s="7"/>
      <c r="L74" s="7"/>
    </row>
    <row r="75" spans="1:31" x14ac:dyDescent="0.25">
      <c r="B75" s="7"/>
      <c r="L75" s="7"/>
    </row>
    <row r="76" spans="1:31" s="16" customFormat="1" x14ac:dyDescent="0.25">
      <c r="A76" s="13"/>
      <c r="B76" s="14"/>
      <c r="C76" s="13"/>
      <c r="D76" s="47" t="s">
        <v>38</v>
      </c>
      <c r="E76" s="48"/>
      <c r="F76" s="49" t="s">
        <v>39</v>
      </c>
      <c r="G76" s="47" t="s">
        <v>38</v>
      </c>
      <c r="H76" s="48"/>
      <c r="I76" s="48"/>
      <c r="J76" s="50" t="s">
        <v>39</v>
      </c>
      <c r="K76" s="48"/>
      <c r="L76" s="15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</row>
    <row r="77" spans="1:31" s="16" customFormat="1" ht="14.45" customHeight="1" x14ac:dyDescent="0.25">
      <c r="A77" s="13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15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</row>
    <row r="81" spans="1:47" s="16" customFormat="1" ht="6.95" hidden="1" customHeight="1" x14ac:dyDescent="0.25">
      <c r="A81" s="13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15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</row>
    <row r="82" spans="1:47" s="16" customFormat="1" ht="24.95" hidden="1" customHeight="1" x14ac:dyDescent="0.25">
      <c r="A82" s="13"/>
      <c r="B82" s="14"/>
      <c r="C82" s="8" t="s">
        <v>42</v>
      </c>
      <c r="D82" s="13"/>
      <c r="E82" s="13"/>
      <c r="F82" s="13"/>
      <c r="G82" s="13"/>
      <c r="H82" s="13"/>
      <c r="I82" s="13"/>
      <c r="J82" s="13"/>
      <c r="K82" s="13"/>
      <c r="L82" s="15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</row>
    <row r="83" spans="1:47" s="16" customFormat="1" ht="6.95" hidden="1" customHeight="1" x14ac:dyDescent="0.25">
      <c r="A83" s="13"/>
      <c r="B83" s="14"/>
      <c r="C83" s="13"/>
      <c r="D83" s="13"/>
      <c r="E83" s="13"/>
      <c r="F83" s="13"/>
      <c r="G83" s="13"/>
      <c r="H83" s="13"/>
      <c r="I83" s="13"/>
      <c r="J83" s="13"/>
      <c r="K83" s="13"/>
      <c r="L83" s="15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</row>
    <row r="84" spans="1:47" s="16" customFormat="1" ht="12" hidden="1" customHeight="1" x14ac:dyDescent="0.25">
      <c r="A84" s="13"/>
      <c r="B84" s="14"/>
      <c r="C84" s="10" t="s">
        <v>6</v>
      </c>
      <c r="D84" s="13"/>
      <c r="E84" s="13"/>
      <c r="F84" s="13"/>
      <c r="G84" s="13"/>
      <c r="H84" s="13"/>
      <c r="I84" s="13"/>
      <c r="J84" s="13"/>
      <c r="K84" s="13"/>
      <c r="L84" s="15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</row>
    <row r="85" spans="1:47" s="16" customFormat="1" ht="16.5" hidden="1" customHeight="1" x14ac:dyDescent="0.25">
      <c r="A85" s="13"/>
      <c r="B85" s="14"/>
      <c r="C85" s="13"/>
      <c r="D85" s="13"/>
      <c r="E85" s="11" t="str">
        <f>E7</f>
        <v>Objekty ŠL SR OZ Tribeč - opravy striech, konštrukcií a búranie</v>
      </c>
      <c r="F85" s="12"/>
      <c r="G85" s="12"/>
      <c r="H85" s="12"/>
      <c r="I85" s="13"/>
      <c r="J85" s="13"/>
      <c r="K85" s="13"/>
      <c r="L85" s="15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</row>
    <row r="86" spans="1:47" s="16" customFormat="1" ht="12" hidden="1" customHeight="1" x14ac:dyDescent="0.25">
      <c r="A86" s="13"/>
      <c r="B86" s="14"/>
      <c r="C86" s="10" t="s">
        <v>7</v>
      </c>
      <c r="D86" s="13"/>
      <c r="E86" s="13"/>
      <c r="F86" s="13"/>
      <c r="G86" s="13"/>
      <c r="H86" s="13"/>
      <c r="I86" s="13"/>
      <c r="J86" s="13"/>
      <c r="K86" s="13"/>
      <c r="L86" s="15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</row>
    <row r="87" spans="1:47" s="16" customFormat="1" ht="16.5" hidden="1" customHeight="1" x14ac:dyDescent="0.25">
      <c r="A87" s="13"/>
      <c r="B87" s="14"/>
      <c r="C87" s="13"/>
      <c r="D87" s="13"/>
      <c r="E87" s="17" t="str">
        <f>E9</f>
        <v>3 - Senník Babylon Topoľčianky</v>
      </c>
      <c r="F87" s="18"/>
      <c r="G87" s="18"/>
      <c r="H87" s="18"/>
      <c r="I87" s="13"/>
      <c r="J87" s="13"/>
      <c r="K87" s="13"/>
      <c r="L87" s="15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</row>
    <row r="88" spans="1:47" s="16" customFormat="1" ht="6.95" hidden="1" customHeight="1" x14ac:dyDescent="0.25">
      <c r="A88" s="13"/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5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</row>
    <row r="89" spans="1:47" s="16" customFormat="1" ht="12" hidden="1" customHeight="1" x14ac:dyDescent="0.25">
      <c r="A89" s="13"/>
      <c r="B89" s="14"/>
      <c r="C89" s="10" t="s">
        <v>12</v>
      </c>
      <c r="D89" s="13"/>
      <c r="E89" s="13"/>
      <c r="F89" s="19" t="str">
        <f>F12</f>
        <v xml:space="preserve"> </v>
      </c>
      <c r="G89" s="13"/>
      <c r="H89" s="13"/>
      <c r="I89" s="10" t="s">
        <v>14</v>
      </c>
      <c r="J89" s="20" t="str">
        <f>IF(J12="","",J12)</f>
        <v/>
      </c>
      <c r="K89" s="13"/>
      <c r="L89" s="15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</row>
    <row r="90" spans="1:47" s="16" customFormat="1" ht="6.95" hidden="1" customHeight="1" x14ac:dyDescent="0.25">
      <c r="A90" s="13"/>
      <c r="B90" s="14"/>
      <c r="C90" s="13"/>
      <c r="D90" s="13"/>
      <c r="E90" s="13"/>
      <c r="F90" s="13"/>
      <c r="G90" s="13"/>
      <c r="H90" s="13"/>
      <c r="I90" s="13"/>
      <c r="J90" s="13"/>
      <c r="K90" s="13"/>
      <c r="L90" s="15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</row>
    <row r="91" spans="1:47" s="16" customFormat="1" ht="15.2" hidden="1" customHeight="1" x14ac:dyDescent="0.25">
      <c r="A91" s="13"/>
      <c r="B91" s="14"/>
      <c r="C91" s="10" t="s">
        <v>15</v>
      </c>
      <c r="D91" s="13"/>
      <c r="E91" s="13"/>
      <c r="F91" s="19" t="str">
        <f>E15</f>
        <v>Lesy SR, OZ Tribeč, š.p., Parková 7, Topoľčianky</v>
      </c>
      <c r="G91" s="13"/>
      <c r="H91" s="13"/>
      <c r="I91" s="10" t="s">
        <v>20</v>
      </c>
      <c r="J91" s="56" t="str">
        <f>E21</f>
        <v xml:space="preserve"> </v>
      </c>
      <c r="K91" s="13"/>
      <c r="L91" s="15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</row>
    <row r="92" spans="1:47" s="16" customFormat="1" ht="25.7" hidden="1" customHeight="1" x14ac:dyDescent="0.25">
      <c r="A92" s="13"/>
      <c r="B92" s="14"/>
      <c r="C92" s="10" t="s">
        <v>19</v>
      </c>
      <c r="D92" s="13"/>
      <c r="E92" s="13"/>
      <c r="F92" s="19" t="str">
        <f>IF(E18="","",E18)</f>
        <v xml:space="preserve"> </v>
      </c>
      <c r="G92" s="13"/>
      <c r="H92" s="13"/>
      <c r="I92" s="10" t="s">
        <v>21</v>
      </c>
      <c r="J92" s="56">
        <f>E24</f>
        <v>0</v>
      </c>
      <c r="K92" s="13"/>
      <c r="L92" s="15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</row>
    <row r="93" spans="1:47" s="16" customFormat="1" ht="10.35" hidden="1" customHeight="1" x14ac:dyDescent="0.25">
      <c r="A93" s="13"/>
      <c r="B93" s="14"/>
      <c r="C93" s="13"/>
      <c r="D93" s="13"/>
      <c r="E93" s="13"/>
      <c r="F93" s="13"/>
      <c r="G93" s="13"/>
      <c r="H93" s="13"/>
      <c r="I93" s="13"/>
      <c r="J93" s="13"/>
      <c r="K93" s="13"/>
      <c r="L93" s="15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</row>
    <row r="94" spans="1:47" s="16" customFormat="1" ht="29.25" hidden="1" customHeight="1" x14ac:dyDescent="0.25">
      <c r="A94" s="13"/>
      <c r="B94" s="14"/>
      <c r="C94" s="57" t="s">
        <v>43</v>
      </c>
      <c r="D94" s="38"/>
      <c r="E94" s="38"/>
      <c r="F94" s="38"/>
      <c r="G94" s="38"/>
      <c r="H94" s="38"/>
      <c r="I94" s="38"/>
      <c r="J94" s="58" t="s">
        <v>44</v>
      </c>
      <c r="K94" s="38"/>
      <c r="L94" s="15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</row>
    <row r="95" spans="1:47" s="16" customFormat="1" ht="10.35" hidden="1" customHeight="1" x14ac:dyDescent="0.25">
      <c r="A95" s="13"/>
      <c r="B95" s="14"/>
      <c r="C95" s="13"/>
      <c r="D95" s="13"/>
      <c r="E95" s="13"/>
      <c r="F95" s="13"/>
      <c r="G95" s="13"/>
      <c r="H95" s="13"/>
      <c r="I95" s="13"/>
      <c r="J95" s="13"/>
      <c r="K95" s="13"/>
      <c r="L95" s="15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</row>
    <row r="96" spans="1:47" s="16" customFormat="1" ht="22.9" hidden="1" customHeight="1" x14ac:dyDescent="0.25">
      <c r="A96" s="13"/>
      <c r="B96" s="14"/>
      <c r="C96" s="59" t="s">
        <v>45</v>
      </c>
      <c r="D96" s="13"/>
      <c r="E96" s="13"/>
      <c r="F96" s="13"/>
      <c r="G96" s="13"/>
      <c r="H96" s="13"/>
      <c r="I96" s="13"/>
      <c r="J96" s="29">
        <f>J120</f>
        <v>0</v>
      </c>
      <c r="K96" s="13"/>
      <c r="L96" s="15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U96" s="4" t="s">
        <v>46</v>
      </c>
    </row>
    <row r="97" spans="1:31" s="60" customFormat="1" ht="24.95" hidden="1" customHeight="1" x14ac:dyDescent="0.25">
      <c r="B97" s="61"/>
      <c r="D97" s="62" t="s">
        <v>47</v>
      </c>
      <c r="E97" s="63"/>
      <c r="F97" s="63"/>
      <c r="G97" s="63"/>
      <c r="H97" s="63"/>
      <c r="I97" s="63"/>
      <c r="J97" s="64">
        <f>J121</f>
        <v>0</v>
      </c>
      <c r="L97" s="61"/>
    </row>
    <row r="98" spans="1:31" s="65" customFormat="1" ht="19.899999999999999" hidden="1" customHeight="1" x14ac:dyDescent="0.25">
      <c r="B98" s="66"/>
      <c r="D98" s="67" t="s">
        <v>48</v>
      </c>
      <c r="E98" s="68"/>
      <c r="F98" s="68"/>
      <c r="G98" s="68"/>
      <c r="H98" s="68"/>
      <c r="I98" s="68"/>
      <c r="J98" s="69">
        <f>J122</f>
        <v>0</v>
      </c>
      <c r="L98" s="66"/>
    </row>
    <row r="99" spans="1:31" s="65" customFormat="1" ht="19.899999999999999" hidden="1" customHeight="1" x14ac:dyDescent="0.25">
      <c r="B99" s="66"/>
      <c r="D99" s="67" t="s">
        <v>49</v>
      </c>
      <c r="E99" s="68"/>
      <c r="F99" s="68"/>
      <c r="G99" s="68"/>
      <c r="H99" s="68"/>
      <c r="I99" s="68"/>
      <c r="J99" s="69">
        <f>J128</f>
        <v>0</v>
      </c>
      <c r="L99" s="66"/>
    </row>
    <row r="100" spans="1:31" s="65" customFormat="1" ht="19.899999999999999" hidden="1" customHeight="1" x14ac:dyDescent="0.25">
      <c r="B100" s="66"/>
      <c r="D100" s="67" t="s">
        <v>50</v>
      </c>
      <c r="E100" s="68"/>
      <c r="F100" s="68"/>
      <c r="G100" s="68"/>
      <c r="H100" s="68"/>
      <c r="I100" s="68"/>
      <c r="J100" s="69">
        <f>J133</f>
        <v>0</v>
      </c>
      <c r="L100" s="66"/>
    </row>
    <row r="101" spans="1:31" s="16" customFormat="1" ht="21.75" hidden="1" customHeight="1" x14ac:dyDescent="0.25">
      <c r="A101" s="13"/>
      <c r="B101" s="14"/>
      <c r="C101" s="13"/>
      <c r="D101" s="13"/>
      <c r="E101" s="13"/>
      <c r="F101" s="13"/>
      <c r="G101" s="13"/>
      <c r="H101" s="13"/>
      <c r="I101" s="13"/>
      <c r="J101" s="13"/>
      <c r="K101" s="13"/>
      <c r="L101" s="15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pans="1:31" s="16" customFormat="1" ht="6.95" hidden="1" customHeight="1" x14ac:dyDescent="0.25">
      <c r="A102" s="13"/>
      <c r="B102" s="52"/>
      <c r="C102" s="53"/>
      <c r="D102" s="53"/>
      <c r="E102" s="53"/>
      <c r="F102" s="53"/>
      <c r="G102" s="53"/>
      <c r="H102" s="53"/>
      <c r="I102" s="53"/>
      <c r="J102" s="53"/>
      <c r="K102" s="53"/>
      <c r="L102" s="15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pans="1:31" hidden="1" x14ac:dyDescent="0.25"/>
    <row r="104" spans="1:31" hidden="1" x14ac:dyDescent="0.25"/>
    <row r="105" spans="1:31" hidden="1" x14ac:dyDescent="0.25"/>
    <row r="106" spans="1:31" s="16" customFormat="1" ht="6.95" customHeight="1" x14ac:dyDescent="0.25">
      <c r="A106" s="13"/>
      <c r="B106" s="54"/>
      <c r="C106" s="55"/>
      <c r="D106" s="55"/>
      <c r="E106" s="55"/>
      <c r="F106" s="55"/>
      <c r="G106" s="55"/>
      <c r="H106" s="55"/>
      <c r="I106" s="55"/>
      <c r="J106" s="55"/>
      <c r="K106" s="55"/>
      <c r="L106" s="15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</row>
    <row r="107" spans="1:31" s="16" customFormat="1" ht="24.95" customHeight="1" x14ac:dyDescent="0.25">
      <c r="A107" s="13"/>
      <c r="B107" s="14"/>
      <c r="C107" s="8" t="s">
        <v>51</v>
      </c>
      <c r="D107" s="13"/>
      <c r="E107" s="13"/>
      <c r="F107" s="13"/>
      <c r="G107" s="13"/>
      <c r="H107" s="13"/>
      <c r="I107" s="13"/>
      <c r="J107" s="13"/>
      <c r="K107" s="13"/>
      <c r="L107" s="15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</row>
    <row r="108" spans="1:31" s="16" customFormat="1" ht="6.95" customHeight="1" x14ac:dyDescent="0.25">
      <c r="A108" s="13"/>
      <c r="B108" s="14"/>
      <c r="C108" s="13"/>
      <c r="D108" s="13"/>
      <c r="E108" s="13"/>
      <c r="F108" s="13"/>
      <c r="G108" s="13"/>
      <c r="H108" s="13"/>
      <c r="I108" s="13"/>
      <c r="J108" s="13"/>
      <c r="K108" s="13"/>
      <c r="L108" s="15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</row>
    <row r="109" spans="1:31" s="16" customFormat="1" ht="12" customHeight="1" x14ac:dyDescent="0.25">
      <c r="A109" s="13"/>
      <c r="B109" s="14"/>
      <c r="C109" s="10" t="s">
        <v>6</v>
      </c>
      <c r="D109" s="13"/>
      <c r="E109" s="13"/>
      <c r="F109" s="13"/>
      <c r="G109" s="13"/>
      <c r="H109" s="13"/>
      <c r="I109" s="13"/>
      <c r="J109" s="13"/>
      <c r="K109" s="13"/>
      <c r="L109" s="15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</row>
    <row r="110" spans="1:31" s="16" customFormat="1" ht="16.5" customHeight="1" x14ac:dyDescent="0.25">
      <c r="A110" s="13"/>
      <c r="B110" s="14"/>
      <c r="C110" s="13"/>
      <c r="D110" s="13"/>
      <c r="E110" s="11" t="str">
        <f>E7</f>
        <v>Objekty ŠL SR OZ Tribeč - opravy striech, konštrukcií a búranie</v>
      </c>
      <c r="F110" s="12"/>
      <c r="G110" s="12"/>
      <c r="H110" s="12"/>
      <c r="I110" s="13"/>
      <c r="J110" s="13"/>
      <c r="K110" s="13"/>
      <c r="L110" s="15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</row>
    <row r="111" spans="1:31" s="16" customFormat="1" ht="12" customHeight="1" x14ac:dyDescent="0.25">
      <c r="A111" s="13"/>
      <c r="B111" s="14"/>
      <c r="C111" s="10" t="s">
        <v>7</v>
      </c>
      <c r="D111" s="13"/>
      <c r="E111" s="13"/>
      <c r="F111" s="13"/>
      <c r="G111" s="13"/>
      <c r="H111" s="13"/>
      <c r="I111" s="13"/>
      <c r="J111" s="13"/>
      <c r="K111" s="13"/>
      <c r="L111" s="15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</row>
    <row r="112" spans="1:31" s="16" customFormat="1" ht="16.5" customHeight="1" x14ac:dyDescent="0.25">
      <c r="A112" s="13"/>
      <c r="B112" s="14"/>
      <c r="C112" s="13"/>
      <c r="D112" s="13"/>
      <c r="E112" s="17" t="str">
        <f>E9</f>
        <v>3 - Senník Babylon Topoľčianky</v>
      </c>
      <c r="F112" s="18"/>
      <c r="G112" s="18"/>
      <c r="H112" s="18"/>
      <c r="I112" s="13"/>
      <c r="J112" s="13"/>
      <c r="K112" s="13"/>
      <c r="L112" s="15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</row>
    <row r="113" spans="1:65" s="16" customFormat="1" ht="6.95" customHeight="1" x14ac:dyDescent="0.25">
      <c r="A113" s="13"/>
      <c r="B113" s="14"/>
      <c r="C113" s="13"/>
      <c r="D113" s="13"/>
      <c r="E113" s="13"/>
      <c r="F113" s="13"/>
      <c r="G113" s="13"/>
      <c r="H113" s="13"/>
      <c r="I113" s="13"/>
      <c r="J113" s="13"/>
      <c r="K113" s="13"/>
      <c r="L113" s="15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</row>
    <row r="114" spans="1:65" s="16" customFormat="1" ht="12" customHeight="1" x14ac:dyDescent="0.25">
      <c r="A114" s="13"/>
      <c r="B114" s="14"/>
      <c r="C114" s="10" t="s">
        <v>12</v>
      </c>
      <c r="D114" s="13"/>
      <c r="E114" s="13"/>
      <c r="F114" s="19" t="str">
        <f>F12</f>
        <v xml:space="preserve"> </v>
      </c>
      <c r="G114" s="13"/>
      <c r="H114" s="13"/>
      <c r="I114" s="10" t="s">
        <v>14</v>
      </c>
      <c r="J114" s="20" t="str">
        <f>IF(J12="","",J12)</f>
        <v/>
      </c>
      <c r="K114" s="13"/>
      <c r="L114" s="15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</row>
    <row r="115" spans="1:65" s="16" customFormat="1" ht="6.95" customHeight="1" x14ac:dyDescent="0.25">
      <c r="A115" s="13"/>
      <c r="B115" s="14"/>
      <c r="C115" s="13"/>
      <c r="D115" s="13"/>
      <c r="E115" s="13"/>
      <c r="F115" s="13"/>
      <c r="G115" s="13"/>
      <c r="H115" s="13"/>
      <c r="I115" s="13"/>
      <c r="J115" s="13"/>
      <c r="K115" s="13"/>
      <c r="L115" s="15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</row>
    <row r="116" spans="1:65" s="16" customFormat="1" ht="15.2" customHeight="1" x14ac:dyDescent="0.25">
      <c r="A116" s="13"/>
      <c r="B116" s="14"/>
      <c r="C116" s="10" t="s">
        <v>15</v>
      </c>
      <c r="D116" s="13"/>
      <c r="E116" s="13"/>
      <c r="F116" s="19" t="str">
        <f>E15</f>
        <v>Lesy SR, OZ Tribeč, š.p., Parková 7, Topoľčianky</v>
      </c>
      <c r="G116" s="13"/>
      <c r="H116" s="13"/>
      <c r="I116" s="10" t="s">
        <v>20</v>
      </c>
      <c r="J116" s="56" t="str">
        <f>E21</f>
        <v xml:space="preserve"> </v>
      </c>
      <c r="K116" s="13"/>
      <c r="L116" s="15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</row>
    <row r="117" spans="1:65" s="16" customFormat="1" ht="25.7" customHeight="1" x14ac:dyDescent="0.25">
      <c r="A117" s="13"/>
      <c r="B117" s="14"/>
      <c r="C117" s="10" t="s">
        <v>19</v>
      </c>
      <c r="D117" s="13"/>
      <c r="E117" s="13"/>
      <c r="F117" s="19" t="str">
        <f>IF(E18="","",E18)</f>
        <v xml:space="preserve"> </v>
      </c>
      <c r="G117" s="13"/>
      <c r="H117" s="13"/>
      <c r="I117" s="10" t="s">
        <v>21</v>
      </c>
      <c r="J117" s="56">
        <f>E24</f>
        <v>0</v>
      </c>
      <c r="K117" s="13"/>
      <c r="L117" s="15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</row>
    <row r="118" spans="1:65" s="16" customFormat="1" ht="10.35" customHeight="1" x14ac:dyDescent="0.25">
      <c r="A118" s="13"/>
      <c r="B118" s="14"/>
      <c r="C118" s="13"/>
      <c r="D118" s="13"/>
      <c r="E118" s="13"/>
      <c r="F118" s="13"/>
      <c r="G118" s="13"/>
      <c r="H118" s="13"/>
      <c r="I118" s="13"/>
      <c r="J118" s="13"/>
      <c r="K118" s="13"/>
      <c r="L118" s="15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</row>
    <row r="119" spans="1:65" s="80" customFormat="1" ht="29.25" customHeight="1" x14ac:dyDescent="0.25">
      <c r="A119" s="70"/>
      <c r="B119" s="71"/>
      <c r="C119" s="72" t="s">
        <v>52</v>
      </c>
      <c r="D119" s="73" t="s">
        <v>53</v>
      </c>
      <c r="E119" s="73" t="s">
        <v>54</v>
      </c>
      <c r="F119" s="73" t="s">
        <v>55</v>
      </c>
      <c r="G119" s="73" t="s">
        <v>56</v>
      </c>
      <c r="H119" s="73" t="s">
        <v>57</v>
      </c>
      <c r="I119" s="73" t="s">
        <v>58</v>
      </c>
      <c r="J119" s="74" t="s">
        <v>44</v>
      </c>
      <c r="K119" s="75" t="s">
        <v>59</v>
      </c>
      <c r="L119" s="76"/>
      <c r="M119" s="77" t="s">
        <v>10</v>
      </c>
      <c r="N119" s="78"/>
      <c r="O119" s="78" t="s">
        <v>60</v>
      </c>
      <c r="P119" s="78" t="s">
        <v>61</v>
      </c>
      <c r="Q119" s="78" t="s">
        <v>62</v>
      </c>
      <c r="R119" s="78" t="s">
        <v>63</v>
      </c>
      <c r="S119" s="78" t="s">
        <v>64</v>
      </c>
      <c r="T119" s="79" t="s">
        <v>65</v>
      </c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</row>
    <row r="120" spans="1:65" s="16" customFormat="1" ht="22.9" customHeight="1" x14ac:dyDescent="0.25">
      <c r="A120" s="13"/>
      <c r="B120" s="14"/>
      <c r="C120" s="81" t="s">
        <v>45</v>
      </c>
      <c r="D120" s="13"/>
      <c r="E120" s="13"/>
      <c r="F120" s="13"/>
      <c r="G120" s="13"/>
      <c r="H120" s="13"/>
      <c r="I120" s="13"/>
      <c r="J120" s="82">
        <f>BK120</f>
        <v>0</v>
      </c>
      <c r="K120" s="13"/>
      <c r="L120" s="14"/>
      <c r="M120" s="83"/>
      <c r="N120" s="84"/>
      <c r="O120" s="27"/>
      <c r="P120" s="85">
        <f>P121</f>
        <v>523.39680350000003</v>
      </c>
      <c r="Q120" s="27"/>
      <c r="R120" s="85">
        <f>R121</f>
        <v>5.6200422999999997</v>
      </c>
      <c r="S120" s="27"/>
      <c r="T120" s="86">
        <f>T121</f>
        <v>8.5221999999999998</v>
      </c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4" t="s">
        <v>66</v>
      </c>
      <c r="AU120" s="4" t="s">
        <v>46</v>
      </c>
      <c r="BK120" s="87">
        <f>BK121</f>
        <v>0</v>
      </c>
    </row>
    <row r="121" spans="1:65" s="88" customFormat="1" ht="25.9" customHeight="1" x14ac:dyDescent="0.2">
      <c r="B121" s="89"/>
      <c r="D121" s="90" t="s">
        <v>66</v>
      </c>
      <c r="E121" s="91" t="s">
        <v>67</v>
      </c>
      <c r="F121" s="91" t="s">
        <v>68</v>
      </c>
      <c r="J121" s="92">
        <f>BK121</f>
        <v>0</v>
      </c>
      <c r="L121" s="89"/>
      <c r="M121" s="93"/>
      <c r="N121" s="94"/>
      <c r="O121" s="94"/>
      <c r="P121" s="95">
        <f>P122+P128+P133</f>
        <v>523.39680350000003</v>
      </c>
      <c r="Q121" s="94"/>
      <c r="R121" s="95">
        <f>R122+R128+R133</f>
        <v>5.6200422999999997</v>
      </c>
      <c r="S121" s="94"/>
      <c r="T121" s="96">
        <f>T122+T128+T133</f>
        <v>8.5221999999999998</v>
      </c>
      <c r="AR121" s="90" t="s">
        <v>69</v>
      </c>
      <c r="AT121" s="97" t="s">
        <v>66</v>
      </c>
      <c r="AU121" s="97" t="s">
        <v>2</v>
      </c>
      <c r="AY121" s="90" t="s">
        <v>70</v>
      </c>
      <c r="BK121" s="98">
        <f>BK122+BK128+BK133</f>
        <v>0</v>
      </c>
    </row>
    <row r="122" spans="1:65" s="88" customFormat="1" ht="22.9" customHeight="1" x14ac:dyDescent="0.2">
      <c r="B122" s="89"/>
      <c r="D122" s="90" t="s">
        <v>66</v>
      </c>
      <c r="E122" s="99" t="s">
        <v>71</v>
      </c>
      <c r="F122" s="99" t="s">
        <v>72</v>
      </c>
      <c r="J122" s="100">
        <f>BK122</f>
        <v>0</v>
      </c>
      <c r="L122" s="89"/>
      <c r="M122" s="93"/>
      <c r="N122" s="94"/>
      <c r="O122" s="94"/>
      <c r="P122" s="95">
        <f>SUM(P123:P127)</f>
        <v>129.73580000000001</v>
      </c>
      <c r="Q122" s="94"/>
      <c r="R122" s="95">
        <f>SUM(R123:R127)</f>
        <v>6.3412499999999997E-2</v>
      </c>
      <c r="S122" s="94"/>
      <c r="T122" s="96">
        <f>SUM(T123:T127)</f>
        <v>8.5221999999999998</v>
      </c>
      <c r="AR122" s="90" t="s">
        <v>2</v>
      </c>
      <c r="AT122" s="97" t="s">
        <v>66</v>
      </c>
      <c r="AU122" s="97" t="s">
        <v>73</v>
      </c>
      <c r="AY122" s="90" t="s">
        <v>70</v>
      </c>
      <c r="BK122" s="98">
        <f>SUM(BK123:BK127)</f>
        <v>0</v>
      </c>
    </row>
    <row r="123" spans="1:65" s="16" customFormat="1" ht="24.2" customHeight="1" x14ac:dyDescent="0.25">
      <c r="A123" s="13"/>
      <c r="B123" s="101"/>
      <c r="C123" s="102" t="s">
        <v>73</v>
      </c>
      <c r="D123" s="102" t="s">
        <v>74</v>
      </c>
      <c r="E123" s="103" t="s">
        <v>75</v>
      </c>
      <c r="F123" s="104" t="s">
        <v>76</v>
      </c>
      <c r="G123" s="105" t="s">
        <v>77</v>
      </c>
      <c r="H123" s="106">
        <v>1</v>
      </c>
      <c r="I123" s="106"/>
      <c r="J123" s="106">
        <f>ROUND(I123*H123,2)</f>
        <v>0</v>
      </c>
      <c r="K123" s="107"/>
      <c r="L123" s="14"/>
      <c r="M123" s="108" t="s">
        <v>10</v>
      </c>
      <c r="N123" s="109"/>
      <c r="O123" s="110">
        <v>0.34</v>
      </c>
      <c r="P123" s="110">
        <f>O123*H123</f>
        <v>0.34</v>
      </c>
      <c r="Q123" s="110">
        <v>1.7000000000000001E-4</v>
      </c>
      <c r="R123" s="110">
        <f>Q123*H123</f>
        <v>1.7000000000000001E-4</v>
      </c>
      <c r="S123" s="110">
        <v>1.4E-2</v>
      </c>
      <c r="T123" s="111">
        <f>S123*H123</f>
        <v>1.4E-2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R123" s="112" t="s">
        <v>78</v>
      </c>
      <c r="AT123" s="112" t="s">
        <v>74</v>
      </c>
      <c r="AU123" s="112" t="s">
        <v>69</v>
      </c>
      <c r="AY123" s="4" t="s">
        <v>70</v>
      </c>
      <c r="BE123" s="113">
        <f>IF(N123="základná",J123,0)</f>
        <v>0</v>
      </c>
      <c r="BF123" s="113">
        <f>IF(N123="znížená",J123,0)</f>
        <v>0</v>
      </c>
      <c r="BG123" s="113">
        <f>IF(N123="zákl. prenesená",J123,0)</f>
        <v>0</v>
      </c>
      <c r="BH123" s="113">
        <f>IF(N123="zníž. prenesená",J123,0)</f>
        <v>0</v>
      </c>
      <c r="BI123" s="113">
        <f>IF(N123="nulová",J123,0)</f>
        <v>0</v>
      </c>
      <c r="BJ123" s="4" t="s">
        <v>69</v>
      </c>
      <c r="BK123" s="113">
        <f>ROUND(I123*H123,2)</f>
        <v>0</v>
      </c>
      <c r="BL123" s="4" t="s">
        <v>78</v>
      </c>
      <c r="BM123" s="112" t="s">
        <v>79</v>
      </c>
    </row>
    <row r="124" spans="1:65" s="16" customFormat="1" ht="37.9" customHeight="1" x14ac:dyDescent="0.25">
      <c r="A124" s="13"/>
      <c r="B124" s="101"/>
      <c r="C124" s="102" t="s">
        <v>69</v>
      </c>
      <c r="D124" s="102" t="s">
        <v>74</v>
      </c>
      <c r="E124" s="103" t="s">
        <v>80</v>
      </c>
      <c r="F124" s="104" t="s">
        <v>81</v>
      </c>
      <c r="G124" s="105" t="s">
        <v>77</v>
      </c>
      <c r="H124" s="106">
        <v>1</v>
      </c>
      <c r="I124" s="106"/>
      <c r="J124" s="106">
        <f>ROUND(I124*H124,2)</f>
        <v>0</v>
      </c>
      <c r="K124" s="107"/>
      <c r="L124" s="14"/>
      <c r="M124" s="108" t="s">
        <v>10</v>
      </c>
      <c r="N124" s="109"/>
      <c r="O124" s="110">
        <v>0.34</v>
      </c>
      <c r="P124" s="110">
        <f>O124*H124</f>
        <v>0.34</v>
      </c>
      <c r="Q124" s="110">
        <v>1.7000000000000001E-4</v>
      </c>
      <c r="R124" s="110">
        <f>Q124*H124</f>
        <v>1.7000000000000001E-4</v>
      </c>
      <c r="S124" s="110">
        <v>1.4E-2</v>
      </c>
      <c r="T124" s="111">
        <f>S124*H124</f>
        <v>1.4E-2</v>
      </c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R124" s="112" t="s">
        <v>78</v>
      </c>
      <c r="AT124" s="112" t="s">
        <v>74</v>
      </c>
      <c r="AU124" s="112" t="s">
        <v>69</v>
      </c>
      <c r="AY124" s="4" t="s">
        <v>70</v>
      </c>
      <c r="BE124" s="113">
        <f>IF(N124="základná",J124,0)</f>
        <v>0</v>
      </c>
      <c r="BF124" s="113">
        <f>IF(N124="znížená",J124,0)</f>
        <v>0</v>
      </c>
      <c r="BG124" s="113">
        <f>IF(N124="zákl. prenesená",J124,0)</f>
        <v>0</v>
      </c>
      <c r="BH124" s="113">
        <f>IF(N124="zníž. prenesená",J124,0)</f>
        <v>0</v>
      </c>
      <c r="BI124" s="113">
        <f>IF(N124="nulová",J124,0)</f>
        <v>0</v>
      </c>
      <c r="BJ124" s="4" t="s">
        <v>69</v>
      </c>
      <c r="BK124" s="113">
        <f>ROUND(I124*H124,2)</f>
        <v>0</v>
      </c>
      <c r="BL124" s="4" t="s">
        <v>78</v>
      </c>
      <c r="BM124" s="112" t="s">
        <v>82</v>
      </c>
    </row>
    <row r="125" spans="1:65" s="16" customFormat="1" ht="37.9" customHeight="1" x14ac:dyDescent="0.25">
      <c r="A125" s="13"/>
      <c r="B125" s="101"/>
      <c r="C125" s="102" t="s">
        <v>83</v>
      </c>
      <c r="D125" s="102" t="s">
        <v>74</v>
      </c>
      <c r="E125" s="103" t="s">
        <v>84</v>
      </c>
      <c r="F125" s="104" t="s">
        <v>85</v>
      </c>
      <c r="G125" s="105" t="s">
        <v>86</v>
      </c>
      <c r="H125" s="106">
        <v>366.55</v>
      </c>
      <c r="I125" s="106"/>
      <c r="J125" s="106">
        <f>ROUND(I125*H125,2)</f>
        <v>0</v>
      </c>
      <c r="K125" s="107"/>
      <c r="L125" s="14"/>
      <c r="M125" s="108" t="s">
        <v>10</v>
      </c>
      <c r="N125" s="109"/>
      <c r="O125" s="110">
        <v>0.29599999999999999</v>
      </c>
      <c r="P125" s="110">
        <f>O125*H125</f>
        <v>108.4988</v>
      </c>
      <c r="Q125" s="110">
        <v>1.7000000000000001E-4</v>
      </c>
      <c r="R125" s="110">
        <f>Q125*H125</f>
        <v>6.2313500000000008E-2</v>
      </c>
      <c r="S125" s="110">
        <v>2.1999999999999999E-2</v>
      </c>
      <c r="T125" s="111">
        <f>S125*H125</f>
        <v>8.0640999999999998</v>
      </c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R125" s="112" t="s">
        <v>78</v>
      </c>
      <c r="AT125" s="112" t="s">
        <v>74</v>
      </c>
      <c r="AU125" s="112" t="s">
        <v>69</v>
      </c>
      <c r="AY125" s="4" t="s">
        <v>70</v>
      </c>
      <c r="BE125" s="113">
        <f>IF(N125="základná",J125,0)</f>
        <v>0</v>
      </c>
      <c r="BF125" s="113">
        <f>IF(N125="znížená",J125,0)</f>
        <v>0</v>
      </c>
      <c r="BG125" s="113">
        <f>IF(N125="zákl. prenesená",J125,0)</f>
        <v>0</v>
      </c>
      <c r="BH125" s="113">
        <f>IF(N125="zníž. prenesená",J125,0)</f>
        <v>0</v>
      </c>
      <c r="BI125" s="113">
        <f>IF(N125="nulová",J125,0)</f>
        <v>0</v>
      </c>
      <c r="BJ125" s="4" t="s">
        <v>69</v>
      </c>
      <c r="BK125" s="113">
        <f>ROUND(I125*H125,2)</f>
        <v>0</v>
      </c>
      <c r="BL125" s="4" t="s">
        <v>78</v>
      </c>
      <c r="BM125" s="112" t="s">
        <v>87</v>
      </c>
    </row>
    <row r="126" spans="1:65" s="16" customFormat="1" ht="24.2" customHeight="1" x14ac:dyDescent="0.25">
      <c r="A126" s="13"/>
      <c r="B126" s="101"/>
      <c r="C126" s="102" t="s">
        <v>88</v>
      </c>
      <c r="D126" s="102" t="s">
        <v>74</v>
      </c>
      <c r="E126" s="103" t="s">
        <v>89</v>
      </c>
      <c r="F126" s="104" t="s">
        <v>90</v>
      </c>
      <c r="G126" s="105" t="s">
        <v>91</v>
      </c>
      <c r="H126" s="106">
        <v>25.3</v>
      </c>
      <c r="I126" s="106"/>
      <c r="J126" s="106">
        <f>ROUND(I126*H126,2)</f>
        <v>0</v>
      </c>
      <c r="K126" s="107"/>
      <c r="L126" s="14"/>
      <c r="M126" s="108" t="s">
        <v>10</v>
      </c>
      <c r="N126" s="109"/>
      <c r="O126" s="110">
        <v>0.15</v>
      </c>
      <c r="P126" s="110">
        <f>O126*H126</f>
        <v>3.7949999999999999</v>
      </c>
      <c r="Q126" s="110">
        <v>3.0000000000000001E-5</v>
      </c>
      <c r="R126" s="110">
        <f>Q126*H126</f>
        <v>7.5900000000000002E-4</v>
      </c>
      <c r="S126" s="110">
        <v>1.7000000000000001E-2</v>
      </c>
      <c r="T126" s="111">
        <f>S126*H126</f>
        <v>0.43010000000000004</v>
      </c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R126" s="112" t="s">
        <v>78</v>
      </c>
      <c r="AT126" s="112" t="s">
        <v>74</v>
      </c>
      <c r="AU126" s="112" t="s">
        <v>69</v>
      </c>
      <c r="AY126" s="4" t="s">
        <v>70</v>
      </c>
      <c r="BE126" s="113">
        <f>IF(N126="základná",J126,0)</f>
        <v>0</v>
      </c>
      <c r="BF126" s="113">
        <f>IF(N126="znížená",J126,0)</f>
        <v>0</v>
      </c>
      <c r="BG126" s="113">
        <f>IF(N126="zákl. prenesená",J126,0)</f>
        <v>0</v>
      </c>
      <c r="BH126" s="113">
        <f>IF(N126="zníž. prenesená",J126,0)</f>
        <v>0</v>
      </c>
      <c r="BI126" s="113">
        <f>IF(N126="nulová",J126,0)</f>
        <v>0</v>
      </c>
      <c r="BJ126" s="4" t="s">
        <v>69</v>
      </c>
      <c r="BK126" s="113">
        <f>ROUND(I126*H126,2)</f>
        <v>0</v>
      </c>
      <c r="BL126" s="4" t="s">
        <v>78</v>
      </c>
      <c r="BM126" s="112" t="s">
        <v>92</v>
      </c>
    </row>
    <row r="127" spans="1:65" s="16" customFormat="1" ht="16.5" customHeight="1" x14ac:dyDescent="0.25">
      <c r="A127" s="13"/>
      <c r="B127" s="101"/>
      <c r="C127" s="102" t="s">
        <v>93</v>
      </c>
      <c r="D127" s="102" t="s">
        <v>74</v>
      </c>
      <c r="E127" s="103" t="s">
        <v>94</v>
      </c>
      <c r="F127" s="104" t="s">
        <v>95</v>
      </c>
      <c r="G127" s="105" t="s">
        <v>96</v>
      </c>
      <c r="H127" s="106">
        <v>8.5</v>
      </c>
      <c r="I127" s="106"/>
      <c r="J127" s="106">
        <f>ROUND(I127*H127,2)</f>
        <v>0</v>
      </c>
      <c r="K127" s="107"/>
      <c r="L127" s="14"/>
      <c r="M127" s="108" t="s">
        <v>10</v>
      </c>
      <c r="N127" s="109"/>
      <c r="O127" s="110">
        <v>1.972</v>
      </c>
      <c r="P127" s="110">
        <f>O127*H127</f>
        <v>16.762</v>
      </c>
      <c r="Q127" s="110">
        <v>0</v>
      </c>
      <c r="R127" s="110">
        <f>Q127*H127</f>
        <v>0</v>
      </c>
      <c r="S127" s="110">
        <v>0</v>
      </c>
      <c r="T127" s="111">
        <f>S127*H127</f>
        <v>0</v>
      </c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R127" s="112" t="s">
        <v>88</v>
      </c>
      <c r="AT127" s="112" t="s">
        <v>74</v>
      </c>
      <c r="AU127" s="112" t="s">
        <v>69</v>
      </c>
      <c r="AY127" s="4" t="s">
        <v>70</v>
      </c>
      <c r="BE127" s="113">
        <f>IF(N127="základná",J127,0)</f>
        <v>0</v>
      </c>
      <c r="BF127" s="113">
        <f>IF(N127="znížená",J127,0)</f>
        <v>0</v>
      </c>
      <c r="BG127" s="113">
        <f>IF(N127="zákl. prenesená",J127,0)</f>
        <v>0</v>
      </c>
      <c r="BH127" s="113">
        <f>IF(N127="zníž. prenesená",J127,0)</f>
        <v>0</v>
      </c>
      <c r="BI127" s="113">
        <f>IF(N127="nulová",J127,0)</f>
        <v>0</v>
      </c>
      <c r="BJ127" s="4" t="s">
        <v>69</v>
      </c>
      <c r="BK127" s="113">
        <f>ROUND(I127*H127,2)</f>
        <v>0</v>
      </c>
      <c r="BL127" s="4" t="s">
        <v>88</v>
      </c>
      <c r="BM127" s="112" t="s">
        <v>97</v>
      </c>
    </row>
    <row r="128" spans="1:65" s="88" customFormat="1" ht="22.9" customHeight="1" x14ac:dyDescent="0.2">
      <c r="B128" s="89"/>
      <c r="D128" s="90" t="s">
        <v>66</v>
      </c>
      <c r="E128" s="99" t="s">
        <v>98</v>
      </c>
      <c r="F128" s="99" t="s">
        <v>99</v>
      </c>
      <c r="J128" s="100">
        <f>BK128</f>
        <v>0</v>
      </c>
      <c r="L128" s="89"/>
      <c r="M128" s="93"/>
      <c r="N128" s="94"/>
      <c r="O128" s="94"/>
      <c r="P128" s="95">
        <f>SUM(P129:P132)</f>
        <v>99.832400000000007</v>
      </c>
      <c r="Q128" s="94"/>
      <c r="R128" s="95">
        <f>SUM(R129:R132)</f>
        <v>2.517004</v>
      </c>
      <c r="S128" s="94"/>
      <c r="T128" s="96">
        <f>SUM(T129:T132)</f>
        <v>0</v>
      </c>
      <c r="AR128" s="90" t="s">
        <v>69</v>
      </c>
      <c r="AT128" s="97" t="s">
        <v>66</v>
      </c>
      <c r="AU128" s="97" t="s">
        <v>73</v>
      </c>
      <c r="AY128" s="90" t="s">
        <v>70</v>
      </c>
      <c r="BK128" s="98">
        <f>SUM(BK129:BK132)</f>
        <v>0</v>
      </c>
    </row>
    <row r="129" spans="1:65" s="16" customFormat="1" ht="37.9" customHeight="1" x14ac:dyDescent="0.25">
      <c r="A129" s="13"/>
      <c r="B129" s="101"/>
      <c r="C129" s="102" t="s">
        <v>100</v>
      </c>
      <c r="D129" s="102" t="s">
        <v>74</v>
      </c>
      <c r="E129" s="103" t="s">
        <v>101</v>
      </c>
      <c r="F129" s="104" t="s">
        <v>102</v>
      </c>
      <c r="G129" s="105" t="s">
        <v>91</v>
      </c>
      <c r="H129" s="106">
        <v>101.2</v>
      </c>
      <c r="I129" s="106"/>
      <c r="J129" s="106">
        <f>ROUND(I129*H129,2)</f>
        <v>0</v>
      </c>
      <c r="K129" s="107"/>
      <c r="L129" s="14"/>
      <c r="M129" s="108" t="s">
        <v>10</v>
      </c>
      <c r="N129" s="109"/>
      <c r="O129" s="110">
        <v>0.35299999999999998</v>
      </c>
      <c r="P129" s="110">
        <f>O129*H129</f>
        <v>35.723599999999998</v>
      </c>
      <c r="Q129" s="110">
        <v>2.5999999999999998E-4</v>
      </c>
      <c r="R129" s="110">
        <f>Q129*H129</f>
        <v>2.6311999999999999E-2</v>
      </c>
      <c r="S129" s="110">
        <v>0</v>
      </c>
      <c r="T129" s="111">
        <f>S129*H129</f>
        <v>0</v>
      </c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R129" s="112" t="s">
        <v>78</v>
      </c>
      <c r="AT129" s="112" t="s">
        <v>74</v>
      </c>
      <c r="AU129" s="112" t="s">
        <v>69</v>
      </c>
      <c r="AY129" s="4" t="s">
        <v>70</v>
      </c>
      <c r="BE129" s="113">
        <f>IF(N129="základná",J129,0)</f>
        <v>0</v>
      </c>
      <c r="BF129" s="113">
        <f>IF(N129="znížená",J129,0)</f>
        <v>0</v>
      </c>
      <c r="BG129" s="113">
        <f>IF(N129="zákl. prenesená",J129,0)</f>
        <v>0</v>
      </c>
      <c r="BH129" s="113">
        <f>IF(N129="zníž. prenesená",J129,0)</f>
        <v>0</v>
      </c>
      <c r="BI129" s="113">
        <f>IF(N129="nulová",J129,0)</f>
        <v>0</v>
      </c>
      <c r="BJ129" s="4" t="s">
        <v>69</v>
      </c>
      <c r="BK129" s="113">
        <f>ROUND(I129*H129,2)</f>
        <v>0</v>
      </c>
      <c r="BL129" s="4" t="s">
        <v>78</v>
      </c>
      <c r="BM129" s="112" t="s">
        <v>103</v>
      </c>
    </row>
    <row r="130" spans="1:65" s="16" customFormat="1" ht="24.2" customHeight="1" x14ac:dyDescent="0.25">
      <c r="A130" s="13"/>
      <c r="B130" s="101"/>
      <c r="C130" s="114" t="s">
        <v>104</v>
      </c>
      <c r="D130" s="114" t="s">
        <v>105</v>
      </c>
      <c r="E130" s="115" t="s">
        <v>106</v>
      </c>
      <c r="F130" s="116" t="s">
        <v>107</v>
      </c>
      <c r="G130" s="117" t="s">
        <v>108</v>
      </c>
      <c r="H130" s="118">
        <v>1.67</v>
      </c>
      <c r="I130" s="118"/>
      <c r="J130" s="118">
        <f>ROUND(I130*H130,2)</f>
        <v>0</v>
      </c>
      <c r="K130" s="119"/>
      <c r="L130" s="120"/>
      <c r="M130" s="121" t="s">
        <v>10</v>
      </c>
      <c r="N130" s="122"/>
      <c r="O130" s="110">
        <v>0</v>
      </c>
      <c r="P130" s="110">
        <f>O130*H130</f>
        <v>0</v>
      </c>
      <c r="Q130" s="110">
        <v>0.55000000000000004</v>
      </c>
      <c r="R130" s="110">
        <f>Q130*H130</f>
        <v>0.91849999999999998</v>
      </c>
      <c r="S130" s="110">
        <v>0</v>
      </c>
      <c r="T130" s="111">
        <f>S130*H130</f>
        <v>0</v>
      </c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R130" s="112" t="s">
        <v>109</v>
      </c>
      <c r="AT130" s="112" t="s">
        <v>105</v>
      </c>
      <c r="AU130" s="112" t="s">
        <v>69</v>
      </c>
      <c r="AY130" s="4" t="s">
        <v>70</v>
      </c>
      <c r="BE130" s="113">
        <f>IF(N130="základná",J130,0)</f>
        <v>0</v>
      </c>
      <c r="BF130" s="113">
        <f>IF(N130="znížená",J130,0)</f>
        <v>0</v>
      </c>
      <c r="BG130" s="113">
        <f>IF(N130="zákl. prenesená",J130,0)</f>
        <v>0</v>
      </c>
      <c r="BH130" s="113">
        <f>IF(N130="zníž. prenesená",J130,0)</f>
        <v>0</v>
      </c>
      <c r="BI130" s="113">
        <f>IF(N130="nulová",J130,0)</f>
        <v>0</v>
      </c>
      <c r="BJ130" s="4" t="s">
        <v>69</v>
      </c>
      <c r="BK130" s="113">
        <f>ROUND(I130*H130,2)</f>
        <v>0</v>
      </c>
      <c r="BL130" s="4" t="s">
        <v>78</v>
      </c>
      <c r="BM130" s="112" t="s">
        <v>110</v>
      </c>
    </row>
    <row r="131" spans="1:65" s="16" customFormat="1" ht="24.2" customHeight="1" x14ac:dyDescent="0.25">
      <c r="A131" s="13"/>
      <c r="B131" s="101"/>
      <c r="C131" s="102" t="s">
        <v>111</v>
      </c>
      <c r="D131" s="102" t="s">
        <v>74</v>
      </c>
      <c r="E131" s="103" t="s">
        <v>112</v>
      </c>
      <c r="F131" s="104" t="s">
        <v>113</v>
      </c>
      <c r="G131" s="105" t="s">
        <v>86</v>
      </c>
      <c r="H131" s="106">
        <v>254.4</v>
      </c>
      <c r="I131" s="106"/>
      <c r="J131" s="106">
        <f>ROUND(I131*H131,2)</f>
        <v>0</v>
      </c>
      <c r="K131" s="107"/>
      <c r="L131" s="14"/>
      <c r="M131" s="108" t="s">
        <v>10</v>
      </c>
      <c r="N131" s="109"/>
      <c r="O131" s="110">
        <v>0.252</v>
      </c>
      <c r="P131" s="110">
        <f>O131*H131</f>
        <v>64.108800000000002</v>
      </c>
      <c r="Q131" s="110">
        <v>6.1799999999999997E-3</v>
      </c>
      <c r="R131" s="110">
        <f>Q131*H131</f>
        <v>1.572192</v>
      </c>
      <c r="S131" s="110">
        <v>0</v>
      </c>
      <c r="T131" s="111">
        <f>S131*H131</f>
        <v>0</v>
      </c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R131" s="112" t="s">
        <v>88</v>
      </c>
      <c r="AT131" s="112" t="s">
        <v>74</v>
      </c>
      <c r="AU131" s="112" t="s">
        <v>69</v>
      </c>
      <c r="AY131" s="4" t="s">
        <v>70</v>
      </c>
      <c r="BE131" s="113">
        <f>IF(N131="základná",J131,0)</f>
        <v>0</v>
      </c>
      <c r="BF131" s="113">
        <f>IF(N131="znížená",J131,0)</f>
        <v>0</v>
      </c>
      <c r="BG131" s="113">
        <f>IF(N131="zákl. prenesená",J131,0)</f>
        <v>0</v>
      </c>
      <c r="BH131" s="113">
        <f>IF(N131="zníž. prenesená",J131,0)</f>
        <v>0</v>
      </c>
      <c r="BI131" s="113">
        <f>IF(N131="nulová",J131,0)</f>
        <v>0</v>
      </c>
      <c r="BJ131" s="4" t="s">
        <v>69</v>
      </c>
      <c r="BK131" s="113">
        <f>ROUND(I131*H131,2)</f>
        <v>0</v>
      </c>
      <c r="BL131" s="4" t="s">
        <v>88</v>
      </c>
      <c r="BM131" s="112" t="s">
        <v>114</v>
      </c>
    </row>
    <row r="132" spans="1:65" s="16" customFormat="1" ht="24.2" customHeight="1" x14ac:dyDescent="0.25">
      <c r="A132" s="13"/>
      <c r="B132" s="101"/>
      <c r="C132" s="102" t="s">
        <v>115</v>
      </c>
      <c r="D132" s="102" t="s">
        <v>74</v>
      </c>
      <c r="E132" s="103" t="s">
        <v>116</v>
      </c>
      <c r="F132" s="104" t="s">
        <v>117</v>
      </c>
      <c r="G132" s="105" t="s">
        <v>118</v>
      </c>
      <c r="H132" s="106">
        <v>17.18</v>
      </c>
      <c r="I132" s="106"/>
      <c r="J132" s="106">
        <f>ROUND(I132*H132,2)</f>
        <v>0</v>
      </c>
      <c r="K132" s="107"/>
      <c r="L132" s="14"/>
      <c r="M132" s="108" t="s">
        <v>10</v>
      </c>
      <c r="N132" s="109"/>
      <c r="O132" s="110">
        <v>0</v>
      </c>
      <c r="P132" s="110">
        <f>O132*H132</f>
        <v>0</v>
      </c>
      <c r="Q132" s="110">
        <v>0</v>
      </c>
      <c r="R132" s="110">
        <f>Q132*H132</f>
        <v>0</v>
      </c>
      <c r="S132" s="110">
        <v>0</v>
      </c>
      <c r="T132" s="111">
        <f>S132*H132</f>
        <v>0</v>
      </c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R132" s="112" t="s">
        <v>78</v>
      </c>
      <c r="AT132" s="112" t="s">
        <v>74</v>
      </c>
      <c r="AU132" s="112" t="s">
        <v>69</v>
      </c>
      <c r="AY132" s="4" t="s">
        <v>70</v>
      </c>
      <c r="BE132" s="113">
        <f>IF(N132="základná",J132,0)</f>
        <v>0</v>
      </c>
      <c r="BF132" s="113">
        <f>IF(N132="znížená",J132,0)</f>
        <v>0</v>
      </c>
      <c r="BG132" s="113">
        <f>IF(N132="zákl. prenesená",J132,0)</f>
        <v>0</v>
      </c>
      <c r="BH132" s="113">
        <f>IF(N132="zníž. prenesená",J132,0)</f>
        <v>0</v>
      </c>
      <c r="BI132" s="113">
        <f>IF(N132="nulová",J132,0)</f>
        <v>0</v>
      </c>
      <c r="BJ132" s="4" t="s">
        <v>69</v>
      </c>
      <c r="BK132" s="113">
        <f>ROUND(I132*H132,2)</f>
        <v>0</v>
      </c>
      <c r="BL132" s="4" t="s">
        <v>78</v>
      </c>
      <c r="BM132" s="112" t="s">
        <v>119</v>
      </c>
    </row>
    <row r="133" spans="1:65" s="88" customFormat="1" ht="22.9" customHeight="1" x14ac:dyDescent="0.2">
      <c r="B133" s="89"/>
      <c r="D133" s="90" t="s">
        <v>66</v>
      </c>
      <c r="E133" s="99" t="s">
        <v>120</v>
      </c>
      <c r="F133" s="99" t="s">
        <v>121</v>
      </c>
      <c r="J133" s="100">
        <f>BK133</f>
        <v>0</v>
      </c>
      <c r="L133" s="89"/>
      <c r="M133" s="93"/>
      <c r="N133" s="94"/>
      <c r="O133" s="94"/>
      <c r="P133" s="95">
        <f>SUM(P134:P138)</f>
        <v>293.82860349999999</v>
      </c>
      <c r="Q133" s="94"/>
      <c r="R133" s="95">
        <f>SUM(R134:R138)</f>
        <v>3.0396257999999996</v>
      </c>
      <c r="S133" s="94"/>
      <c r="T133" s="96">
        <f>SUM(T134:T138)</f>
        <v>0</v>
      </c>
      <c r="AR133" s="90" t="s">
        <v>69</v>
      </c>
      <c r="AT133" s="97" t="s">
        <v>66</v>
      </c>
      <c r="AU133" s="97" t="s">
        <v>73</v>
      </c>
      <c r="AY133" s="90" t="s">
        <v>70</v>
      </c>
      <c r="BK133" s="98">
        <f>SUM(BK134:BK138)</f>
        <v>0</v>
      </c>
    </row>
    <row r="134" spans="1:65" s="16" customFormat="1" ht="24.2" customHeight="1" x14ac:dyDescent="0.25">
      <c r="A134" s="13"/>
      <c r="B134" s="101"/>
      <c r="C134" s="102" t="s">
        <v>122</v>
      </c>
      <c r="D134" s="102" t="s">
        <v>74</v>
      </c>
      <c r="E134" s="103" t="s">
        <v>123</v>
      </c>
      <c r="F134" s="104" t="s">
        <v>124</v>
      </c>
      <c r="G134" s="105" t="s">
        <v>86</v>
      </c>
      <c r="H134" s="106">
        <v>366.55</v>
      </c>
      <c r="I134" s="106"/>
      <c r="J134" s="106">
        <f>ROUND(I134*H134,2)</f>
        <v>0</v>
      </c>
      <c r="K134" s="107"/>
      <c r="L134" s="14"/>
      <c r="M134" s="108" t="s">
        <v>10</v>
      </c>
      <c r="N134" s="109"/>
      <c r="O134" s="110">
        <v>0.66896999999999995</v>
      </c>
      <c r="P134" s="110">
        <f>O134*H134</f>
        <v>245.21095349999999</v>
      </c>
      <c r="Q134" s="110">
        <v>1.6000000000000001E-4</v>
      </c>
      <c r="R134" s="110">
        <f>Q134*H134</f>
        <v>5.8648000000000006E-2</v>
      </c>
      <c r="S134" s="110">
        <v>0</v>
      </c>
      <c r="T134" s="111">
        <f>S134*H134</f>
        <v>0</v>
      </c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R134" s="112" t="s">
        <v>78</v>
      </c>
      <c r="AT134" s="112" t="s">
        <v>74</v>
      </c>
      <c r="AU134" s="112" t="s">
        <v>69</v>
      </c>
      <c r="AY134" s="4" t="s">
        <v>70</v>
      </c>
      <c r="BE134" s="113">
        <f>IF(N134="základná",J134,0)</f>
        <v>0</v>
      </c>
      <c r="BF134" s="113">
        <f>IF(N134="znížená",J134,0)</f>
        <v>0</v>
      </c>
      <c r="BG134" s="113">
        <f>IF(N134="zákl. prenesená",J134,0)</f>
        <v>0</v>
      </c>
      <c r="BH134" s="113">
        <f>IF(N134="zníž. prenesená",J134,0)</f>
        <v>0</v>
      </c>
      <c r="BI134" s="113">
        <f>IF(N134="nulová",J134,0)</f>
        <v>0</v>
      </c>
      <c r="BJ134" s="4" t="s">
        <v>69</v>
      </c>
      <c r="BK134" s="113">
        <f>ROUND(I134*H134,2)</f>
        <v>0</v>
      </c>
      <c r="BL134" s="4" t="s">
        <v>78</v>
      </c>
      <c r="BM134" s="112" t="s">
        <v>125</v>
      </c>
    </row>
    <row r="135" spans="1:65" s="16" customFormat="1" ht="24.2" customHeight="1" x14ac:dyDescent="0.25">
      <c r="A135" s="13"/>
      <c r="B135" s="101"/>
      <c r="C135" s="114" t="s">
        <v>126</v>
      </c>
      <c r="D135" s="114" t="s">
        <v>105</v>
      </c>
      <c r="E135" s="115" t="s">
        <v>127</v>
      </c>
      <c r="F135" s="116" t="s">
        <v>128</v>
      </c>
      <c r="G135" s="117" t="s">
        <v>86</v>
      </c>
      <c r="H135" s="118">
        <v>392.21</v>
      </c>
      <c r="I135" s="118"/>
      <c r="J135" s="118">
        <f>ROUND(I135*H135,2)</f>
        <v>0</v>
      </c>
      <c r="K135" s="119"/>
      <c r="L135" s="120"/>
      <c r="M135" s="121" t="s">
        <v>10</v>
      </c>
      <c r="N135" s="122"/>
      <c r="O135" s="110">
        <v>0</v>
      </c>
      <c r="P135" s="110">
        <f>O135*H135</f>
        <v>0</v>
      </c>
      <c r="Q135" s="110">
        <v>7.1799999999999998E-3</v>
      </c>
      <c r="R135" s="110">
        <f>Q135*H135</f>
        <v>2.8160677999999999</v>
      </c>
      <c r="S135" s="110">
        <v>0</v>
      </c>
      <c r="T135" s="111">
        <f>S135*H135</f>
        <v>0</v>
      </c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R135" s="112" t="s">
        <v>109</v>
      </c>
      <c r="AT135" s="112" t="s">
        <v>105</v>
      </c>
      <c r="AU135" s="112" t="s">
        <v>69</v>
      </c>
      <c r="AY135" s="4" t="s">
        <v>70</v>
      </c>
      <c r="BE135" s="113">
        <f>IF(N135="základná",J135,0)</f>
        <v>0</v>
      </c>
      <c r="BF135" s="113">
        <f>IF(N135="znížená",J135,0)</f>
        <v>0</v>
      </c>
      <c r="BG135" s="113">
        <f>IF(N135="zákl. prenesená",J135,0)</f>
        <v>0</v>
      </c>
      <c r="BH135" s="113">
        <f>IF(N135="zníž. prenesená",J135,0)</f>
        <v>0</v>
      </c>
      <c r="BI135" s="113">
        <f>IF(N135="nulová",J135,0)</f>
        <v>0</v>
      </c>
      <c r="BJ135" s="4" t="s">
        <v>69</v>
      </c>
      <c r="BK135" s="113">
        <f>ROUND(I135*H135,2)</f>
        <v>0</v>
      </c>
      <c r="BL135" s="4" t="s">
        <v>78</v>
      </c>
      <c r="BM135" s="112" t="s">
        <v>129</v>
      </c>
    </row>
    <row r="136" spans="1:65" s="16" customFormat="1" ht="24.2" customHeight="1" x14ac:dyDescent="0.25">
      <c r="A136" s="13"/>
      <c r="B136" s="101"/>
      <c r="C136" s="102" t="s">
        <v>130</v>
      </c>
      <c r="D136" s="102" t="s">
        <v>74</v>
      </c>
      <c r="E136" s="103" t="s">
        <v>131</v>
      </c>
      <c r="F136" s="104" t="s">
        <v>132</v>
      </c>
      <c r="G136" s="105" t="s">
        <v>91</v>
      </c>
      <c r="H136" s="106">
        <v>27.6</v>
      </c>
      <c r="I136" s="106"/>
      <c r="J136" s="106">
        <f>ROUND(I136*H136,2)</f>
        <v>0</v>
      </c>
      <c r="K136" s="107"/>
      <c r="L136" s="14"/>
      <c r="M136" s="108" t="s">
        <v>10</v>
      </c>
      <c r="N136" s="109"/>
      <c r="O136" s="110">
        <v>0.61243000000000003</v>
      </c>
      <c r="P136" s="110">
        <f>O136*H136</f>
        <v>16.903068000000001</v>
      </c>
      <c r="Q136" s="110">
        <v>2.8400000000000001E-3</v>
      </c>
      <c r="R136" s="110">
        <f>Q136*H136</f>
        <v>7.8384000000000009E-2</v>
      </c>
      <c r="S136" s="110">
        <v>0</v>
      </c>
      <c r="T136" s="111">
        <f>S136*H136</f>
        <v>0</v>
      </c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R136" s="112" t="s">
        <v>78</v>
      </c>
      <c r="AT136" s="112" t="s">
        <v>74</v>
      </c>
      <c r="AU136" s="112" t="s">
        <v>69</v>
      </c>
      <c r="AY136" s="4" t="s">
        <v>70</v>
      </c>
      <c r="BE136" s="113">
        <f>IF(N136="základná",J136,0)</f>
        <v>0</v>
      </c>
      <c r="BF136" s="113">
        <f>IF(N136="znížená",J136,0)</f>
        <v>0</v>
      </c>
      <c r="BG136" s="113">
        <f>IF(N136="zákl. prenesená",J136,0)</f>
        <v>0</v>
      </c>
      <c r="BH136" s="113">
        <f>IF(N136="zníž. prenesená",J136,0)</f>
        <v>0</v>
      </c>
      <c r="BI136" s="113">
        <f>IF(N136="nulová",J136,0)</f>
        <v>0</v>
      </c>
      <c r="BJ136" s="4" t="s">
        <v>69</v>
      </c>
      <c r="BK136" s="113">
        <f>ROUND(I136*H136,2)</f>
        <v>0</v>
      </c>
      <c r="BL136" s="4" t="s">
        <v>78</v>
      </c>
      <c r="BM136" s="112" t="s">
        <v>133</v>
      </c>
    </row>
    <row r="137" spans="1:65" s="16" customFormat="1" ht="24.2" customHeight="1" x14ac:dyDescent="0.25">
      <c r="A137" s="13"/>
      <c r="B137" s="101"/>
      <c r="C137" s="102" t="s">
        <v>134</v>
      </c>
      <c r="D137" s="102" t="s">
        <v>74</v>
      </c>
      <c r="E137" s="103" t="s">
        <v>135</v>
      </c>
      <c r="F137" s="104" t="s">
        <v>136</v>
      </c>
      <c r="G137" s="105" t="s">
        <v>91</v>
      </c>
      <c r="H137" s="106">
        <v>25.3</v>
      </c>
      <c r="I137" s="106"/>
      <c r="J137" s="106">
        <f>ROUND(I137*H137,2)</f>
        <v>0</v>
      </c>
      <c r="K137" s="107"/>
      <c r="L137" s="14"/>
      <c r="M137" s="108" t="s">
        <v>10</v>
      </c>
      <c r="N137" s="109"/>
      <c r="O137" s="110">
        <v>0.70574000000000003</v>
      </c>
      <c r="P137" s="110">
        <f>O137*H137</f>
        <v>17.855222000000001</v>
      </c>
      <c r="Q137" s="110">
        <v>3.4199999999999999E-3</v>
      </c>
      <c r="R137" s="110">
        <f>Q137*H137</f>
        <v>8.6526000000000006E-2</v>
      </c>
      <c r="S137" s="110">
        <v>0</v>
      </c>
      <c r="T137" s="111">
        <f>S137*H137</f>
        <v>0</v>
      </c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R137" s="112" t="s">
        <v>78</v>
      </c>
      <c r="AT137" s="112" t="s">
        <v>74</v>
      </c>
      <c r="AU137" s="112" t="s">
        <v>69</v>
      </c>
      <c r="AY137" s="4" t="s">
        <v>70</v>
      </c>
      <c r="BE137" s="113">
        <f>IF(N137="základná",J137,0)</f>
        <v>0</v>
      </c>
      <c r="BF137" s="113">
        <f>IF(N137="znížená",J137,0)</f>
        <v>0</v>
      </c>
      <c r="BG137" s="113">
        <f>IF(N137="zákl. prenesená",J137,0)</f>
        <v>0</v>
      </c>
      <c r="BH137" s="113">
        <f>IF(N137="zníž. prenesená",J137,0)</f>
        <v>0</v>
      </c>
      <c r="BI137" s="113">
        <f>IF(N137="nulová",J137,0)</f>
        <v>0</v>
      </c>
      <c r="BJ137" s="4" t="s">
        <v>69</v>
      </c>
      <c r="BK137" s="113">
        <f>ROUND(I137*H137,2)</f>
        <v>0</v>
      </c>
      <c r="BL137" s="4" t="s">
        <v>78</v>
      </c>
      <c r="BM137" s="112" t="s">
        <v>137</v>
      </c>
    </row>
    <row r="138" spans="1:65" s="16" customFormat="1" ht="24.2" customHeight="1" x14ac:dyDescent="0.25">
      <c r="A138" s="13"/>
      <c r="B138" s="101"/>
      <c r="C138" s="102" t="s">
        <v>138</v>
      </c>
      <c r="D138" s="102" t="s">
        <v>74</v>
      </c>
      <c r="E138" s="103" t="s">
        <v>139</v>
      </c>
      <c r="F138" s="104" t="s">
        <v>140</v>
      </c>
      <c r="G138" s="105" t="s">
        <v>96</v>
      </c>
      <c r="H138" s="106">
        <v>3.04</v>
      </c>
      <c r="I138" s="106"/>
      <c r="J138" s="106">
        <f>ROUND(I138*H138,2)</f>
        <v>0</v>
      </c>
      <c r="K138" s="107"/>
      <c r="L138" s="14"/>
      <c r="M138" s="123" t="s">
        <v>10</v>
      </c>
      <c r="N138" s="124"/>
      <c r="O138" s="125">
        <v>4.5590000000000002</v>
      </c>
      <c r="P138" s="125">
        <f>O138*H138</f>
        <v>13.859360000000001</v>
      </c>
      <c r="Q138" s="125">
        <v>0</v>
      </c>
      <c r="R138" s="125">
        <f>Q138*H138</f>
        <v>0</v>
      </c>
      <c r="S138" s="125">
        <v>0</v>
      </c>
      <c r="T138" s="126">
        <f>S138*H138</f>
        <v>0</v>
      </c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R138" s="112" t="s">
        <v>78</v>
      </c>
      <c r="AT138" s="112" t="s">
        <v>74</v>
      </c>
      <c r="AU138" s="112" t="s">
        <v>69</v>
      </c>
      <c r="AY138" s="4" t="s">
        <v>70</v>
      </c>
      <c r="BE138" s="113">
        <f>IF(N138="základná",J138,0)</f>
        <v>0</v>
      </c>
      <c r="BF138" s="113">
        <f>IF(N138="znížená",J138,0)</f>
        <v>0</v>
      </c>
      <c r="BG138" s="113">
        <f>IF(N138="zákl. prenesená",J138,0)</f>
        <v>0</v>
      </c>
      <c r="BH138" s="113">
        <f>IF(N138="zníž. prenesená",J138,0)</f>
        <v>0</v>
      </c>
      <c r="BI138" s="113">
        <f>IF(N138="nulová",J138,0)</f>
        <v>0</v>
      </c>
      <c r="BJ138" s="4" t="s">
        <v>69</v>
      </c>
      <c r="BK138" s="113">
        <f>ROUND(I138*H138,2)</f>
        <v>0</v>
      </c>
      <c r="BL138" s="4" t="s">
        <v>78</v>
      </c>
      <c r="BM138" s="112" t="s">
        <v>141</v>
      </c>
    </row>
    <row r="139" spans="1:65" s="16" customFormat="1" ht="6.95" customHeight="1" x14ac:dyDescent="0.25">
      <c r="A139" s="13"/>
      <c r="B139" s="52"/>
      <c r="C139" s="53"/>
      <c r="D139" s="53"/>
      <c r="E139" s="53"/>
      <c r="F139" s="53"/>
      <c r="G139" s="53"/>
      <c r="H139" s="53"/>
      <c r="I139" s="53"/>
      <c r="J139" s="53"/>
      <c r="K139" s="53"/>
      <c r="L139" s="14"/>
      <c r="M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</row>
  </sheetData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dcterms:created xsi:type="dcterms:W3CDTF">2022-08-22T07:37:16Z</dcterms:created>
  <dcterms:modified xsi:type="dcterms:W3CDTF">2022-08-22T07:38:27Z</dcterms:modified>
</cp:coreProperties>
</file>