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ubos.Vasko\Desktop\Bučko\"/>
    </mc:Choice>
  </mc:AlternateContent>
  <bookViews>
    <workbookView xWindow="0" yWindow="0" windowWidth="28800" windowHeight="12300" firstSheet="20" activeTab="20"/>
  </bookViews>
  <sheets>
    <sheet name="VC15 Ňagov" sheetId="17" state="hidden" r:id="rId1"/>
    <sheet name="VC16 Danová" sheetId="18" state="hidden" r:id="rId2"/>
    <sheet name="VC17 R. Hámre sever" sheetId="19" state="hidden" r:id="rId3"/>
    <sheet name="VC18 R. Hámre juh" sheetId="20" state="hidden" r:id="rId4"/>
    <sheet name="VC 19 Bačkov" sheetId="21" state="hidden" r:id="rId5"/>
    <sheet name="VC20 Dargov " sheetId="22" state="hidden" r:id="rId6"/>
    <sheet name="VC21 Veľaty" sheetId="23" state="hidden" r:id="rId7"/>
    <sheet name="VC22  Bodrog" sheetId="24" state="hidden" r:id="rId8"/>
    <sheet name="VC23 Strážske" sheetId="25" state="hidden" r:id="rId9"/>
    <sheet name="VC24 Ubľa" sheetId="26" state="hidden" r:id="rId10"/>
    <sheet name="VC25 Porúbka" sheetId="27" state="hidden" r:id="rId11"/>
    <sheet name="VC26 Potašňa" sheetId="28" state="hidden" r:id="rId12"/>
    <sheet name="VC27 Korunková" sheetId="29" state="hidden" r:id="rId13"/>
    <sheet name="VC28 Repejov" sheetId="30" state="hidden" r:id="rId14"/>
    <sheet name="VC29 Havaj" sheetId="31" state="hidden" r:id="rId15"/>
    <sheet name="VC30 Poľana" sheetId="32" state="hidden" r:id="rId16"/>
    <sheet name="VC31 Jablonovec" sheetId="33" state="hidden" r:id="rId17"/>
    <sheet name="VC32 Rybníky" sheetId="34" state="hidden" r:id="rId18"/>
    <sheet name="VC 33 Potočky" sheetId="35" state="hidden" r:id="rId19"/>
    <sheet name="VC34 Pakostov" sheetId="36" state="hidden" r:id="rId20"/>
    <sheet name="VC38 Ohradzany" sheetId="40" r:id="rId21"/>
  </sheets>
  <calcPr calcId="162913"/>
</workbook>
</file>

<file path=xl/calcChain.xml><?xml version="1.0" encoding="utf-8"?>
<calcChain xmlns="http://schemas.openxmlformats.org/spreadsheetml/2006/main">
  <c r="H11" i="40" l="1"/>
  <c r="H10" i="40"/>
  <c r="H9" i="40"/>
  <c r="H8" i="40"/>
  <c r="H11" i="36" l="1"/>
  <c r="H10" i="36"/>
  <c r="H9" i="36"/>
  <c r="H8" i="36"/>
  <c r="G11" i="40" l="1"/>
  <c r="G10" i="40"/>
  <c r="G9" i="40"/>
  <c r="G8" i="40"/>
  <c r="G11" i="36"/>
  <c r="G10" i="36"/>
  <c r="G9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0" l="1"/>
  <c r="D19" i="40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40"/>
  <c r="G19" i="40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G19" i="30" l="1"/>
  <c r="H12" i="20"/>
  <c r="D19" i="20" s="1"/>
  <c r="H12" i="19"/>
  <c r="D19" i="19" s="1"/>
  <c r="E19" i="20"/>
  <c r="G19" i="20" s="1"/>
  <c r="E19" i="19"/>
  <c r="G19" i="19" s="1"/>
  <c r="E19" i="18"/>
  <c r="G19" i="18" s="1"/>
  <c r="E19" i="17"/>
  <c r="G19" i="17" s="1"/>
</calcChain>
</file>

<file path=xl/sharedStrings.xml><?xml version="1.0" encoding="utf-8"?>
<sst xmlns="http://schemas.openxmlformats.org/spreadsheetml/2006/main" count="897" uniqueCount="71">
  <si>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</si>
  <si>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</si>
  <si>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</si>
  <si>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</si>
  <si>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</si>
  <si>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</si>
  <si>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</si>
  <si>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</si>
  <si>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</si>
  <si>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</si>
  <si>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</si>
  <si>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</si>
  <si>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</si>
  <si>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</si>
  <si>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</si>
  <si>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</si>
  <si>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</si>
  <si>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</si>
  <si>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</si>
  <si>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</si>
  <si>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</si>
  <si>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</si>
  <si>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</si>
  <si>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</si>
  <si>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</si>
  <si>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</si>
  <si>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</si>
  <si>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</si>
  <si>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</si>
  <si>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</si>
  <si>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</si>
  <si>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</si>
  <si>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</si>
  <si>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</si>
  <si>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</si>
  <si>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</si>
  <si>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</si>
  <si>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</si>
  <si>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</si>
  <si>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</si>
  <si>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</si>
  <si>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</si>
  <si>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</si>
  <si>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</si>
  <si>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</si>
  <si>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</si>
  <si>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</si>
  <si>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</si>
  <si>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</si>
  <si>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</si>
  <si>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</si>
  <si>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</si>
  <si>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</si>
  <si>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</si>
  <si>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</si>
  <si>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</si>
  <si>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</si>
  <si>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</si>
  <si>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</si>
  <si>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 xml:space="preserve">Názov predmetu zákazky:Lesnícke služby v ťažbovom procese na organizačnej zložke OZ Vihorlat  na obdobie 2023 - 2026 časť „38“ - VC 38 Ohradzany </t>
  </si>
  <si>
    <t>Matúš Halás</t>
  </si>
  <si>
    <t>Vyšná Sitnica 114</t>
  </si>
  <si>
    <t>SK1111 0000 0000 2910 914919</t>
  </si>
  <si>
    <t>SK1080840376</t>
  </si>
  <si>
    <t>matushalas1406@gmail.com</t>
  </si>
  <si>
    <t>SGT s.r.o.</t>
  </si>
  <si>
    <t>Sopkovce 40</t>
  </si>
  <si>
    <t>Jozef Bučko</t>
  </si>
  <si>
    <t>SK21 0900 0000 005152923544</t>
  </si>
  <si>
    <t>SK2120890167</t>
  </si>
  <si>
    <t>jozefbucko40@gmail.com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</si>
</sst>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5" fontId="6" fillId="4" borderId="5" xfId="1" applyNumberFormat="1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6" fillId="3" borderId="5" xfId="1" applyFont="1" applyFill="1" applyBorder="1" applyAlignment="1">
      <alignment horizontal="center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ushalas1406@gmail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zefbucko40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39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2354.56</v>
      </c>
      <c r="D8" s="23">
        <v>48.82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703.04</v>
      </c>
      <c r="D9" s="23">
        <v>37.96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25592.84</v>
      </c>
      <c r="D10" s="23">
        <v>23.8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1040</v>
      </c>
      <c r="D11" s="23">
        <v>33.950000000000003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48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20000</v>
      </c>
      <c r="D8" s="23">
        <v>42.72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20000</v>
      </c>
      <c r="D9" s="23">
        <v>34.049999999999997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136000</v>
      </c>
      <c r="D10" s="23">
        <v>21.96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20000</v>
      </c>
      <c r="D11" s="23">
        <v>23.65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49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10000</v>
      </c>
      <c r="D8" s="23">
        <v>39.76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11000</v>
      </c>
      <c r="D9" s="23">
        <v>29.58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50000</v>
      </c>
      <c r="D10" s="23">
        <v>21.62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5000</v>
      </c>
      <c r="D11" s="23">
        <v>22.65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50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3817</v>
      </c>
      <c r="D8" s="23">
        <v>39.15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2572</v>
      </c>
      <c r="D9" s="23">
        <v>24.5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31564</v>
      </c>
      <c r="D10" s="23">
        <v>22.58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1040</v>
      </c>
      <c r="D11" s="23">
        <v>24.5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51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2912</v>
      </c>
      <c r="D8" s="23">
        <v>36.619999999999997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400</v>
      </c>
      <c r="D9" s="23">
        <v>24.15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21414</v>
      </c>
      <c r="D10" s="23">
        <v>23.02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1040</v>
      </c>
      <c r="D11" s="23">
        <v>35.72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52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2418</v>
      </c>
      <c r="D8" s="23">
        <v>37.69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353</v>
      </c>
      <c r="D9" s="23">
        <v>25.11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23390</v>
      </c>
      <c r="D10" s="23">
        <v>24.26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300</v>
      </c>
      <c r="D11" s="23">
        <v>25.6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53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1471</v>
      </c>
      <c r="D8" s="23">
        <v>36.36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1430</v>
      </c>
      <c r="D9" s="23">
        <v>25.84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19427</v>
      </c>
      <c r="D10" s="23">
        <v>22.66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200</v>
      </c>
      <c r="D11" s="23">
        <v>24.5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54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1154</v>
      </c>
      <c r="D8" s="23">
        <v>43.08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1300</v>
      </c>
      <c r="D9" s="23">
        <v>35.049999999999997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24237</v>
      </c>
      <c r="D10" s="23">
        <v>22.1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200</v>
      </c>
      <c r="D11" s="23">
        <v>24.05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55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5874</v>
      </c>
      <c r="D8" s="23">
        <v>57.09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1596</v>
      </c>
      <c r="D9" s="23">
        <v>29.63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22522</v>
      </c>
      <c r="D10" s="23">
        <v>23.22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185</v>
      </c>
      <c r="D11" s="23">
        <v>32.1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56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4850</v>
      </c>
      <c r="D8" s="23">
        <v>50.83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3226</v>
      </c>
      <c r="D9" s="23">
        <v>29.6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20521</v>
      </c>
      <c r="D10" s="23">
        <v>22.8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226</v>
      </c>
      <c r="D11" s="23">
        <v>29.5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57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5400</v>
      </c>
      <c r="D8" s="23">
        <v>49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7000</v>
      </c>
      <c r="D9" s="23">
        <v>40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12000</v>
      </c>
      <c r="D10" s="23">
        <v>22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2000</v>
      </c>
      <c r="D11" s="23">
        <v>22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40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860.6</v>
      </c>
      <c r="D8" s="23">
        <v>48.82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897</v>
      </c>
      <c r="D9" s="23">
        <v>37.96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33284.160000000003</v>
      </c>
      <c r="D10" s="23">
        <v>23.8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2000</v>
      </c>
      <c r="D11" s="23">
        <v>33.950000000000003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13" workbookViewId="0">
      <selection activeCell="I14" sqref="I1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58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4000</v>
      </c>
      <c r="D8" s="23">
        <v>50</v>
      </c>
      <c r="E8" s="29">
        <v>1</v>
      </c>
      <c r="F8" s="30" t="s">
        <v>30</v>
      </c>
      <c r="G8" s="31">
        <f t="shared" ref="G8:G11" si="0">IFERROR( ROUND(E8/D8,3)," ")</f>
        <v>0.02</v>
      </c>
      <c r="H8" s="32">
        <f>SUM(C8*D8)</f>
        <v>200000</v>
      </c>
    </row>
    <row r="9" spans="1:8" ht="18.75" x14ac:dyDescent="0.25">
      <c r="A9" s="14">
        <v>2</v>
      </c>
      <c r="B9" s="15" t="s">
        <v>26</v>
      </c>
      <c r="C9" s="24">
        <v>6000</v>
      </c>
      <c r="D9" s="23">
        <v>42</v>
      </c>
      <c r="E9" s="29">
        <v>1</v>
      </c>
      <c r="F9" s="30" t="s">
        <v>31</v>
      </c>
      <c r="G9" s="31">
        <f t="shared" si="0"/>
        <v>2.4E-2</v>
      </c>
      <c r="H9" s="32">
        <f>SUM(C9*D9)</f>
        <v>252000</v>
      </c>
    </row>
    <row r="10" spans="1:8" ht="18.75" x14ac:dyDescent="0.25">
      <c r="A10" s="14">
        <v>3</v>
      </c>
      <c r="B10" s="15" t="s">
        <v>24</v>
      </c>
      <c r="C10" s="24">
        <v>20000</v>
      </c>
      <c r="D10" s="23">
        <v>23</v>
      </c>
      <c r="E10" s="29">
        <v>1</v>
      </c>
      <c r="F10" s="30" t="s">
        <v>32</v>
      </c>
      <c r="G10" s="31">
        <f t="shared" si="0"/>
        <v>4.2999999999999997E-2</v>
      </c>
      <c r="H10" s="32">
        <f>SUM(C10*D10)</f>
        <v>460000</v>
      </c>
    </row>
    <row r="11" spans="1:8" ht="18.75" x14ac:dyDescent="0.25">
      <c r="A11" s="14">
        <v>4</v>
      </c>
      <c r="B11" s="15" t="s">
        <v>34</v>
      </c>
      <c r="C11" s="24">
        <v>2000</v>
      </c>
      <c r="D11" s="23">
        <v>22</v>
      </c>
      <c r="E11" s="29">
        <v>1</v>
      </c>
      <c r="F11" s="30" t="s">
        <v>33</v>
      </c>
      <c r="G11" s="31">
        <f t="shared" si="0"/>
        <v>4.4999999999999998E-2</v>
      </c>
      <c r="H11" s="32">
        <f>SUM(C11*D11)</f>
        <v>44000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956000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 t="s">
        <v>60</v>
      </c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956000</v>
      </c>
      <c r="E19" s="35">
        <f>IF(OR(C16="áno",C16="ano"),D19*0.2,0)</f>
        <v>191200</v>
      </c>
      <c r="F19" s="36"/>
      <c r="G19" s="37">
        <f>D19+E19</f>
        <v>1147200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 t="s">
        <v>60</v>
      </c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 t="s">
        <v>61</v>
      </c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 t="s">
        <v>60</v>
      </c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 t="s">
        <v>62</v>
      </c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>
        <v>50537717</v>
      </c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 t="s">
        <v>63</v>
      </c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>
        <v>1080840376</v>
      </c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 t="s">
        <v>60</v>
      </c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1">
        <v>948176332</v>
      </c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2" t="s">
        <v>64</v>
      </c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3">
        <v>44844</v>
      </c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topLeftCell="A10" workbookViewId="0">
      <selection activeCell="C30" sqref="C30:H30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59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2800</v>
      </c>
      <c r="D8" s="23">
        <v>48</v>
      </c>
      <c r="E8" s="29">
        <v>48</v>
      </c>
      <c r="F8" s="30" t="s">
        <v>30</v>
      </c>
      <c r="G8" s="31">
        <f t="shared" ref="G8:G11" si="0">IFERROR( ROUND(E8/D8,3)," ")</f>
        <v>1</v>
      </c>
      <c r="H8" s="32">
        <f>SUM(C8*D8)</f>
        <v>134400</v>
      </c>
    </row>
    <row r="9" spans="1:8" ht="18.75" x14ac:dyDescent="0.25">
      <c r="A9" s="14">
        <v>2</v>
      </c>
      <c r="B9" s="15" t="s">
        <v>26</v>
      </c>
      <c r="C9" s="24">
        <v>5700</v>
      </c>
      <c r="D9" s="23">
        <v>39</v>
      </c>
      <c r="E9" s="29">
        <v>39</v>
      </c>
      <c r="F9" s="30" t="s">
        <v>31</v>
      </c>
      <c r="G9" s="31">
        <f t="shared" si="0"/>
        <v>1</v>
      </c>
      <c r="H9" s="32">
        <f>SUM(C9*D9)</f>
        <v>222300</v>
      </c>
    </row>
    <row r="10" spans="1:8" ht="18.75" x14ac:dyDescent="0.25">
      <c r="A10" s="14">
        <v>3</v>
      </c>
      <c r="B10" s="15" t="s">
        <v>24</v>
      </c>
      <c r="C10" s="24">
        <v>22000</v>
      </c>
      <c r="D10" s="23">
        <v>22.5</v>
      </c>
      <c r="E10" s="29">
        <v>22.5</v>
      </c>
      <c r="F10" s="30" t="s">
        <v>32</v>
      </c>
      <c r="G10" s="31">
        <f t="shared" si="0"/>
        <v>1</v>
      </c>
      <c r="H10" s="32">
        <f>SUM(C10*D10)</f>
        <v>495000</v>
      </c>
    </row>
    <row r="11" spans="1:8" ht="18.75" x14ac:dyDescent="0.25">
      <c r="A11" s="14">
        <v>4</v>
      </c>
      <c r="B11" s="15" t="s">
        <v>34</v>
      </c>
      <c r="C11" s="24">
        <v>2000</v>
      </c>
      <c r="D11" s="23">
        <v>22</v>
      </c>
      <c r="E11" s="29">
        <v>22</v>
      </c>
      <c r="F11" s="30" t="s">
        <v>33</v>
      </c>
      <c r="G11" s="31">
        <f t="shared" si="0"/>
        <v>1</v>
      </c>
      <c r="H11" s="32">
        <f>SUM(C11*D11)</f>
        <v>44000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895700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895700</v>
      </c>
      <c r="E19" s="35">
        <f>IF(OR(C16="áno",C16="ano"),D19*0.2,0)</f>
        <v>179140</v>
      </c>
      <c r="F19" s="36"/>
      <c r="G19" s="37">
        <f>D19+E19</f>
        <v>1074840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 t="s">
        <v>65</v>
      </c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 t="s">
        <v>66</v>
      </c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 t="s">
        <v>67</v>
      </c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 t="s">
        <v>68</v>
      </c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1">
        <v>52103498</v>
      </c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 t="s">
        <v>69</v>
      </c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>
        <v>2120890167</v>
      </c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 t="s">
        <v>67</v>
      </c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1">
        <v>907945702</v>
      </c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2" t="s">
        <v>70</v>
      </c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3">
        <v>44845</v>
      </c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scale="6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41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20930</v>
      </c>
      <c r="D8" s="23">
        <v>43.15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25480</v>
      </c>
      <c r="D9" s="23">
        <v>33.92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46670</v>
      </c>
      <c r="D10" s="23">
        <v>20.55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13390</v>
      </c>
      <c r="D11" s="23">
        <v>30.18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42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6435</v>
      </c>
      <c r="D8" s="23">
        <v>43.15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9958</v>
      </c>
      <c r="D9" s="23">
        <v>33.92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56680</v>
      </c>
      <c r="D10" s="23">
        <v>20.55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7670</v>
      </c>
      <c r="D11" s="23">
        <v>30.18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39"/>
      <c r="B14" s="40"/>
      <c r="C14" s="40"/>
      <c r="D14" s="40"/>
      <c r="E14" s="40"/>
      <c r="F14" s="40"/>
      <c r="G14" s="40"/>
      <c r="H14" s="40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1" t="s">
        <v>0</v>
      </c>
      <c r="E17" s="41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1" t="s">
        <v>4</v>
      </c>
      <c r="E18" s="41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43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800</v>
      </c>
      <c r="D8" s="23">
        <v>52.223999999999997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5500</v>
      </c>
      <c r="D9" s="23">
        <v>30.923000000000002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30000</v>
      </c>
      <c r="D10" s="23">
        <v>23.085999999999999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3000</v>
      </c>
      <c r="D11" s="23">
        <v>25.177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44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800</v>
      </c>
      <c r="D8" s="23">
        <v>34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4000</v>
      </c>
      <c r="D9" s="23">
        <v>32.418999999999997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25000</v>
      </c>
      <c r="D10" s="23">
        <v>22.116999999999997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3000</v>
      </c>
      <c r="D11" s="23">
        <v>20.791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45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500</v>
      </c>
      <c r="D8" s="23">
        <v>30.599999999999998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6000</v>
      </c>
      <c r="D9" s="23">
        <v>21.25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13000</v>
      </c>
      <c r="D10" s="23">
        <v>17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5000</v>
      </c>
      <c r="D11" s="23">
        <v>16.507000000000001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46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100</v>
      </c>
      <c r="D8" s="23">
        <v>33.064999999999998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200</v>
      </c>
      <c r="D9" s="23">
        <v>22.643999999999998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8000</v>
      </c>
      <c r="D10" s="23">
        <v>16.013999999999999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400</v>
      </c>
      <c r="D11" s="23">
        <v>16.166999999999998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5"/>
      <c r="B1" s="5"/>
      <c r="C1" s="5"/>
      <c r="D1" s="6"/>
      <c r="E1" s="5"/>
      <c r="F1" s="5"/>
      <c r="G1" s="5"/>
      <c r="H1" s="38" t="s">
        <v>37</v>
      </c>
    </row>
    <row r="2" spans="1:8" ht="15.75" x14ac:dyDescent="0.25">
      <c r="A2" s="3" t="s">
        <v>13</v>
      </c>
      <c r="B2" s="3"/>
      <c r="C2" s="3"/>
      <c r="D2" s="4"/>
      <c r="E2" s="13"/>
      <c r="F2" s="13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7" t="s">
        <v>47</v>
      </c>
      <c r="B4" s="7"/>
      <c r="C4" s="7"/>
      <c r="D4" s="8"/>
      <c r="E4" s="7"/>
      <c r="F4" s="7"/>
      <c r="G4" s="7"/>
      <c r="H4" s="7"/>
    </row>
    <row r="5" spans="1:8" ht="15.75" x14ac:dyDescent="0.25">
      <c r="A5" s="7"/>
      <c r="B5" s="7"/>
      <c r="C5" s="7"/>
      <c r="D5" s="8"/>
      <c r="E5" s="7"/>
      <c r="F5" s="7"/>
      <c r="G5" s="7"/>
      <c r="H5" s="7"/>
    </row>
    <row r="6" spans="1:8" ht="15.75" x14ac:dyDescent="0.25">
      <c r="A6" s="9" t="s">
        <v>14</v>
      </c>
      <c r="B6" s="7"/>
      <c r="C6" s="7"/>
      <c r="D6" s="8"/>
      <c r="E6" s="7"/>
      <c r="F6" s="7"/>
      <c r="G6" s="7"/>
      <c r="H6" s="7"/>
    </row>
    <row r="7" spans="1:8" ht="78.75" x14ac:dyDescent="0.25">
      <c r="A7" s="16" t="s">
        <v>12</v>
      </c>
      <c r="B7" s="26" t="s">
        <v>22</v>
      </c>
      <c r="C7" s="26" t="s">
        <v>35</v>
      </c>
      <c r="D7" s="22" t="s">
        <v>36</v>
      </c>
      <c r="E7" s="28" t="s">
        <v>23</v>
      </c>
      <c r="F7" s="47" t="s">
        <v>29</v>
      </c>
      <c r="G7" s="48"/>
      <c r="H7" s="22" t="s">
        <v>27</v>
      </c>
    </row>
    <row r="8" spans="1:8" ht="18.75" x14ac:dyDescent="0.25">
      <c r="A8" s="14">
        <v>1</v>
      </c>
      <c r="B8" s="21" t="s">
        <v>25</v>
      </c>
      <c r="C8" s="24">
        <v>1200</v>
      </c>
      <c r="D8" s="23">
        <v>36.311999999999998</v>
      </c>
      <c r="E8" s="29"/>
      <c r="F8" s="30" t="s">
        <v>30</v>
      </c>
      <c r="G8" s="31">
        <f t="shared" ref="G8:G11" si="0">IFERROR( ROUND(E8/D8,3)," ")</f>
        <v>0</v>
      </c>
      <c r="H8" s="32">
        <f>C8*E8</f>
        <v>0</v>
      </c>
    </row>
    <row r="9" spans="1:8" ht="18.75" x14ac:dyDescent="0.25">
      <c r="A9" s="14">
        <v>2</v>
      </c>
      <c r="B9" s="15" t="s">
        <v>26</v>
      </c>
      <c r="C9" s="24">
        <v>3000</v>
      </c>
      <c r="D9" s="23">
        <v>27.896999999999998</v>
      </c>
      <c r="E9" s="29"/>
      <c r="F9" s="30" t="s">
        <v>31</v>
      </c>
      <c r="G9" s="31">
        <f t="shared" si="0"/>
        <v>0</v>
      </c>
      <c r="H9" s="32">
        <f t="shared" ref="H9:H11" si="1">C9*E9</f>
        <v>0</v>
      </c>
    </row>
    <row r="10" spans="1:8" ht="18.75" x14ac:dyDescent="0.25">
      <c r="A10" s="14">
        <v>3</v>
      </c>
      <c r="B10" s="15" t="s">
        <v>24</v>
      </c>
      <c r="C10" s="24">
        <v>26500</v>
      </c>
      <c r="D10" s="23">
        <v>16.932000000000002</v>
      </c>
      <c r="E10" s="29"/>
      <c r="F10" s="30" t="s">
        <v>32</v>
      </c>
      <c r="G10" s="31">
        <f t="shared" si="0"/>
        <v>0</v>
      </c>
      <c r="H10" s="32">
        <f t="shared" si="1"/>
        <v>0</v>
      </c>
    </row>
    <row r="11" spans="1:8" ht="18.75" x14ac:dyDescent="0.25">
      <c r="A11" s="14">
        <v>4</v>
      </c>
      <c r="B11" s="15" t="s">
        <v>34</v>
      </c>
      <c r="C11" s="24">
        <v>1600</v>
      </c>
      <c r="D11" s="23">
        <v>22.167999999999999</v>
      </c>
      <c r="E11" s="29"/>
      <c r="F11" s="30" t="s">
        <v>33</v>
      </c>
      <c r="G11" s="31">
        <f t="shared" si="0"/>
        <v>0</v>
      </c>
      <c r="H11" s="32">
        <f t="shared" si="1"/>
        <v>0</v>
      </c>
    </row>
    <row r="12" spans="1:8" ht="15.75" x14ac:dyDescent="0.25">
      <c r="A12" s="49" t="s">
        <v>28</v>
      </c>
      <c r="B12" s="50"/>
      <c r="C12" s="50"/>
      <c r="D12" s="50"/>
      <c r="E12" s="50"/>
      <c r="F12" s="50"/>
      <c r="G12" s="51"/>
      <c r="H12" s="33">
        <f>SUM(H8:H11)</f>
        <v>0</v>
      </c>
    </row>
    <row r="13" spans="1:8" x14ac:dyDescent="0.25">
      <c r="A13" s="52"/>
      <c r="B13" s="53"/>
      <c r="C13" s="53"/>
      <c r="D13" s="53"/>
      <c r="E13" s="53"/>
      <c r="F13" s="53"/>
      <c r="G13" s="53"/>
      <c r="H13" s="53"/>
    </row>
    <row r="14" spans="1:8" ht="15.75" thickBot="1" x14ac:dyDescent="0.3">
      <c r="A14" s="42"/>
      <c r="B14" s="43"/>
      <c r="C14" s="43"/>
      <c r="D14" s="43"/>
      <c r="E14" s="43"/>
      <c r="F14" s="43"/>
      <c r="G14" s="43"/>
      <c r="H14" s="43"/>
    </row>
    <row r="15" spans="1:8" ht="16.5" thickTop="1" x14ac:dyDescent="0.25">
      <c r="A15" s="5"/>
      <c r="B15" s="10" t="s">
        <v>2</v>
      </c>
      <c r="C15" s="54"/>
      <c r="D15" s="54"/>
      <c r="E15" s="54"/>
      <c r="F15" s="55"/>
      <c r="G15" s="56"/>
      <c r="H15" s="17"/>
    </row>
    <row r="16" spans="1:8" ht="15.75" x14ac:dyDescent="0.25">
      <c r="A16" s="5"/>
      <c r="B16" s="11" t="s">
        <v>11</v>
      </c>
      <c r="C16" s="57" t="s">
        <v>38</v>
      </c>
      <c r="D16" s="57"/>
      <c r="E16" s="57"/>
      <c r="F16" s="58"/>
      <c r="G16" s="59"/>
      <c r="H16" s="17"/>
    </row>
    <row r="17" spans="1:8" ht="15.75" x14ac:dyDescent="0.25">
      <c r="A17" s="5"/>
      <c r="B17" s="45"/>
      <c r="C17" s="46"/>
      <c r="D17" s="44" t="s">
        <v>0</v>
      </c>
      <c r="E17" s="44" t="s">
        <v>7</v>
      </c>
      <c r="F17" s="27"/>
      <c r="G17" s="2" t="s">
        <v>1</v>
      </c>
      <c r="H17" s="5"/>
    </row>
    <row r="18" spans="1:8" ht="15.75" x14ac:dyDescent="0.25">
      <c r="A18" s="5"/>
      <c r="B18" s="45"/>
      <c r="C18" s="46"/>
      <c r="D18" s="44" t="s">
        <v>4</v>
      </c>
      <c r="E18" s="44" t="s">
        <v>5</v>
      </c>
      <c r="F18" s="27"/>
      <c r="G18" s="2" t="s">
        <v>5</v>
      </c>
      <c r="H18" s="5"/>
    </row>
    <row r="19" spans="1:8" ht="16.5" thickBot="1" x14ac:dyDescent="0.3">
      <c r="A19" s="5"/>
      <c r="B19" s="12"/>
      <c r="C19" s="1" t="s">
        <v>6</v>
      </c>
      <c r="D19" s="34">
        <f>H12</f>
        <v>0</v>
      </c>
      <c r="E19" s="35">
        <f>IF(OR(C16="áno",C16="ano"),D19*0.2,0)</f>
        <v>0</v>
      </c>
      <c r="F19" s="36"/>
      <c r="G19" s="37">
        <f>D19+E19</f>
        <v>0</v>
      </c>
      <c r="H19" s="5"/>
    </row>
    <row r="20" spans="1:8" ht="16.5" thickTop="1" x14ac:dyDescent="0.25">
      <c r="A20" s="5"/>
      <c r="B20" s="19"/>
      <c r="C20" s="19"/>
      <c r="D20" s="19"/>
      <c r="E20" s="19"/>
      <c r="F20" s="19"/>
      <c r="G20" s="19"/>
      <c r="H20" s="5"/>
    </row>
    <row r="21" spans="1:8" ht="15.75" x14ac:dyDescent="0.25">
      <c r="A21" s="5"/>
      <c r="B21" s="20" t="s">
        <v>2</v>
      </c>
      <c r="C21" s="60"/>
      <c r="D21" s="60"/>
      <c r="E21" s="60"/>
      <c r="F21" s="60"/>
      <c r="G21" s="60"/>
      <c r="H21" s="60"/>
    </row>
    <row r="22" spans="1:8" ht="15.75" x14ac:dyDescent="0.25">
      <c r="A22" s="5"/>
      <c r="B22" s="25" t="s">
        <v>3</v>
      </c>
      <c r="C22" s="60"/>
      <c r="D22" s="60"/>
      <c r="E22" s="60"/>
      <c r="F22" s="60"/>
      <c r="G22" s="60"/>
      <c r="H22" s="60"/>
    </row>
    <row r="23" spans="1:8" ht="15.75" x14ac:dyDescent="0.25">
      <c r="A23" s="5"/>
      <c r="B23" s="20" t="s">
        <v>9</v>
      </c>
      <c r="C23" s="60"/>
      <c r="D23" s="60"/>
      <c r="E23" s="60"/>
      <c r="F23" s="60"/>
      <c r="G23" s="60"/>
      <c r="H23" s="60"/>
    </row>
    <row r="24" spans="1:8" ht="15.75" x14ac:dyDescent="0.25">
      <c r="A24" s="5"/>
      <c r="B24" s="15" t="s">
        <v>17</v>
      </c>
      <c r="C24" s="60"/>
      <c r="D24" s="60"/>
      <c r="E24" s="60"/>
      <c r="F24" s="60"/>
      <c r="G24" s="60"/>
      <c r="H24" s="60"/>
    </row>
    <row r="25" spans="1:8" ht="15.75" x14ac:dyDescent="0.25">
      <c r="A25" s="5"/>
      <c r="B25" s="15" t="s">
        <v>18</v>
      </c>
      <c r="C25" s="60"/>
      <c r="D25" s="60"/>
      <c r="E25" s="60"/>
      <c r="F25" s="60"/>
      <c r="G25" s="60"/>
      <c r="H25" s="60"/>
    </row>
    <row r="26" spans="1:8" ht="15.75" x14ac:dyDescent="0.25">
      <c r="A26" s="5"/>
      <c r="B26" s="15" t="s">
        <v>19</v>
      </c>
      <c r="C26" s="60"/>
      <c r="D26" s="60"/>
      <c r="E26" s="60"/>
      <c r="F26" s="60"/>
      <c r="G26" s="60"/>
      <c r="H26" s="60"/>
    </row>
    <row r="27" spans="1:8" ht="15.75" x14ac:dyDescent="0.25">
      <c r="A27" s="5"/>
      <c r="B27" s="15" t="s">
        <v>20</v>
      </c>
      <c r="C27" s="60"/>
      <c r="D27" s="60"/>
      <c r="E27" s="60"/>
      <c r="F27" s="60"/>
      <c r="G27" s="60"/>
      <c r="H27" s="60"/>
    </row>
    <row r="28" spans="1:8" ht="15.75" x14ac:dyDescent="0.25">
      <c r="A28" s="5"/>
      <c r="B28" s="15" t="s">
        <v>15</v>
      </c>
      <c r="C28" s="60"/>
      <c r="D28" s="60"/>
      <c r="E28" s="60"/>
      <c r="F28" s="60"/>
      <c r="G28" s="60"/>
      <c r="H28" s="60"/>
    </row>
    <row r="29" spans="1:8" ht="15.75" x14ac:dyDescent="0.25">
      <c r="A29" s="5"/>
      <c r="B29" s="15" t="s">
        <v>16</v>
      </c>
      <c r="C29" s="60"/>
      <c r="D29" s="60"/>
      <c r="E29" s="60"/>
      <c r="F29" s="60"/>
      <c r="G29" s="60"/>
      <c r="H29" s="60"/>
    </row>
    <row r="30" spans="1:8" ht="15.75" x14ac:dyDescent="0.25">
      <c r="A30" s="5"/>
      <c r="B30" s="15" t="s">
        <v>21</v>
      </c>
      <c r="C30" s="60"/>
      <c r="D30" s="60"/>
      <c r="E30" s="60"/>
      <c r="F30" s="60"/>
      <c r="G30" s="60"/>
      <c r="H30" s="60"/>
    </row>
    <row r="31" spans="1:8" ht="15.75" x14ac:dyDescent="0.25">
      <c r="A31" s="5"/>
      <c r="B31" s="20" t="s">
        <v>8</v>
      </c>
      <c r="C31" s="60"/>
      <c r="D31" s="60"/>
      <c r="E31" s="60"/>
      <c r="F31" s="60"/>
      <c r="G31" s="60"/>
      <c r="H31" s="60"/>
    </row>
    <row r="32" spans="1:8" ht="15.75" x14ac:dyDescent="0.25">
      <c r="A32" s="5"/>
      <c r="B32" s="20" t="s">
        <v>10</v>
      </c>
      <c r="C32" s="60"/>
      <c r="D32" s="60"/>
      <c r="E32" s="60"/>
      <c r="F32" s="60"/>
      <c r="G32" s="60"/>
      <c r="H32" s="60"/>
    </row>
    <row r="33" spans="1:8" x14ac:dyDescent="0.25">
      <c r="A33" s="5"/>
      <c r="H33" s="5"/>
    </row>
    <row r="34" spans="1:8" x14ac:dyDescent="0.25">
      <c r="A34" s="5"/>
      <c r="E34" s="18"/>
      <c r="F34" s="18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B47" s="5"/>
      <c r="C47" s="5"/>
      <c r="D47" s="6"/>
      <c r="E47" s="5"/>
      <c r="F47" s="5"/>
      <c r="G47" s="5"/>
      <c r="H47" s="5"/>
    </row>
    <row r="48" spans="1:8" x14ac:dyDescent="0.25">
      <c r="A48" s="5"/>
      <c r="B48" s="5"/>
      <c r="C48" s="5"/>
      <c r="D48" s="6"/>
      <c r="E48" s="5"/>
      <c r="F48" s="5"/>
      <c r="G48" s="5"/>
      <c r="H48" s="5"/>
    </row>
    <row r="49" spans="1:8" x14ac:dyDescent="0.25">
      <c r="A49" s="5"/>
      <c r="B49" s="5"/>
      <c r="C49" s="5"/>
      <c r="D49" s="6"/>
      <c r="E49" s="5"/>
      <c r="F49" s="5"/>
      <c r="G49" s="5"/>
      <c r="H49" s="5"/>
    </row>
    <row r="50" spans="1:8" x14ac:dyDescent="0.25">
      <c r="A50" s="5"/>
      <c r="B50" s="5"/>
      <c r="C50" s="5"/>
      <c r="D50" s="6"/>
      <c r="E50" s="5"/>
      <c r="F50" s="5"/>
      <c r="G50" s="5"/>
      <c r="H50" s="5"/>
    </row>
    <row r="51" spans="1:8" x14ac:dyDescent="0.25">
      <c r="A51" s="5"/>
      <c r="B51" s="5"/>
      <c r="C51" s="5"/>
      <c r="D51" s="6"/>
      <c r="E51" s="5"/>
      <c r="F51" s="5"/>
      <c r="G51" s="5"/>
      <c r="H51" s="5"/>
    </row>
    <row r="52" spans="1:8" x14ac:dyDescent="0.25">
      <c r="A52" s="5"/>
      <c r="B52" s="5"/>
      <c r="C52" s="5"/>
      <c r="D52" s="6"/>
      <c r="E52" s="5"/>
      <c r="F52" s="5"/>
      <c r="G52" s="5"/>
      <c r="H52" s="5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21</vt:i4>
      </vt:variant>
    </vt:vector>
  </HeadingPairs>
  <TitlesOfParts>
    <vt:vector size="21" baseType="lpstr"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VC38 Ohradzany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Lubos.Vasko</cp:lastModifiedBy>
  <cp:lastPrinted>2022-10-11T08:15:49Z</cp:lastPrinted>
  <dcterms:created xsi:type="dcterms:W3CDTF">2012-03-14T10:26:47Z</dcterms:created>
  <dcterms:modified xsi:type="dcterms:W3CDTF">2022-10-11T08:15:55Z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