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slerova\Documents\0_OBSTARÁVATEĽ SK\Obec Lubeník\3 Zberný dvor a kompostáreň\Podlimit\3. sutazne podklady\"/>
    </mc:Choice>
  </mc:AlternateContent>
  <bookViews>
    <workbookView xWindow="-108" yWindow="-108" windowWidth="23256" windowHeight="12576"/>
  </bookViews>
  <sheets>
    <sheet name="Rekapitulácia stavby" sheetId="1" r:id="rId1"/>
    <sheet name="SO 01 - Skladovacia hala" sheetId="2" r:id="rId2"/>
    <sheet name="SO 02 - Spevnené plochy" sheetId="3" r:id="rId3"/>
    <sheet name="SO 03 - Odvodnenie areálu" sheetId="4" r:id="rId4"/>
    <sheet name="SO 04 - Oplotenie areálu" sheetId="5" r:id="rId5"/>
    <sheet name="EL - Areálové osvetlenie" sheetId="6" r:id="rId6"/>
    <sheet name="NP - Naviac práce" sheetId="7" r:id="rId7"/>
  </sheets>
  <definedNames>
    <definedName name="_xlnm._FilterDatabase" localSheetId="5" hidden="1">'EL - Areálové osvetlenie'!$C$118:$K$179</definedName>
    <definedName name="_xlnm._FilterDatabase" localSheetId="6" hidden="1">'NP - Naviac práce'!$C$123:$K$168</definedName>
    <definedName name="_xlnm._FilterDatabase" localSheetId="1" hidden="1">'SO 01 - Skladovacia hala'!$C$120:$K$148</definedName>
    <definedName name="_xlnm._FilterDatabase" localSheetId="2" hidden="1">'SO 02 - Spevnené plochy'!$C$124:$K$162</definedName>
    <definedName name="_xlnm._FilterDatabase" localSheetId="3" hidden="1">'SO 03 - Odvodnenie areálu'!$C$122:$K$176</definedName>
    <definedName name="_xlnm._FilterDatabase" localSheetId="4" hidden="1">'SO 04 - Oplotenie areálu'!$C$121:$K$160</definedName>
    <definedName name="_xlnm.Print_Titles" localSheetId="5">'EL - Areálové osvetlenie'!$118:$118</definedName>
    <definedName name="_xlnm.Print_Titles" localSheetId="6">'NP - Naviac práce'!$123:$123</definedName>
    <definedName name="_xlnm.Print_Titles" localSheetId="0">'Rekapitulácia stavby'!$92:$92</definedName>
    <definedName name="_xlnm.Print_Titles" localSheetId="1">'SO 01 - Skladovacia hala'!$120:$120</definedName>
    <definedName name="_xlnm.Print_Titles" localSheetId="2">'SO 02 - Spevnené plochy'!$124:$124</definedName>
    <definedName name="_xlnm.Print_Titles" localSheetId="3">'SO 03 - Odvodnenie areálu'!$122:$122</definedName>
    <definedName name="_xlnm.Print_Titles" localSheetId="4">'SO 04 - Oplotenie areálu'!$121:$121</definedName>
    <definedName name="_xlnm.Print_Area" localSheetId="5">'EL - Areálové osvetlenie'!$C$4:$J$76,'EL - Areálové osvetlenie'!$C$82:$J$100,'EL - Areálové osvetlenie'!$C$106:$J$179</definedName>
    <definedName name="_xlnm.Print_Area" localSheetId="6">'NP - Naviac práce'!$C$4:$J$76,'NP - Naviac práce'!$C$82:$J$105,'NP - Naviac práce'!$C$111:$J$168</definedName>
    <definedName name="_xlnm.Print_Area" localSheetId="0">'Rekapitulácia stavby'!$D$4:$AO$76,'Rekapitulácia stavby'!$C$82:$AQ$101</definedName>
    <definedName name="_xlnm.Print_Area" localSheetId="1">'SO 01 - Skladovacia hala'!$C$4:$J$76,'SO 01 - Skladovacia hala'!$C$82:$J$102,'SO 01 - Skladovacia hala'!$C$108:$J$148</definedName>
    <definedName name="_xlnm.Print_Area" localSheetId="2">'SO 02 - Spevnené plochy'!$C$4:$J$76,'SO 02 - Spevnené plochy'!$C$82:$J$106,'SO 02 - Spevnené plochy'!$C$112:$J$162</definedName>
    <definedName name="_xlnm.Print_Area" localSheetId="3">'SO 03 - Odvodnenie areálu'!$C$4:$J$76,'SO 03 - Odvodnenie areálu'!$C$82:$J$104,'SO 03 - Odvodnenie areálu'!$C$110:$J$176</definedName>
    <definedName name="_xlnm.Print_Area" localSheetId="4">'SO 04 - Oplotenie areálu'!$C$4:$J$76,'SO 04 - Oplotenie areálu'!$C$82:$J$103,'SO 04 - Oplotenie areálu'!$C$109:$J$160</definedName>
  </definedNames>
  <calcPr calcId="162913"/>
</workbook>
</file>

<file path=xl/calcChain.xml><?xml version="1.0" encoding="utf-8"?>
<calcChain xmlns="http://schemas.openxmlformats.org/spreadsheetml/2006/main">
  <c r="J37" i="7" l="1"/>
  <c r="J36" i="7"/>
  <c r="AY100" i="1"/>
  <c r="J35" i="7"/>
  <c r="AX100" i="1" s="1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4" i="7"/>
  <c r="BH164" i="7"/>
  <c r="BG164" i="7"/>
  <c r="BE164" i="7"/>
  <c r="T164" i="7"/>
  <c r="R164" i="7"/>
  <c r="P164" i="7"/>
  <c r="BI162" i="7"/>
  <c r="BH162" i="7"/>
  <c r="BG162" i="7"/>
  <c r="BE162" i="7"/>
  <c r="T162" i="7"/>
  <c r="R162" i="7"/>
  <c r="P162" i="7"/>
  <c r="BI160" i="7"/>
  <c r="BH160" i="7"/>
  <c r="BG160" i="7"/>
  <c r="BE160" i="7"/>
  <c r="T160" i="7"/>
  <c r="R160" i="7"/>
  <c r="P160" i="7"/>
  <c r="BI158" i="7"/>
  <c r="BH158" i="7"/>
  <c r="BG158" i="7"/>
  <c r="BE158" i="7"/>
  <c r="T158" i="7"/>
  <c r="R158" i="7"/>
  <c r="P158" i="7"/>
  <c r="BI155" i="7"/>
  <c r="BH155" i="7"/>
  <c r="BG155" i="7"/>
  <c r="BE155" i="7"/>
  <c r="T155" i="7"/>
  <c r="T154" i="7" s="1"/>
  <c r="R155" i="7"/>
  <c r="R154" i="7" s="1"/>
  <c r="P155" i="7"/>
  <c r="P154" i="7" s="1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6" i="7"/>
  <c r="BH146" i="7"/>
  <c r="BG146" i="7"/>
  <c r="BE146" i="7"/>
  <c r="T146" i="7"/>
  <c r="R146" i="7"/>
  <c r="P146" i="7"/>
  <c r="BI144" i="7"/>
  <c r="BH144" i="7"/>
  <c r="BG144" i="7"/>
  <c r="BE144" i="7"/>
  <c r="T144" i="7"/>
  <c r="R144" i="7"/>
  <c r="P144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BI129" i="7"/>
  <c r="BH129" i="7"/>
  <c r="BG129" i="7"/>
  <c r="BE129" i="7"/>
  <c r="T129" i="7"/>
  <c r="R129" i="7"/>
  <c r="P129" i="7"/>
  <c r="BI127" i="7"/>
  <c r="BH127" i="7"/>
  <c r="BG127" i="7"/>
  <c r="BE127" i="7"/>
  <c r="T127" i="7"/>
  <c r="R127" i="7"/>
  <c r="P127" i="7"/>
  <c r="J121" i="7"/>
  <c r="J120" i="7"/>
  <c r="F120" i="7"/>
  <c r="F118" i="7"/>
  <c r="E116" i="7"/>
  <c r="J92" i="7"/>
  <c r="J91" i="7"/>
  <c r="F91" i="7"/>
  <c r="F89" i="7"/>
  <c r="E87" i="7"/>
  <c r="J18" i="7"/>
  <c r="E18" i="7"/>
  <c r="F92" i="7" s="1"/>
  <c r="J17" i="7"/>
  <c r="J12" i="7"/>
  <c r="J118" i="7" s="1"/>
  <c r="E7" i="7"/>
  <c r="E114" i="7" s="1"/>
  <c r="J37" i="6"/>
  <c r="J36" i="6"/>
  <c r="AY99" i="1" s="1"/>
  <c r="J35" i="6"/>
  <c r="AX99" i="1" s="1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2" i="6"/>
  <c r="BH132" i="6"/>
  <c r="BG132" i="6"/>
  <c r="BE132" i="6"/>
  <c r="T132" i="6"/>
  <c r="R132" i="6"/>
  <c r="P132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BI126" i="6"/>
  <c r="BH126" i="6"/>
  <c r="BG126" i="6"/>
  <c r="BE126" i="6"/>
  <c r="T126" i="6"/>
  <c r="R126" i="6"/>
  <c r="P126" i="6"/>
  <c r="BI125" i="6"/>
  <c r="BH125" i="6"/>
  <c r="BG125" i="6"/>
  <c r="BE125" i="6"/>
  <c r="T125" i="6"/>
  <c r="R125" i="6"/>
  <c r="P125" i="6"/>
  <c r="BI124" i="6"/>
  <c r="BH124" i="6"/>
  <c r="BG124" i="6"/>
  <c r="BE124" i="6"/>
  <c r="T124" i="6"/>
  <c r="R124" i="6"/>
  <c r="P124" i="6"/>
  <c r="BI123" i="6"/>
  <c r="BH123" i="6"/>
  <c r="BG123" i="6"/>
  <c r="BE123" i="6"/>
  <c r="T123" i="6"/>
  <c r="R123" i="6"/>
  <c r="P123" i="6"/>
  <c r="BI122" i="6"/>
  <c r="BH122" i="6"/>
  <c r="BG122" i="6"/>
  <c r="BE122" i="6"/>
  <c r="T122" i="6"/>
  <c r="R122" i="6"/>
  <c r="P122" i="6"/>
  <c r="BI121" i="6"/>
  <c r="BH121" i="6"/>
  <c r="BG121" i="6"/>
  <c r="BE121" i="6"/>
  <c r="T121" i="6"/>
  <c r="R121" i="6"/>
  <c r="P121" i="6"/>
  <c r="J116" i="6"/>
  <c r="J115" i="6"/>
  <c r="F115" i="6"/>
  <c r="F113" i="6"/>
  <c r="E111" i="6"/>
  <c r="J92" i="6"/>
  <c r="J91" i="6"/>
  <c r="F91" i="6"/>
  <c r="F89" i="6"/>
  <c r="E87" i="6"/>
  <c r="J18" i="6"/>
  <c r="E18" i="6"/>
  <c r="F92" i="6" s="1"/>
  <c r="J17" i="6"/>
  <c r="J12" i="6"/>
  <c r="J89" i="6" s="1"/>
  <c r="E7" i="6"/>
  <c r="E109" i="6" s="1"/>
  <c r="J37" i="5"/>
  <c r="J36" i="5"/>
  <c r="AY98" i="1" s="1"/>
  <c r="J35" i="5"/>
  <c r="AX98" i="1" s="1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2" i="5"/>
  <c r="BH132" i="5"/>
  <c r="BG132" i="5"/>
  <c r="BE132" i="5"/>
  <c r="T132" i="5"/>
  <c r="T131" i="5" s="1"/>
  <c r="R132" i="5"/>
  <c r="R131" i="5" s="1"/>
  <c r="P132" i="5"/>
  <c r="P131" i="5" s="1"/>
  <c r="BI130" i="5"/>
  <c r="BH130" i="5"/>
  <c r="BG130" i="5"/>
  <c r="BE130" i="5"/>
  <c r="T130" i="5"/>
  <c r="T129" i="5" s="1"/>
  <c r="R130" i="5"/>
  <c r="R129" i="5" s="1"/>
  <c r="P130" i="5"/>
  <c r="P129" i="5" s="1"/>
  <c r="BI128" i="5"/>
  <c r="BH128" i="5"/>
  <c r="BG128" i="5"/>
  <c r="BE128" i="5"/>
  <c r="T128" i="5"/>
  <c r="R128" i="5"/>
  <c r="P128" i="5"/>
  <c r="BI127" i="5"/>
  <c r="BH127" i="5"/>
  <c r="BG127" i="5"/>
  <c r="BE127" i="5"/>
  <c r="T127" i="5"/>
  <c r="R127" i="5"/>
  <c r="P127" i="5"/>
  <c r="BI126" i="5"/>
  <c r="BH126" i="5"/>
  <c r="BG126" i="5"/>
  <c r="BE126" i="5"/>
  <c r="T126" i="5"/>
  <c r="R126" i="5"/>
  <c r="P126" i="5"/>
  <c r="BI125" i="5"/>
  <c r="BH125" i="5"/>
  <c r="BG125" i="5"/>
  <c r="BE125" i="5"/>
  <c r="T125" i="5"/>
  <c r="R125" i="5"/>
  <c r="P125" i="5"/>
  <c r="J119" i="5"/>
  <c r="J118" i="5"/>
  <c r="F118" i="5"/>
  <c r="F116" i="5"/>
  <c r="E114" i="5"/>
  <c r="J92" i="5"/>
  <c r="J91" i="5"/>
  <c r="F91" i="5"/>
  <c r="F89" i="5"/>
  <c r="E87" i="5"/>
  <c r="J18" i="5"/>
  <c r="E18" i="5"/>
  <c r="F119" i="5" s="1"/>
  <c r="J17" i="5"/>
  <c r="J12" i="5"/>
  <c r="J116" i="5" s="1"/>
  <c r="E7" i="5"/>
  <c r="E112" i="5" s="1"/>
  <c r="J37" i="4"/>
  <c r="J36" i="4"/>
  <c r="AY97" i="1" s="1"/>
  <c r="J35" i="4"/>
  <c r="AX97" i="1" s="1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2" i="4"/>
  <c r="BH172" i="4"/>
  <c r="BG172" i="4"/>
  <c r="BE172" i="4"/>
  <c r="T172" i="4"/>
  <c r="T171" i="4" s="1"/>
  <c r="R172" i="4"/>
  <c r="R171" i="4" s="1"/>
  <c r="P172" i="4"/>
  <c r="P171" i="4" s="1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J120" i="4"/>
  <c r="J119" i="4"/>
  <c r="F119" i="4"/>
  <c r="F117" i="4"/>
  <c r="E115" i="4"/>
  <c r="J92" i="4"/>
  <c r="J91" i="4"/>
  <c r="F91" i="4"/>
  <c r="F89" i="4"/>
  <c r="E87" i="4"/>
  <c r="J18" i="4"/>
  <c r="E18" i="4"/>
  <c r="F92" i="4" s="1"/>
  <c r="J17" i="4"/>
  <c r="J12" i="4"/>
  <c r="J117" i="4" s="1"/>
  <c r="E7" i="4"/>
  <c r="E113" i="4" s="1"/>
  <c r="J37" i="3"/>
  <c r="J36" i="3"/>
  <c r="AY96" i="1" s="1"/>
  <c r="J35" i="3"/>
  <c r="AX96" i="1" s="1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58" i="3"/>
  <c r="BH158" i="3"/>
  <c r="BG158" i="3"/>
  <c r="BE158" i="3"/>
  <c r="T158" i="3"/>
  <c r="T157" i="3" s="1"/>
  <c r="R158" i="3"/>
  <c r="R157" i="3" s="1"/>
  <c r="P158" i="3"/>
  <c r="P157" i="3" s="1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J122" i="3"/>
  <c r="J121" i="3"/>
  <c r="F121" i="3"/>
  <c r="F119" i="3"/>
  <c r="E117" i="3"/>
  <c r="J92" i="3"/>
  <c r="J91" i="3"/>
  <c r="F91" i="3"/>
  <c r="F89" i="3"/>
  <c r="E87" i="3"/>
  <c r="J18" i="3"/>
  <c r="E18" i="3"/>
  <c r="F92" i="3" s="1"/>
  <c r="J17" i="3"/>
  <c r="J12" i="3"/>
  <c r="J119" i="3" s="1"/>
  <c r="E7" i="3"/>
  <c r="E115" i="3" s="1"/>
  <c r="J37" i="2"/>
  <c r="J36" i="2"/>
  <c r="AY95" i="1" s="1"/>
  <c r="J35" i="2"/>
  <c r="AX95" i="1" s="1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4" i="2"/>
  <c r="BH144" i="2"/>
  <c r="BG144" i="2"/>
  <c r="BE144" i="2"/>
  <c r="T144" i="2"/>
  <c r="T143" i="2" s="1"/>
  <c r="R144" i="2"/>
  <c r="R143" i="2" s="1"/>
  <c r="P144" i="2"/>
  <c r="P143" i="2" s="1"/>
  <c r="BI142" i="2"/>
  <c r="BH142" i="2"/>
  <c r="BG142" i="2"/>
  <c r="BE142" i="2"/>
  <c r="T142" i="2"/>
  <c r="R142" i="2"/>
  <c r="P142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BI124" i="2"/>
  <c r="BH124" i="2"/>
  <c r="BG124" i="2"/>
  <c r="BE124" i="2"/>
  <c r="T124" i="2"/>
  <c r="R124" i="2"/>
  <c r="P124" i="2"/>
  <c r="J118" i="2"/>
  <c r="J117" i="2"/>
  <c r="F117" i="2"/>
  <c r="F115" i="2"/>
  <c r="E113" i="2"/>
  <c r="J92" i="2"/>
  <c r="J91" i="2"/>
  <c r="F91" i="2"/>
  <c r="F89" i="2"/>
  <c r="E87" i="2"/>
  <c r="J18" i="2"/>
  <c r="E18" i="2"/>
  <c r="F92" i="2" s="1"/>
  <c r="J17" i="2"/>
  <c r="J12" i="2"/>
  <c r="J115" i="2" s="1"/>
  <c r="E7" i="2"/>
  <c r="E85" i="2" s="1"/>
  <c r="L90" i="1"/>
  <c r="AM90" i="1"/>
  <c r="AM89" i="1"/>
  <c r="L89" i="1"/>
  <c r="AM87" i="1"/>
  <c r="L87" i="1"/>
  <c r="L85" i="1"/>
  <c r="L84" i="1"/>
  <c r="BK167" i="7"/>
  <c r="BK155" i="7"/>
  <c r="BK152" i="7"/>
  <c r="BK151" i="7"/>
  <c r="BK142" i="7"/>
  <c r="BK137" i="7"/>
  <c r="BK136" i="7"/>
  <c r="J131" i="7"/>
  <c r="BK177" i="6"/>
  <c r="J172" i="6"/>
  <c r="BK169" i="6"/>
  <c r="BK168" i="6"/>
  <c r="BK167" i="6"/>
  <c r="J165" i="6"/>
  <c r="BK164" i="6"/>
  <c r="J157" i="6"/>
  <c r="BK151" i="6"/>
  <c r="BK146" i="6"/>
  <c r="J143" i="6"/>
  <c r="BK134" i="6"/>
  <c r="BK132" i="6"/>
  <c r="J125" i="6"/>
  <c r="J158" i="5"/>
  <c r="BK154" i="5"/>
  <c r="J141" i="5"/>
  <c r="J139" i="5"/>
  <c r="J136" i="5"/>
  <c r="BK135" i="5"/>
  <c r="BK130" i="5"/>
  <c r="BK165" i="4"/>
  <c r="J164" i="4"/>
  <c r="BK157" i="4"/>
  <c r="BK155" i="4"/>
  <c r="BK154" i="4"/>
  <c r="BK133" i="4"/>
  <c r="J132" i="4"/>
  <c r="J131" i="4"/>
  <c r="BK155" i="3"/>
  <c r="BK146" i="3"/>
  <c r="BK142" i="3"/>
  <c r="BK138" i="3"/>
  <c r="J129" i="3"/>
  <c r="BK128" i="3"/>
  <c r="BK142" i="2"/>
  <c r="J135" i="2"/>
  <c r="BK124" i="2"/>
  <c r="BK164" i="7"/>
  <c r="J160" i="7"/>
  <c r="BK150" i="7"/>
  <c r="BK148" i="7"/>
  <c r="J146" i="7"/>
  <c r="BK144" i="7"/>
  <c r="BK133" i="7"/>
  <c r="BK132" i="7"/>
  <c r="BK130" i="7"/>
  <c r="J127" i="7"/>
  <c r="J176" i="6"/>
  <c r="J174" i="6"/>
  <c r="BK172" i="6"/>
  <c r="BK160" i="6"/>
  <c r="BK156" i="6"/>
  <c r="BK152" i="6"/>
  <c r="BK149" i="6"/>
  <c r="BK137" i="6"/>
  <c r="J134" i="6"/>
  <c r="BK127" i="6"/>
  <c r="J126" i="6"/>
  <c r="BK124" i="6"/>
  <c r="J123" i="6"/>
  <c r="J121" i="6"/>
  <c r="J160" i="5"/>
  <c r="J156" i="5"/>
  <c r="J155" i="5"/>
  <c r="BK149" i="5"/>
  <c r="J148" i="5"/>
  <c r="J145" i="5"/>
  <c r="J135" i="5"/>
  <c r="BK128" i="5"/>
  <c r="J126" i="5"/>
  <c r="BK125" i="5"/>
  <c r="J175" i="4"/>
  <c r="BK172" i="4"/>
  <c r="BK169" i="4"/>
  <c r="BK168" i="4"/>
  <c r="BK163" i="4"/>
  <c r="BK162" i="4"/>
  <c r="BK156" i="4"/>
  <c r="J155" i="4"/>
  <c r="BK152" i="4"/>
  <c r="J142" i="4"/>
  <c r="BK135" i="4"/>
  <c r="J134" i="4"/>
  <c r="J133" i="4"/>
  <c r="BK130" i="4"/>
  <c r="J126" i="4"/>
  <c r="BK162" i="3"/>
  <c r="J154" i="3"/>
  <c r="J153" i="3"/>
  <c r="BK144" i="3"/>
  <c r="BK135" i="3"/>
  <c r="BK134" i="3"/>
  <c r="BK130" i="3"/>
  <c r="BK129" i="3"/>
  <c r="J128" i="3"/>
  <c r="J147" i="2"/>
  <c r="BK146" i="2"/>
  <c r="J134" i="2"/>
  <c r="J132" i="2"/>
  <c r="J130" i="2"/>
  <c r="J126" i="2"/>
  <c r="J125" i="2"/>
  <c r="J124" i="2"/>
  <c r="AS94" i="1"/>
  <c r="BK162" i="7"/>
  <c r="J158" i="7"/>
  <c r="J155" i="7"/>
  <c r="J151" i="7"/>
  <c r="BK140" i="7"/>
  <c r="J137" i="7"/>
  <c r="J135" i="7"/>
  <c r="BK179" i="6"/>
  <c r="J178" i="6"/>
  <c r="BK174" i="6"/>
  <c r="BK173" i="6"/>
  <c r="BK162" i="6"/>
  <c r="J160" i="6"/>
  <c r="BK159" i="6"/>
  <c r="J151" i="6"/>
  <c r="BK142" i="6"/>
  <c r="J141" i="6"/>
  <c r="J140" i="6"/>
  <c r="BK138" i="6"/>
  <c r="BK122" i="6"/>
  <c r="J159" i="5"/>
  <c r="J153" i="5"/>
  <c r="BK152" i="5"/>
  <c r="BK148" i="5"/>
  <c r="J137" i="5"/>
  <c r="BK127" i="5"/>
  <c r="J170" i="4"/>
  <c r="BK159" i="4"/>
  <c r="J143" i="4"/>
  <c r="BK139" i="4"/>
  <c r="BK137" i="4"/>
  <c r="J136" i="4"/>
  <c r="BK134" i="4"/>
  <c r="BK131" i="4"/>
  <c r="J130" i="4"/>
  <c r="J129" i="4"/>
  <c r="J128" i="4"/>
  <c r="J155" i="3"/>
  <c r="J151" i="3"/>
  <c r="BK140" i="3"/>
  <c r="J139" i="3"/>
  <c r="J135" i="3"/>
  <c r="J134" i="3"/>
  <c r="J131" i="3"/>
  <c r="BK140" i="2"/>
  <c r="J139" i="2"/>
  <c r="J138" i="2"/>
  <c r="BK128" i="2"/>
  <c r="BK166" i="7"/>
  <c r="J164" i="7"/>
  <c r="J162" i="7"/>
  <c r="J148" i="7"/>
  <c r="BK146" i="7"/>
  <c r="J142" i="7"/>
  <c r="J140" i="7"/>
  <c r="J138" i="7"/>
  <c r="J158" i="6"/>
  <c r="J154" i="6"/>
  <c r="J153" i="6"/>
  <c r="J148" i="6"/>
  <c r="J142" i="6"/>
  <c r="J136" i="6"/>
  <c r="J132" i="6"/>
  <c r="J130" i="6"/>
  <c r="J129" i="6"/>
  <c r="BK125" i="6"/>
  <c r="J124" i="6"/>
  <c r="BK158" i="5"/>
  <c r="BK151" i="5"/>
  <c r="J147" i="5"/>
  <c r="J146" i="5"/>
  <c r="J140" i="5"/>
  <c r="BK137" i="5"/>
  <c r="BK164" i="4"/>
  <c r="J162" i="4"/>
  <c r="J161" i="4"/>
  <c r="J160" i="4"/>
  <c r="J154" i="4"/>
  <c r="J149" i="4"/>
  <c r="J148" i="4"/>
  <c r="J146" i="4"/>
  <c r="J145" i="4"/>
  <c r="BK140" i="4"/>
  <c r="J139" i="4"/>
  <c r="J138" i="4"/>
  <c r="BK136" i="4"/>
  <c r="BK129" i="4"/>
  <c r="J162" i="3"/>
  <c r="J161" i="3"/>
  <c r="J158" i="3"/>
  <c r="BK150" i="3"/>
  <c r="J145" i="3"/>
  <c r="J138" i="3"/>
  <c r="BK137" i="3"/>
  <c r="BK131" i="3"/>
  <c r="BK148" i="2"/>
  <c r="BK147" i="2"/>
  <c r="J146" i="2"/>
  <c r="BK144" i="2"/>
  <c r="J140" i="2"/>
  <c r="J129" i="2"/>
  <c r="J168" i="7"/>
  <c r="J166" i="7"/>
  <c r="BK158" i="7"/>
  <c r="J150" i="7"/>
  <c r="J149" i="7"/>
  <c r="BK141" i="7"/>
  <c r="J179" i="6"/>
  <c r="J177" i="6"/>
  <c r="J175" i="6"/>
  <c r="BK171" i="6"/>
  <c r="BK166" i="6"/>
  <c r="BK165" i="6"/>
  <c r="J162" i="6"/>
  <c r="J161" i="6"/>
  <c r="BK157" i="6"/>
  <c r="J156" i="6"/>
  <c r="BK153" i="6"/>
  <c r="J139" i="6"/>
  <c r="BK129" i="6"/>
  <c r="BK123" i="6"/>
  <c r="J157" i="5"/>
  <c r="BK156" i="5"/>
  <c r="J151" i="5"/>
  <c r="BK146" i="5"/>
  <c r="J143" i="5"/>
  <c r="BK139" i="5"/>
  <c r="BK132" i="5"/>
  <c r="J128" i="5"/>
  <c r="J176" i="4"/>
  <c r="BK175" i="4"/>
  <c r="J168" i="4"/>
  <c r="BK166" i="4"/>
  <c r="BK160" i="4"/>
  <c r="BK158" i="4"/>
  <c r="J157" i="4"/>
  <c r="BK153" i="4"/>
  <c r="BK151" i="4"/>
  <c r="J147" i="4"/>
  <c r="BK132" i="4"/>
  <c r="BK127" i="4"/>
  <c r="BK126" i="4"/>
  <c r="BK161" i="3"/>
  <c r="J156" i="3"/>
  <c r="BK154" i="3"/>
  <c r="J150" i="3"/>
  <c r="J149" i="3"/>
  <c r="BK145" i="3"/>
  <c r="J144" i="3"/>
  <c r="J140" i="3"/>
  <c r="BK133" i="3"/>
  <c r="J148" i="2"/>
  <c r="BK139" i="2"/>
  <c r="J137" i="2"/>
  <c r="BK134" i="2"/>
  <c r="BK133" i="2"/>
  <c r="BK130" i="2"/>
  <c r="BK129" i="2"/>
  <c r="BK126" i="2"/>
  <c r="J167" i="7"/>
  <c r="BK160" i="7"/>
  <c r="BK149" i="7"/>
  <c r="J144" i="7"/>
  <c r="J132" i="7"/>
  <c r="BK129" i="7"/>
  <c r="J171" i="6"/>
  <c r="J168" i="6"/>
  <c r="J163" i="6"/>
  <c r="BK154" i="6"/>
  <c r="BK150" i="6"/>
  <c r="J149" i="6"/>
  <c r="BK148" i="6"/>
  <c r="J145" i="6"/>
  <c r="BK144" i="6"/>
  <c r="BK141" i="6"/>
  <c r="BK139" i="6"/>
  <c r="BK136" i="6"/>
  <c r="BK128" i="6"/>
  <c r="BK155" i="5"/>
  <c r="BK153" i="5"/>
  <c r="BK150" i="5"/>
  <c r="J149" i="5"/>
  <c r="J142" i="5"/>
  <c r="BK138" i="5"/>
  <c r="J125" i="5"/>
  <c r="BK153" i="3"/>
  <c r="BK151" i="3"/>
  <c r="BK149" i="3"/>
  <c r="J142" i="3"/>
  <c r="BK139" i="3"/>
  <c r="J137" i="3"/>
  <c r="BK132" i="3"/>
  <c r="J130" i="3"/>
  <c r="BK138" i="2"/>
  <c r="BK125" i="2"/>
  <c r="BK168" i="7"/>
  <c r="J152" i="7"/>
  <c r="J141" i="7"/>
  <c r="BK138" i="7"/>
  <c r="BK131" i="7"/>
  <c r="J130" i="7"/>
  <c r="J129" i="7"/>
  <c r="BK178" i="6"/>
  <c r="BK176" i="6"/>
  <c r="J173" i="6"/>
  <c r="BK170" i="6"/>
  <c r="J166" i="6"/>
  <c r="BK158" i="6"/>
  <c r="J152" i="6"/>
  <c r="J150" i="6"/>
  <c r="BK147" i="6"/>
  <c r="J146" i="6"/>
  <c r="J144" i="6"/>
  <c r="BK140" i="6"/>
  <c r="BK135" i="6"/>
  <c r="BK130" i="6"/>
  <c r="BK126" i="6"/>
  <c r="BK157" i="5"/>
  <c r="J154" i="5"/>
  <c r="BK145" i="5"/>
  <c r="J138" i="5"/>
  <c r="BK136" i="5"/>
  <c r="J132" i="5"/>
  <c r="J130" i="5"/>
  <c r="BK126" i="5"/>
  <c r="J172" i="4"/>
  <c r="BK170" i="4"/>
  <c r="J166" i="4"/>
  <c r="J163" i="4"/>
  <c r="BK161" i="4"/>
  <c r="J152" i="4"/>
  <c r="J151" i="4"/>
  <c r="BK150" i="4"/>
  <c r="BK149" i="4"/>
  <c r="BK148" i="4"/>
  <c r="BK146" i="4"/>
  <c r="BK143" i="4"/>
  <c r="BK142" i="4"/>
  <c r="BK138" i="4"/>
  <c r="J127" i="4"/>
  <c r="BK158" i="3"/>
  <c r="BK156" i="3"/>
  <c r="J148" i="3"/>
  <c r="J146" i="3"/>
  <c r="BK143" i="3"/>
  <c r="J144" i="2"/>
  <c r="J142" i="2"/>
  <c r="BK137" i="2"/>
  <c r="BK135" i="2"/>
  <c r="J136" i="7"/>
  <c r="BK135" i="7"/>
  <c r="J133" i="7"/>
  <c r="BK127" i="7"/>
  <c r="BK175" i="6"/>
  <c r="J170" i="6"/>
  <c r="J169" i="6"/>
  <c r="J167" i="6"/>
  <c r="J164" i="6"/>
  <c r="BK163" i="6"/>
  <c r="BK161" i="6"/>
  <c r="J159" i="6"/>
  <c r="J147" i="6"/>
  <c r="BK145" i="6"/>
  <c r="BK143" i="6"/>
  <c r="J138" i="6"/>
  <c r="J137" i="6"/>
  <c r="J135" i="6"/>
  <c r="J128" i="6"/>
  <c r="J127" i="6"/>
  <c r="J122" i="6"/>
  <c r="BK121" i="6"/>
  <c r="BK160" i="5"/>
  <c r="BK159" i="5"/>
  <c r="J152" i="5"/>
  <c r="J150" i="5"/>
  <c r="BK147" i="5"/>
  <c r="BK143" i="5"/>
  <c r="BK142" i="5"/>
  <c r="BK141" i="5"/>
  <c r="BK140" i="5"/>
  <c r="J127" i="5"/>
  <c r="BK176" i="4"/>
  <c r="J169" i="4"/>
  <c r="J165" i="4"/>
  <c r="J159" i="4"/>
  <c r="J158" i="4"/>
  <c r="J156" i="4"/>
  <c r="J153" i="4"/>
  <c r="J150" i="4"/>
  <c r="BK147" i="4"/>
  <c r="BK145" i="4"/>
  <c r="J140" i="4"/>
  <c r="J137" i="4"/>
  <c r="J135" i="4"/>
  <c r="BK128" i="4"/>
  <c r="BK148" i="3"/>
  <c r="J143" i="3"/>
  <c r="J133" i="3"/>
  <c r="J132" i="3"/>
  <c r="J133" i="2"/>
  <c r="BK132" i="2"/>
  <c r="J128" i="2"/>
  <c r="BK127" i="2" l="1"/>
  <c r="J127" i="2" s="1"/>
  <c r="J99" i="2" s="1"/>
  <c r="T145" i="2"/>
  <c r="BK127" i="3"/>
  <c r="J127" i="3" s="1"/>
  <c r="J98" i="3" s="1"/>
  <c r="BK141" i="3"/>
  <c r="J141" i="3" s="1"/>
  <c r="J100" i="3" s="1"/>
  <c r="R147" i="3"/>
  <c r="T125" i="4"/>
  <c r="R141" i="4"/>
  <c r="R134" i="5"/>
  <c r="R133" i="5" s="1"/>
  <c r="BK120" i="6"/>
  <c r="J120" i="6" s="1"/>
  <c r="J97" i="6" s="1"/>
  <c r="R131" i="6"/>
  <c r="P123" i="2"/>
  <c r="T127" i="3"/>
  <c r="T141" i="3"/>
  <c r="BK152" i="3"/>
  <c r="J152" i="3" s="1"/>
  <c r="J102" i="3" s="1"/>
  <c r="T160" i="3"/>
  <c r="T159" i="3" s="1"/>
  <c r="BK144" i="4"/>
  <c r="J144" i="4" s="1"/>
  <c r="J100" i="4" s="1"/>
  <c r="R174" i="4"/>
  <c r="R173" i="4" s="1"/>
  <c r="T124" i="5"/>
  <c r="T123" i="5"/>
  <c r="BK155" i="6"/>
  <c r="J155" i="6" s="1"/>
  <c r="J99" i="6" s="1"/>
  <c r="BK123" i="2"/>
  <c r="P145" i="2"/>
  <c r="T134" i="5"/>
  <c r="T133" i="5" s="1"/>
  <c r="T120" i="6"/>
  <c r="P155" i="6"/>
  <c r="R126" i="7"/>
  <c r="T127" i="2"/>
  <c r="P127" i="3"/>
  <c r="R136" i="3"/>
  <c r="T147" i="3"/>
  <c r="R160" i="3"/>
  <c r="R159" i="3" s="1"/>
  <c r="P125" i="4"/>
  <c r="BK141" i="4"/>
  <c r="J141" i="4" s="1"/>
  <c r="J99" i="4" s="1"/>
  <c r="T141" i="4"/>
  <c r="P174" i="4"/>
  <c r="P173" i="4" s="1"/>
  <c r="BK134" i="5"/>
  <c r="BK133" i="5" s="1"/>
  <c r="J133" i="5" s="1"/>
  <c r="J101" i="5" s="1"/>
  <c r="R120" i="6"/>
  <c r="T131" i="6"/>
  <c r="T126" i="7"/>
  <c r="R139" i="7"/>
  <c r="P127" i="2"/>
  <c r="BK136" i="3"/>
  <c r="J136" i="3" s="1"/>
  <c r="J99" i="3" s="1"/>
  <c r="P141" i="3"/>
  <c r="P152" i="3"/>
  <c r="P160" i="3"/>
  <c r="P159" i="3" s="1"/>
  <c r="T144" i="4"/>
  <c r="P134" i="5"/>
  <c r="P133" i="5" s="1"/>
  <c r="P134" i="7"/>
  <c r="P139" i="7"/>
  <c r="BK157" i="7"/>
  <c r="J157" i="7" s="1"/>
  <c r="J103" i="7" s="1"/>
  <c r="T123" i="2"/>
  <c r="R145" i="2"/>
  <c r="R127" i="3"/>
  <c r="R141" i="3"/>
  <c r="T152" i="3"/>
  <c r="BK160" i="3"/>
  <c r="J160" i="3" s="1"/>
  <c r="J105" i="3" s="1"/>
  <c r="R144" i="4"/>
  <c r="R124" i="5"/>
  <c r="R123" i="5" s="1"/>
  <c r="P120" i="6"/>
  <c r="T155" i="6"/>
  <c r="BK126" i="7"/>
  <c r="J126" i="7" s="1"/>
  <c r="J98" i="7" s="1"/>
  <c r="BK139" i="7"/>
  <c r="J139" i="7" s="1"/>
  <c r="J100" i="7" s="1"/>
  <c r="P157" i="7"/>
  <c r="R127" i="2"/>
  <c r="T136" i="3"/>
  <c r="P147" i="3"/>
  <c r="BK125" i="4"/>
  <c r="P144" i="4"/>
  <c r="BK174" i="4"/>
  <c r="BK173" i="4" s="1"/>
  <c r="J173" i="4" s="1"/>
  <c r="J102" i="4" s="1"/>
  <c r="BK124" i="5"/>
  <c r="J124" i="5" s="1"/>
  <c r="J98" i="5" s="1"/>
  <c r="P131" i="6"/>
  <c r="BK134" i="7"/>
  <c r="J134" i="7" s="1"/>
  <c r="J99" i="7" s="1"/>
  <c r="R134" i="7"/>
  <c r="T134" i="7"/>
  <c r="R157" i="7"/>
  <c r="BK163" i="7"/>
  <c r="J163" i="7" s="1"/>
  <c r="J104" i="7" s="1"/>
  <c r="P163" i="7"/>
  <c r="R123" i="2"/>
  <c r="BK145" i="2"/>
  <c r="J145" i="2" s="1"/>
  <c r="J101" i="2" s="1"/>
  <c r="P136" i="3"/>
  <c r="BK147" i="3"/>
  <c r="J147" i="3" s="1"/>
  <c r="J101" i="3" s="1"/>
  <c r="R152" i="3"/>
  <c r="R125" i="4"/>
  <c r="P141" i="4"/>
  <c r="T174" i="4"/>
  <c r="T173" i="4" s="1"/>
  <c r="P124" i="5"/>
  <c r="P123" i="5" s="1"/>
  <c r="BK131" i="6"/>
  <c r="J131" i="6" s="1"/>
  <c r="J98" i="6" s="1"/>
  <c r="R155" i="6"/>
  <c r="P126" i="7"/>
  <c r="T139" i="7"/>
  <c r="T157" i="7"/>
  <c r="R163" i="7"/>
  <c r="T163" i="7"/>
  <c r="BF135" i="2"/>
  <c r="BF144" i="2"/>
  <c r="BF147" i="2"/>
  <c r="E85" i="3"/>
  <c r="BF128" i="3"/>
  <c r="BF140" i="3"/>
  <c r="BF145" i="3"/>
  <c r="J89" i="4"/>
  <c r="BF129" i="4"/>
  <c r="BF143" i="4"/>
  <c r="BF161" i="4"/>
  <c r="BF166" i="4"/>
  <c r="BK171" i="4"/>
  <c r="J171" i="4" s="1"/>
  <c r="J101" i="4" s="1"/>
  <c r="F92" i="5"/>
  <c r="BF125" i="5"/>
  <c r="BF128" i="5"/>
  <c r="BF130" i="5"/>
  <c r="BF136" i="5"/>
  <c r="BF148" i="5"/>
  <c r="BF154" i="5"/>
  <c r="BF155" i="5"/>
  <c r="BF158" i="5"/>
  <c r="E85" i="6"/>
  <c r="BF124" i="6"/>
  <c r="BF130" i="6"/>
  <c r="BF139" i="6"/>
  <c r="BF144" i="6"/>
  <c r="BF150" i="6"/>
  <c r="BF154" i="6"/>
  <c r="BF157" i="6"/>
  <c r="BF176" i="6"/>
  <c r="BF177" i="6"/>
  <c r="BF179" i="6"/>
  <c r="BF138" i="7"/>
  <c r="BF140" i="7"/>
  <c r="BF144" i="7"/>
  <c r="E111" i="2"/>
  <c r="F118" i="2"/>
  <c r="BF129" i="2"/>
  <c r="BF138" i="2"/>
  <c r="BF139" i="2"/>
  <c r="BK143" i="2"/>
  <c r="J143" i="2" s="1"/>
  <c r="J100" i="2" s="1"/>
  <c r="BF129" i="3"/>
  <c r="BF130" i="3"/>
  <c r="BF137" i="3"/>
  <c r="BF161" i="3"/>
  <c r="BF162" i="3"/>
  <c r="E85" i="4"/>
  <c r="F120" i="4"/>
  <c r="BF128" i="4"/>
  <c r="BF132" i="4"/>
  <c r="BF133" i="4"/>
  <c r="BF134" i="4"/>
  <c r="BF135" i="4"/>
  <c r="BF158" i="4"/>
  <c r="BF127" i="5"/>
  <c r="BF141" i="5"/>
  <c r="BF142" i="5"/>
  <c r="BK131" i="5"/>
  <c r="J131" i="5" s="1"/>
  <c r="J100" i="5" s="1"/>
  <c r="F116" i="6"/>
  <c r="BF131" i="7"/>
  <c r="BF142" i="7"/>
  <c r="BF146" i="7"/>
  <c r="BF148" i="7"/>
  <c r="BF149" i="7"/>
  <c r="BF164" i="7"/>
  <c r="BF166" i="7"/>
  <c r="BF168" i="7"/>
  <c r="BF124" i="2"/>
  <c r="BF130" i="2"/>
  <c r="BF133" i="3"/>
  <c r="BF154" i="3"/>
  <c r="BF143" i="5"/>
  <c r="BF145" i="5"/>
  <c r="BF157" i="5"/>
  <c r="J113" i="6"/>
  <c r="BF142" i="6"/>
  <c r="BF156" i="6"/>
  <c r="BF158" i="6"/>
  <c r="BF160" i="6"/>
  <c r="BF164" i="6"/>
  <c r="BF175" i="6"/>
  <c r="BF178" i="6"/>
  <c r="BF135" i="7"/>
  <c r="BF141" i="7"/>
  <c r="BF162" i="7"/>
  <c r="J89" i="2"/>
  <c r="F122" i="3"/>
  <c r="BF131" i="3"/>
  <c r="BF151" i="3"/>
  <c r="BK157" i="3"/>
  <c r="J157" i="3" s="1"/>
  <c r="J103" i="3" s="1"/>
  <c r="BF130" i="4"/>
  <c r="BF136" i="4"/>
  <c r="BF137" i="4"/>
  <c r="BF138" i="4"/>
  <c r="BF148" i="4"/>
  <c r="BF155" i="4"/>
  <c r="BF164" i="4"/>
  <c r="BF176" i="4"/>
  <c r="E85" i="5"/>
  <c r="BF147" i="5"/>
  <c r="BF153" i="5"/>
  <c r="BF159" i="5"/>
  <c r="BF121" i="6"/>
  <c r="BF126" i="6"/>
  <c r="BF136" i="6"/>
  <c r="BF159" i="6"/>
  <c r="BF163" i="6"/>
  <c r="BF172" i="6"/>
  <c r="E85" i="7"/>
  <c r="F121" i="7"/>
  <c r="BF127" i="7"/>
  <c r="BF130" i="7"/>
  <c r="BF132" i="7"/>
  <c r="BF155" i="7"/>
  <c r="BF160" i="7"/>
  <c r="BF132" i="2"/>
  <c r="BF133" i="2"/>
  <c r="BF142" i="2"/>
  <c r="J89" i="3"/>
  <c r="BF132" i="3"/>
  <c r="BF135" i="3"/>
  <c r="BF139" i="3"/>
  <c r="BF142" i="3"/>
  <c r="BF155" i="3"/>
  <c r="BF126" i="4"/>
  <c r="BF131" i="4"/>
  <c r="BF150" i="4"/>
  <c r="BF152" i="4"/>
  <c r="BF169" i="4"/>
  <c r="BF170" i="4"/>
  <c r="BF135" i="5"/>
  <c r="BF149" i="5"/>
  <c r="BF122" i="6"/>
  <c r="BF134" i="6"/>
  <c r="BF145" i="6"/>
  <c r="BF152" i="6"/>
  <c r="BF136" i="7"/>
  <c r="BF150" i="7"/>
  <c r="BF152" i="7"/>
  <c r="BF158" i="7"/>
  <c r="BK154" i="7"/>
  <c r="J154" i="7" s="1"/>
  <c r="J101" i="7" s="1"/>
  <c r="BF125" i="2"/>
  <c r="BF134" i="2"/>
  <c r="BF143" i="3"/>
  <c r="BF144" i="3"/>
  <c r="BF146" i="3"/>
  <c r="BF149" i="3"/>
  <c r="BF156" i="3"/>
  <c r="BF158" i="3"/>
  <c r="BF140" i="4"/>
  <c r="BF151" i="4"/>
  <c r="BF154" i="4"/>
  <c r="BF156" i="4"/>
  <c r="BF157" i="4"/>
  <c r="BF168" i="4"/>
  <c r="BF126" i="5"/>
  <c r="BF132" i="5"/>
  <c r="BF138" i="5"/>
  <c r="BF146" i="5"/>
  <c r="BF160" i="5"/>
  <c r="BF123" i="6"/>
  <c r="BF125" i="6"/>
  <c r="BF127" i="6"/>
  <c r="BF128" i="6"/>
  <c r="BF132" i="6"/>
  <c r="BF135" i="6"/>
  <c r="BF143" i="6"/>
  <c r="BF162" i="6"/>
  <c r="BF165" i="6"/>
  <c r="BF166" i="6"/>
  <c r="BF167" i="6"/>
  <c r="BF169" i="6"/>
  <c r="BF170" i="6"/>
  <c r="BF171" i="6"/>
  <c r="BF133" i="7"/>
  <c r="BF128" i="2"/>
  <c r="BF137" i="2"/>
  <c r="BF140" i="2"/>
  <c r="BF148" i="2"/>
  <c r="BF134" i="3"/>
  <c r="BF138" i="3"/>
  <c r="BF150" i="3"/>
  <c r="BF139" i="4"/>
  <c r="BF145" i="4"/>
  <c r="BF146" i="4"/>
  <c r="BF153" i="4"/>
  <c r="BF159" i="4"/>
  <c r="BF160" i="4"/>
  <c r="BF165" i="4"/>
  <c r="J89" i="5"/>
  <c r="BF137" i="5"/>
  <c r="BF139" i="5"/>
  <c r="BF140" i="5"/>
  <c r="BF150" i="5"/>
  <c r="BF151" i="5"/>
  <c r="BF152" i="5"/>
  <c r="BK129" i="5"/>
  <c r="J129" i="5" s="1"/>
  <c r="J99" i="5" s="1"/>
  <c r="BF140" i="6"/>
  <c r="BF146" i="6"/>
  <c r="BF147" i="6"/>
  <c r="BF149" i="6"/>
  <c r="BF151" i="6"/>
  <c r="BF153" i="6"/>
  <c r="BF161" i="6"/>
  <c r="BF168" i="6"/>
  <c r="BF137" i="7"/>
  <c r="BF151" i="7"/>
  <c r="BF126" i="2"/>
  <c r="BF146" i="2"/>
  <c r="BF148" i="3"/>
  <c r="BF153" i="3"/>
  <c r="BF127" i="4"/>
  <c r="BF142" i="4"/>
  <c r="BF147" i="4"/>
  <c r="BF149" i="4"/>
  <c r="BF162" i="4"/>
  <c r="BF163" i="4"/>
  <c r="BF172" i="4"/>
  <c r="BF175" i="4"/>
  <c r="BF156" i="5"/>
  <c r="BF129" i="6"/>
  <c r="BF137" i="6"/>
  <c r="BF138" i="6"/>
  <c r="BF141" i="6"/>
  <c r="BF148" i="6"/>
  <c r="BF173" i="6"/>
  <c r="BF174" i="6"/>
  <c r="J89" i="7"/>
  <c r="BF129" i="7"/>
  <c r="BF167" i="7"/>
  <c r="F33" i="2"/>
  <c r="AZ95" i="1" s="1"/>
  <c r="F33" i="6"/>
  <c r="AZ99" i="1" s="1"/>
  <c r="F36" i="2"/>
  <c r="BC95" i="1" s="1"/>
  <c r="F37" i="2"/>
  <c r="BD95" i="1" s="1"/>
  <c r="F36" i="4"/>
  <c r="BC97" i="1" s="1"/>
  <c r="F37" i="4"/>
  <c r="BD97" i="1" s="1"/>
  <c r="F37" i="6"/>
  <c r="BD99" i="1" s="1"/>
  <c r="F36" i="5"/>
  <c r="BC98" i="1" s="1"/>
  <c r="F35" i="3"/>
  <c r="BB96" i="1" s="1"/>
  <c r="F37" i="5"/>
  <c r="BD98" i="1" s="1"/>
  <c r="J33" i="3"/>
  <c r="AV96" i="1" s="1"/>
  <c r="F36" i="3"/>
  <c r="BC96" i="1" s="1"/>
  <c r="F35" i="5"/>
  <c r="BB98" i="1" s="1"/>
  <c r="J33" i="5"/>
  <c r="AV98" i="1" s="1"/>
  <c r="F36" i="6"/>
  <c r="BC99" i="1" s="1"/>
  <c r="F37" i="7"/>
  <c r="BD100" i="1" s="1"/>
  <c r="F35" i="4"/>
  <c r="BB97" i="1" s="1"/>
  <c r="F35" i="7"/>
  <c r="BB100" i="1" s="1"/>
  <c r="F33" i="4"/>
  <c r="AZ97" i="1" s="1"/>
  <c r="F33" i="5"/>
  <c r="AZ98" i="1" s="1"/>
  <c r="F36" i="7"/>
  <c r="BC100" i="1" s="1"/>
  <c r="J33" i="2"/>
  <c r="AV95" i="1" s="1"/>
  <c r="J33" i="4"/>
  <c r="AV97" i="1" s="1"/>
  <c r="F33" i="3"/>
  <c r="AZ96" i="1" s="1"/>
  <c r="J33" i="6"/>
  <c r="AV99" i="1" s="1"/>
  <c r="J33" i="7"/>
  <c r="AV100" i="1" s="1"/>
  <c r="F37" i="3"/>
  <c r="BD96" i="1" s="1"/>
  <c r="F33" i="7"/>
  <c r="AZ100" i="1" s="1"/>
  <c r="F35" i="2"/>
  <c r="BB95" i="1" s="1"/>
  <c r="F35" i="6"/>
  <c r="BB99" i="1" s="1"/>
  <c r="T122" i="2" l="1"/>
  <c r="R122" i="2"/>
  <c r="R124" i="4"/>
  <c r="R123" i="4" s="1"/>
  <c r="P125" i="7"/>
  <c r="T121" i="2"/>
  <c r="R121" i="2"/>
  <c r="R122" i="5"/>
  <c r="P122" i="5"/>
  <c r="AU98" i="1" s="1"/>
  <c r="R125" i="7"/>
  <c r="T126" i="3"/>
  <c r="T125" i="3" s="1"/>
  <c r="T156" i="7"/>
  <c r="BK122" i="2"/>
  <c r="J122" i="2" s="1"/>
  <c r="J97" i="2" s="1"/>
  <c r="P119" i="6"/>
  <c r="AU99" i="1" s="1"/>
  <c r="R156" i="7"/>
  <c r="BK124" i="4"/>
  <c r="J124" i="4" s="1"/>
  <c r="J97" i="4" s="1"/>
  <c r="R126" i="3"/>
  <c r="R125" i="3" s="1"/>
  <c r="P126" i="3"/>
  <c r="P125" i="3" s="1"/>
  <c r="AU96" i="1" s="1"/>
  <c r="P156" i="7"/>
  <c r="T125" i="7"/>
  <c r="P124" i="4"/>
  <c r="P123" i="4" s="1"/>
  <c r="AU97" i="1" s="1"/>
  <c r="T122" i="5"/>
  <c r="P122" i="2"/>
  <c r="P121" i="2" s="1"/>
  <c r="AU95" i="1" s="1"/>
  <c r="T124" i="4"/>
  <c r="T123" i="4" s="1"/>
  <c r="R119" i="6"/>
  <c r="T119" i="6"/>
  <c r="J125" i="4"/>
  <c r="J98" i="4" s="1"/>
  <c r="J174" i="4"/>
  <c r="J103" i="4" s="1"/>
  <c r="BK123" i="5"/>
  <c r="J123" i="5" s="1"/>
  <c r="J97" i="5" s="1"/>
  <c r="J134" i="5"/>
  <c r="J102" i="5" s="1"/>
  <c r="J123" i="2"/>
  <c r="J98" i="2" s="1"/>
  <c r="BK125" i="7"/>
  <c r="J125" i="7" s="1"/>
  <c r="J97" i="7" s="1"/>
  <c r="BK126" i="3"/>
  <c r="J126" i="3" s="1"/>
  <c r="J97" i="3" s="1"/>
  <c r="BK159" i="3"/>
  <c r="J159" i="3" s="1"/>
  <c r="J104" i="3" s="1"/>
  <c r="BK119" i="6"/>
  <c r="J119" i="6" s="1"/>
  <c r="J30" i="6" s="1"/>
  <c r="AG99" i="1" s="1"/>
  <c r="BK156" i="7"/>
  <c r="J156" i="7"/>
  <c r="J102" i="7" s="1"/>
  <c r="F34" i="4"/>
  <c r="BA97" i="1" s="1"/>
  <c r="J34" i="7"/>
  <c r="AW100" i="1" s="1"/>
  <c r="AT100" i="1" s="1"/>
  <c r="BC94" i="1"/>
  <c r="W32" i="1" s="1"/>
  <c r="J34" i="4"/>
  <c r="AW97" i="1" s="1"/>
  <c r="AT97" i="1" s="1"/>
  <c r="F34" i="3"/>
  <c r="BA96" i="1" s="1"/>
  <c r="J34" i="3"/>
  <c r="AW96" i="1" s="1"/>
  <c r="AT96" i="1" s="1"/>
  <c r="F34" i="5"/>
  <c r="BA98" i="1" s="1"/>
  <c r="AZ94" i="1"/>
  <c r="W29" i="1" s="1"/>
  <c r="J34" i="5"/>
  <c r="AW98" i="1" s="1"/>
  <c r="AT98" i="1" s="1"/>
  <c r="J34" i="2"/>
  <c r="AW95" i="1" s="1"/>
  <c r="AT95" i="1" s="1"/>
  <c r="J34" i="6"/>
  <c r="AW99" i="1" s="1"/>
  <c r="AT99" i="1" s="1"/>
  <c r="BB94" i="1"/>
  <c r="W31" i="1" s="1"/>
  <c r="BD94" i="1"/>
  <c r="W33" i="1" s="1"/>
  <c r="F34" i="2"/>
  <c r="BA95" i="1" s="1"/>
  <c r="F34" i="6"/>
  <c r="BA99" i="1" s="1"/>
  <c r="F34" i="7"/>
  <c r="BA100" i="1" s="1"/>
  <c r="P124" i="7" l="1"/>
  <c r="AU100" i="1" s="1"/>
  <c r="T124" i="7"/>
  <c r="R124" i="7"/>
  <c r="J39" i="6"/>
  <c r="BK122" i="5"/>
  <c r="J122" i="5" s="1"/>
  <c r="J96" i="5" s="1"/>
  <c r="BK125" i="3"/>
  <c r="J125" i="3" s="1"/>
  <c r="J96" i="3" s="1"/>
  <c r="BK123" i="4"/>
  <c r="J123" i="4" s="1"/>
  <c r="J96" i="4" s="1"/>
  <c r="J96" i="6"/>
  <c r="BK124" i="7"/>
  <c r="J124" i="7" s="1"/>
  <c r="J96" i="7" s="1"/>
  <c r="BK121" i="2"/>
  <c r="J121" i="2" s="1"/>
  <c r="J96" i="2" s="1"/>
  <c r="AN99" i="1"/>
  <c r="BA94" i="1"/>
  <c r="AW94" i="1" s="1"/>
  <c r="AK30" i="1" s="1"/>
  <c r="AY94" i="1"/>
  <c r="AV94" i="1"/>
  <c r="AK29" i="1" s="1"/>
  <c r="AU94" i="1"/>
  <c r="AX94" i="1"/>
  <c r="J30" i="3" l="1"/>
  <c r="AG96" i="1" s="1"/>
  <c r="AN96" i="1" s="1"/>
  <c r="W30" i="1"/>
  <c r="J30" i="2"/>
  <c r="AG95" i="1" s="1"/>
  <c r="AN95" i="1" s="1"/>
  <c r="AT94" i="1"/>
  <c r="J30" i="5"/>
  <c r="AG98" i="1" s="1"/>
  <c r="AN98" i="1" s="1"/>
  <c r="J30" i="7"/>
  <c r="AG100" i="1" s="1"/>
  <c r="AN100" i="1" s="1"/>
  <c r="J30" i="4"/>
  <c r="AG97" i="1" s="1"/>
  <c r="AN97" i="1" s="1"/>
  <c r="J39" i="2" l="1"/>
  <c r="J39" i="3"/>
  <c r="J39" i="5"/>
  <c r="J39" i="7"/>
  <c r="J39" i="4"/>
  <c r="AG94" i="1"/>
  <c r="AK26" i="1" s="1"/>
  <c r="AK35" i="1" s="1"/>
  <c r="AN94" i="1" l="1"/>
</calcChain>
</file>

<file path=xl/sharedStrings.xml><?xml version="1.0" encoding="utf-8"?>
<sst xmlns="http://schemas.openxmlformats.org/spreadsheetml/2006/main" count="4086" uniqueCount="875">
  <si>
    <t>Export Komplet</t>
  </si>
  <si>
    <t/>
  </si>
  <si>
    <t>2.0</t>
  </si>
  <si>
    <t>False</t>
  </si>
  <si>
    <t>{674300b8-8193-4106-9d39-69344a7912fb}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</si>
  <si>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</si>
  <si>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</si>
  <si>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</si>
  <si>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</si>
  <si>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</si>
  <si>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</si>
  <si>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</si>
  <si>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18-2005K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</si>
  <si>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</si>
  <si>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</si>
  <si>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JKSO:</t>
  </si>
  <si>
    <t>KS:</t>
  </si>
  <si>
    <t>Miesto:</t>
  </si>
  <si>
    <t>Lubeník, okr. Revúca</t>
  </si>
  <si>
    <t>Dátum:</t>
  </si>
  <si>
    <t>Objednávateľ:</t>
  </si>
  <si>
    <t>IČO:</t>
  </si>
  <si>
    <t>Obec Lubeník, Obecný úrad č. 222, 049 18 Lubeník</t>
  </si>
  <si>
    <t>IČ DPH:</t>
  </si>
  <si>
    <t>Zhotoviteľ:</t>
  </si>
  <si>
    <t>Vyplň údaj</t>
  </si>
  <si>
    <t>Projektant:</t>
  </si>
  <si>
    <t>ByvaPro s.r.o., Mlynské Nivy 58, 821 05 Bratislava</t>
  </si>
  <si>
    <t>True</t>
  </si>
  <si>
    <t>0,01</t>
  </si>
  <si>
    <t>Spracovateľ:</t>
  </si>
  <si>
    <t>Poznámka:</t>
  </si>
  <si>
    <t xml:space="preserve">K správnemu naceneniu výkazu výmer je potrebné naštudovanie PD a obhliadka stavby. Naceniť je potrebné jestvujúci výkaz výmer podľa pokynov tendrového zadávateľa, resp. zmluvy o dielo. Rozdiely uviesť pod čiaru._x000D_
Výkaz výmer výberom položiek, priloženými výpočtami má pomôcť a urýchliť dodávateľovi správne naceniť všetky práce podľa PD ku kompletnej realizácii, skolaudovaní a užívateľnosti stavebného diela._x000D_
Práce a dodávky obsiahnuté v projektovej dokumentácii a neobsiahnuté vo výkaze výmer je dodávateľ povinný položkovo rozšpecifikovať a naceniť pod čiaru, mimo ponukového rozpočtu pre objektívne rozhodovanie._x000D_
Zmeny, opravy VV a návrhy na možné zniženie stavebných nákladov dodávateľ nacení rovnako pod čiaru a priloží k ponukovému rozpočtu. Výmeny materiálov je potrebné prekonzultovať s architektom a investorom. Pri materiáloch uvedených všeobecne dodávateľ špecifikuje konkrétny uvažovaný druh._x000D_
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</si>
  <si>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</si>
  <si>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</si>
  <si>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</si>
  <si>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</si>
  <si>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</si>
  <si>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</si>
  <si>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</si>
  <si>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</si>
  <si>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</si>
  <si>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</si>
  <si>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</si>
  <si>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</si>
  <si>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</si>
  <si>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</si>
  <si>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</si>
  <si>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</si>
  <si>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</si>
  <si>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</si>
  <si>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</si>
  <si>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</si>
  <si>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</si>
  <si>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</si>
  <si>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</si>
  <si>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</si>
  <si>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</si>
  <si>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</si>
  <si>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</si>
  <si>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</si>
  <si>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</si>
  <si>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</si>
  <si>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</si>
  <si>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</si>
  <si>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</si>
  <si>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</si>
  <si>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</si>
  <si>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</si>
  <si>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</si>
  <si>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</si>
  <si>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</si>
  <si>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</si>
  <si>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</si>
  <si>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</si>
  <si>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</si>
  <si>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</si>
  <si>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</si>
  <si>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</si>
  <si>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Skladovacia hala</t>
  </si>
  <si>
    <t>STA</t>
  </si>
  <si>
    <t>1</t>
  </si>
  <si>
    <t>{79a87886-c4ca-450d-b5f5-5e29626c3d72}</t>
  </si>
  <si>
    <t>SO 02</t>
  </si>
  <si>
    <t>Spevnené plochy</t>
  </si>
  <si>
    <t>{3d54d080-ccdf-45af-aa18-019740016a66}</t>
  </si>
  <si>
    <t>SO 03</t>
  </si>
  <si>
    <t>Odvodnenie areálu</t>
  </si>
  <si>
    <t>{d6de6330-2957-46fb-bb58-30c003f09580}</t>
  </si>
  <si>
    <t>SO 04</t>
  </si>
  <si>
    <t>Oplotenie areálu</t>
  </si>
  <si>
    <t>{84b260e0-952c-42c1-a20f-92d52fd7bd92}</t>
  </si>
  <si>
    <t>EL</t>
  </si>
  <si>
    <t>Areálové osvetlenie</t>
  </si>
  <si>
    <t>{74c65b19-4000-4a16-a95c-4117ed62e0d4}</t>
  </si>
  <si>
    <t>NP</t>
  </si>
  <si>
    <t>Naviac práce</t>
  </si>
  <si>
    <t>{af3e34e0-c079-41d8-bff9-12306921b525}</t>
  </si>
  <si>
    <t>KRYCÍ LIST ROZPOČTU</t>
  </si>
  <si>
    <t>Objekt:</t>
  </si>
  <si>
    <t>SO 01 - Skladovacia hala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</si>
  <si>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</si>
  <si>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</si>
  <si>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</si>
  <si>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</si>
  <si>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</si>
  <si>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</si>
  <si>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</si>
  <si>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</si>
  <si>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</si>
  <si>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764 - Konštrukcie klampiarske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</si>
  <si>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</si>
  <si>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</si>
  <si>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</si>
  <si>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</si>
  <si>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</si>
  <si>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</si>
  <si>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</si>
  <si>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</si>
  <si>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</si>
  <si>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</si>
  <si>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</si>
  <si>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</si>
  <si>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</si>
  <si>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</si>
  <si>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</si>
  <si>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</si>
  <si>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</si>
  <si>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</si>
  <si>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610991111</t>
  </si>
  <si>
    <t>Zakrývanie výplní vnútorných okenných otvorov, predmetov a konštrukcií</t>
  </si>
  <si>
    <t>m2</t>
  </si>
  <si>
    <t>4</t>
  </si>
  <si>
    <t>2</t>
  </si>
  <si>
    <t>1386871893</t>
  </si>
  <si>
    <t>8</t>
  </si>
  <si>
    <t>622.1</t>
  </si>
  <si>
    <t>Oklepanie pôvodnej omietky na pôvodnú tehlu s očistením 40% s celkovej plochy</t>
  </si>
  <si>
    <t>-1129586119</t>
  </si>
  <si>
    <t>11</t>
  </si>
  <si>
    <t>6224.2</t>
  </si>
  <si>
    <t>Vonkajšia sanačná omietka stien, hr. 30 mm, nanášaná ručne s vyhladením(materiál + práca)</t>
  </si>
  <si>
    <t>-1896176334</t>
  </si>
  <si>
    <t>9</t>
  </si>
  <si>
    <t>Ostatné konštrukcie a práce-búranie</t>
  </si>
  <si>
    <t>13</t>
  </si>
  <si>
    <t>941942001</t>
  </si>
  <si>
    <t>Montáž lešenia rámového systémového s podlahami šírky do 0,75 m, výšky do 10 m</t>
  </si>
  <si>
    <t>-172150919</t>
  </si>
  <si>
    <t>14</t>
  </si>
  <si>
    <t>941942801</t>
  </si>
  <si>
    <t>Demontáž lešenia rámového systémového s podlahami šírky do 0,75 m, výšky do 10 m</t>
  </si>
  <si>
    <t>-562545559</t>
  </si>
  <si>
    <t>15</t>
  </si>
  <si>
    <t>941942901</t>
  </si>
  <si>
    <t>Príplatok za prvý a každý ďalší i začatý týždeň použitia lešenia rámového systémového šírky do 0,75 m, výšky do 10 m</t>
  </si>
  <si>
    <t>-1402327397</t>
  </si>
  <si>
    <t>P</t>
  </si>
  <si>
    <t>Poznámka k položke:_x000D_
prenájom lešenia 10 týždňov</t>
  </si>
  <si>
    <t>17</t>
  </si>
  <si>
    <t>953996608</t>
  </si>
  <si>
    <t>Rohový profil s flexibilným uhlom</t>
  </si>
  <si>
    <t>m</t>
  </si>
  <si>
    <t>1519405961</t>
  </si>
  <si>
    <t>18</t>
  </si>
  <si>
    <t>953996620</t>
  </si>
  <si>
    <t>Nadokenný profil so skrytou okapničkou</t>
  </si>
  <si>
    <t>269485383</t>
  </si>
  <si>
    <t>19</t>
  </si>
  <si>
    <t>953996626</t>
  </si>
  <si>
    <t>Parapetný profil s tkaninou</t>
  </si>
  <si>
    <t>-217560922</t>
  </si>
  <si>
    <t>962031132</t>
  </si>
  <si>
    <t>Búranie priečok z tehál pálených, plných alebo dutých hr. do 350 mm,  -0,19600t</t>
  </si>
  <si>
    <t>-1569705754</t>
  </si>
  <si>
    <t>Poznámka k položke:_x000D_
G1 Zateplenie stien pod terénom-odstraneie primurovky</t>
  </si>
  <si>
    <t>21</t>
  </si>
  <si>
    <t>979011111</t>
  </si>
  <si>
    <t>Zvislá doprava sutiny a vybúraných hmôt za prvé podlažie nad alebo pod základným podlažím</t>
  </si>
  <si>
    <t>t</t>
  </si>
  <si>
    <t>358663080</t>
  </si>
  <si>
    <t>22</t>
  </si>
  <si>
    <t>979011121</t>
  </si>
  <si>
    <t>Zvislá doprava sutiny a vybúraných hmôt za každé ďalšie podlažie</t>
  </si>
  <si>
    <t>-2135626389</t>
  </si>
  <si>
    <t>23</t>
  </si>
  <si>
    <t>979081111</t>
  </si>
  <si>
    <t>Odvoz sutiny a vybúraných hmôt na skládku do 1 km</t>
  </si>
  <si>
    <t>-1499702143</t>
  </si>
  <si>
    <t>24</t>
  </si>
  <si>
    <t>979081121</t>
  </si>
  <si>
    <t>Odvoz sutiny a vybúraných hmôt na skládku za každý ďalší 1 km</t>
  </si>
  <si>
    <t>1045598245</t>
  </si>
  <si>
    <t>Poznámka k položke:_x000D_
odvoz sutiny do 10 km</t>
  </si>
  <si>
    <t>25</t>
  </si>
  <si>
    <t>979089112</t>
  </si>
  <si>
    <t>Poplatok za skladovanie - drevo, sklo, plasty (17 02 ), ostatné</t>
  </si>
  <si>
    <t>913038963</t>
  </si>
  <si>
    <t>99</t>
  </si>
  <si>
    <t>Presun hmôt HSV</t>
  </si>
  <si>
    <t>27</t>
  </si>
  <si>
    <t>998011002</t>
  </si>
  <si>
    <t>Presun hmôt pre budovy (801, 803, 812), zvislá konštr. z tehál, tvárnic, z kovu výšky do 12 m</t>
  </si>
  <si>
    <t>2120368462</t>
  </si>
  <si>
    <t>764</t>
  </si>
  <si>
    <t>Konštrukcie klampiarske</t>
  </si>
  <si>
    <t>28</t>
  </si>
  <si>
    <t>Pol28</t>
  </si>
  <si>
    <t>Zvodové rúry z pozinkovaného PZ plechu, kruhové 120 mm s uchytením</t>
  </si>
  <si>
    <t>16</t>
  </si>
  <si>
    <t>-1812173397</t>
  </si>
  <si>
    <t>29</t>
  </si>
  <si>
    <t>Pol29</t>
  </si>
  <si>
    <t>Demontáž odpadových rúr kruhové 120 mm,  -0,00338t</t>
  </si>
  <si>
    <t>943317129</t>
  </si>
  <si>
    <t>30</t>
  </si>
  <si>
    <t>Pol30</t>
  </si>
  <si>
    <t>Presun hmôt pre konštrukcie klampiarske v objektoch výšky nad 12 do 24 m</t>
  </si>
  <si>
    <t>%</t>
  </si>
  <si>
    <t>-1196570730</t>
  </si>
  <si>
    <t>SO 02 - Spevnené plochy</t>
  </si>
  <si>
    <t xml:space="preserve">    1 - Zemné práce</t>
  </si>
  <si>
    <t xml:space="preserve">    2 - Zakladanie</t>
  </si>
  <si>
    <t xml:space="preserve">    3 - Zvislé a kompletné konštrukcie</t>
  </si>
  <si>
    <t xml:space="preserve">    5 - Komunikácie</t>
  </si>
  <si>
    <t>PSV - Práce a dodávky PSV</t>
  </si>
  <si>
    <t xml:space="preserve">    767 - Konštrukcie doplnkové kovové</t>
  </si>
  <si>
    <t>Zemné práce</t>
  </si>
  <si>
    <t>111101101</t>
  </si>
  <si>
    <t>Odstránenie travín a tŕstia s príp. premiestnením a uložením na hromady do 50 m, pri celkovej ploche do 1000m2</t>
  </si>
  <si>
    <t>-742035225</t>
  </si>
  <si>
    <t>121101112</t>
  </si>
  <si>
    <t>Odstránenie ornice s premiestn. na hromady, so zložením na vzdialenosť do 100 m a do 1000 m3</t>
  </si>
  <si>
    <t>m3</t>
  </si>
  <si>
    <t>-230927637</t>
  </si>
  <si>
    <t>3</t>
  </si>
  <si>
    <t>122201102</t>
  </si>
  <si>
    <t>Odkopávka a prekopávka nezapažená v hornine 3, nad 100 do 1000 m3</t>
  </si>
  <si>
    <t>-646036743</t>
  </si>
  <si>
    <t>131201101</t>
  </si>
  <si>
    <t>Výkop nezapaženej jamy v hornine 3, do 100 m3</t>
  </si>
  <si>
    <t>-1741432825</t>
  </si>
  <si>
    <t>5</t>
  </si>
  <si>
    <t>131201109</t>
  </si>
  <si>
    <t>Hĺbenie nezapažených jám a zárezov. Príplatok za lepivosť horniny 3</t>
  </si>
  <si>
    <t>986467989</t>
  </si>
  <si>
    <t>162201101</t>
  </si>
  <si>
    <t>Vodorovné premiestnenie výkopku z horniny 1-4 do 20m</t>
  </si>
  <si>
    <t>-611150520</t>
  </si>
  <si>
    <t>7</t>
  </si>
  <si>
    <t>171201201</t>
  </si>
  <si>
    <t>Uloženie sypaniny na skládky do 100 m3</t>
  </si>
  <si>
    <t>-1986164246</t>
  </si>
  <si>
    <t>181301102</t>
  </si>
  <si>
    <t>Rozprestretie ornice v rovine, plocha do 500 m2, hr.do 150 mm</t>
  </si>
  <si>
    <t>-1382989840</t>
  </si>
  <si>
    <t>Zakladanie</t>
  </si>
  <si>
    <t>215901101</t>
  </si>
  <si>
    <t>Zhutnenie podložia z rastlej horniny 1 až 4 pod násypy, z hornina súdržných do 92 % PS a nesúdržných</t>
  </si>
  <si>
    <t>1316380853</t>
  </si>
  <si>
    <t>10</t>
  </si>
  <si>
    <t>275326242</t>
  </si>
  <si>
    <t>Základové pätky z betónu železového vodostavebného C 30/37</t>
  </si>
  <si>
    <t>1733443909</t>
  </si>
  <si>
    <t>289971211</t>
  </si>
  <si>
    <t>Zhotovenie vrstvy z geotextílie na upravenom povrchu sklon do 1 : 5 , šírky od 0 do 3 m</t>
  </si>
  <si>
    <t>1060351647</t>
  </si>
  <si>
    <t>12</t>
  </si>
  <si>
    <t>M</t>
  </si>
  <si>
    <t>693110001100</t>
  </si>
  <si>
    <t>Geotextília polypropylénová Tatratex GTX N PP 200, šírka 0,7-3,5 m, dĺžka 20-60-120 m, hrúbka 1,68 mm, netkaná, MIVA</t>
  </si>
  <si>
    <t>-222171103</t>
  </si>
  <si>
    <t>Zvislé a kompletné konštrukcie</t>
  </si>
  <si>
    <t>311311951</t>
  </si>
  <si>
    <t>Betón nadzákladových múrov prostý tr. C 25/30</t>
  </si>
  <si>
    <t>777027137</t>
  </si>
  <si>
    <t>311351101</t>
  </si>
  <si>
    <t>Debnenie nadzákladových múrov jednostranné, zhotovenie-dielce</t>
  </si>
  <si>
    <t>1676538781</t>
  </si>
  <si>
    <t>311351102</t>
  </si>
  <si>
    <t>Debnenie nadzákladových múrov  jednostranné, odstránenie-dielce</t>
  </si>
  <si>
    <t>2122693258</t>
  </si>
  <si>
    <t>327121113</t>
  </si>
  <si>
    <t>Montáž prefabrikovaného dielca oporných múrov z betónu želez.hmot.do 25t</t>
  </si>
  <si>
    <t>ks</t>
  </si>
  <si>
    <t>1699648218</t>
  </si>
  <si>
    <t>IZX 123/10/318</t>
  </si>
  <si>
    <t>Oporná stena IZX 123/10/318</t>
  </si>
  <si>
    <t>-1396994832</t>
  </si>
  <si>
    <t>Komunikácie</t>
  </si>
  <si>
    <t>564801112</t>
  </si>
  <si>
    <t>Podklad zo štrkodrviny s rozprestretím a zhutnením, po zhutnení hr. 40 mm</t>
  </si>
  <si>
    <t>-1238190445</t>
  </si>
  <si>
    <t>564871111</t>
  </si>
  <si>
    <t>Podklad zo štrkodrviny s rozprestretím a zhutnením, po zhutnení hr. 250 mm</t>
  </si>
  <si>
    <t>-1753794190</t>
  </si>
  <si>
    <t>567123114</t>
  </si>
  <si>
    <t>Podklad z kameniva spevneného cementom, s rozprestrenm a zhutnením CBGM C 5/6, po zhutnení hr. 150 mm</t>
  </si>
  <si>
    <t>-563225950</t>
  </si>
  <si>
    <t>581140314</t>
  </si>
  <si>
    <t>Kryt cementobetónový cestných komunikácií skupiny CB III pre TDZ IV, V a VI, hr. 240 mm</t>
  </si>
  <si>
    <t>-1952176804</t>
  </si>
  <si>
    <t>916561112</t>
  </si>
  <si>
    <t>Osadenie záhonového alebo parkového obrubníka betón., do lôžka z bet. pros. tr. C 16/20 s bočnou oporou</t>
  </si>
  <si>
    <t>-2062795791</t>
  </si>
  <si>
    <t>592170001000</t>
  </si>
  <si>
    <t>Obrubník PREMAC cestný, lxšxv 1000x150x260 mm</t>
  </si>
  <si>
    <t>-521339798</t>
  </si>
  <si>
    <t>917862112</t>
  </si>
  <si>
    <t>Osadenie chodník. obrubníka betónového stojatého do lôžka z betónu prosteho tr. C 16/20 s bočnou oporou</t>
  </si>
  <si>
    <t>1758923413</t>
  </si>
  <si>
    <t>592170002500</t>
  </si>
  <si>
    <t>Obrubník cestný oblúkový, vonkajší polomer 0,5 m, lxšxv 780x150(110)x260 mm</t>
  </si>
  <si>
    <t>105258908</t>
  </si>
  <si>
    <t>26</t>
  </si>
  <si>
    <t>998011001</t>
  </si>
  <si>
    <t>Presun hmôt pre budovy  (801, 803, 812), zvislá konštr. z tehál, tvárnic, z kovu výšky do 6 m</t>
  </si>
  <si>
    <t>-2054455006</t>
  </si>
  <si>
    <t>PSV</t>
  </si>
  <si>
    <t>Práce a dodávky PSV</t>
  </si>
  <si>
    <t>767</t>
  </si>
  <si>
    <t>Konštrukcie doplnkové kovové</t>
  </si>
  <si>
    <t>767995108</t>
  </si>
  <si>
    <t>Montáž ostatných atypických kovových stavebných doplnkových konštrukcií nad 500 kg</t>
  </si>
  <si>
    <t>kg</t>
  </si>
  <si>
    <t>-316342051</t>
  </si>
  <si>
    <t>314-ST-07</t>
  </si>
  <si>
    <t>Cestná váha do 40 t, 4+8+4 metrov (1xnábeh) - na váženie KO</t>
  </si>
  <si>
    <t>súb</t>
  </si>
  <si>
    <t>-351009074</t>
  </si>
  <si>
    <t>SO 03 - Odvodnenie areálu</t>
  </si>
  <si>
    <t xml:space="preserve">    8 - Rúrové vedenie</t>
  </si>
  <si>
    <t>M - Práce a dodávky M</t>
  </si>
  <si>
    <t xml:space="preserve">    46-M - Zemné práce pri extr.mont.prácach</t>
  </si>
  <si>
    <t>01</t>
  </si>
  <si>
    <t>Vytýčenie jestvujúcich podzemných vedení</t>
  </si>
  <si>
    <t>kpl</t>
  </si>
  <si>
    <t>-205967035</t>
  </si>
  <si>
    <t>131201202</t>
  </si>
  <si>
    <t>Výkop zapaženej jamy v hornine 3, nad 100 do 1000 m3</t>
  </si>
  <si>
    <t>1066851527</t>
  </si>
  <si>
    <t>131201209</t>
  </si>
  <si>
    <t>Príplatok za lepivosť pri hĺbení zapažených jám a zárezov s urovnaním dna v hornine 3</t>
  </si>
  <si>
    <t>-246551749</t>
  </si>
  <si>
    <t>132201202</t>
  </si>
  <si>
    <t>Výkop ryhy šírky 600-2000mm horn.3 do 100m3</t>
  </si>
  <si>
    <t>2069431483</t>
  </si>
  <si>
    <t>132201209</t>
  </si>
  <si>
    <t>Príplatok k cenám za lepivosť pri hĺbení rýh š. nad 600 do 2 000 mm zapaž. i nezapažených, s urovnaním dna v hornine 3</t>
  </si>
  <si>
    <t>-1883556773</t>
  </si>
  <si>
    <t>-1678759783</t>
  </si>
  <si>
    <t>162501102</t>
  </si>
  <si>
    <t>Vodorovné premiestnenie výkopku po spevnenej ceste z horniny tr.1-4, do 100 m3 na vzdialenosť do 3000 m</t>
  </si>
  <si>
    <t>1037721676</t>
  </si>
  <si>
    <t>162501105</t>
  </si>
  <si>
    <t>Vodorovné premiestnenie výkopku po spevnenej ceste z horniny tr.1-4, do 100 m3, príplatok k cene za každých ďalšich a začatých 1000 m</t>
  </si>
  <si>
    <t>-431237193</t>
  </si>
  <si>
    <t>167101101</t>
  </si>
  <si>
    <t>Nakladanie neuľahnutého výkopku z hornín tr.1-4 do 100 m3</t>
  </si>
  <si>
    <t>-1692566516</t>
  </si>
  <si>
    <t>1396208011</t>
  </si>
  <si>
    <t>171209002</t>
  </si>
  <si>
    <t>Poplatok za skladovanie - zemina a kamenivo (17 05) ostatné</t>
  </si>
  <si>
    <t>1019537068</t>
  </si>
  <si>
    <t>174101001</t>
  </si>
  <si>
    <t>Zásyp sypaninou so zhutnením jám, šachiet, rýh, zárezov alebo okolo objektov do 100 m3</t>
  </si>
  <si>
    <t>-1111008895</t>
  </si>
  <si>
    <t>175101101</t>
  </si>
  <si>
    <t>Obsyp potrubia sypaninou z vhodných hornín 1 až 4 bez prehodenia sypaniny</t>
  </si>
  <si>
    <t>77358981</t>
  </si>
  <si>
    <t>175101109</t>
  </si>
  <si>
    <t>Obsyp potrubia sypaninou z vhodných hornín 1 až 4. Príplatok k cene za prehodenie sypaniny</t>
  </si>
  <si>
    <t>1820300046</t>
  </si>
  <si>
    <t>5833743700</t>
  </si>
  <si>
    <t>Štrkopiesok 0-16</t>
  </si>
  <si>
    <t>-719513247</t>
  </si>
  <si>
    <t>386921127</t>
  </si>
  <si>
    <t>Montáž odlučovača ropných látok v prefabrikovanej nádrži, betónový, s prietokom 20 l/s</t>
  </si>
  <si>
    <t>1639536398</t>
  </si>
  <si>
    <t>5923010766</t>
  </si>
  <si>
    <t>Železobetónový odlučovač ropných látok Oleopator NG 30, SF 2000</t>
  </si>
  <si>
    <t>-1208735204</t>
  </si>
  <si>
    <t>Rúrové vedenie</t>
  </si>
  <si>
    <t>871281014</t>
  </si>
  <si>
    <t>Montáž potrubia z kanalizačných rúr z tvrdého PVC tesn. gumovým krúžkom v skl. do 20% DN 125</t>
  </si>
  <si>
    <t>-1916315628</t>
  </si>
  <si>
    <t>286110011600</t>
  </si>
  <si>
    <t>Rúra kanalizačná PVC-U hrdlová D 125x2,8 mm</t>
  </si>
  <si>
    <t>-1402749899</t>
  </si>
  <si>
    <t>871331018</t>
  </si>
  <si>
    <t>Montáž potrubia z kanalizačných rúr z tvrdého PVC tesn. gumovým krúžkom v skl. do 20% DN 150</t>
  </si>
  <si>
    <t>-119855404</t>
  </si>
  <si>
    <t>286110012400</t>
  </si>
  <si>
    <t>Rúra kanalizačná PVC-U hrdlová hladká D 160x3,6 mm</t>
  </si>
  <si>
    <t>-794240131</t>
  </si>
  <si>
    <t>871353121</t>
  </si>
  <si>
    <t>Montáž potrubia z kanalizačných rúr z tvrdého PVC tesn. gumovým krúžkom v skl. do 20% DN 200</t>
  </si>
  <si>
    <t>-871661185</t>
  </si>
  <si>
    <t>2861102700</t>
  </si>
  <si>
    <t>Kanalizačné rúry PVC-U hladké s hrdlom 200x 4.5x1000mm - Dažďová kanalizácia</t>
  </si>
  <si>
    <t>1757722530</t>
  </si>
  <si>
    <t>877273121</t>
  </si>
  <si>
    <t>Montáž tvarovky na potrubí z rúr z tvrdého PVC tesnených gumovým krúžkom, odbočná DN 125</t>
  </si>
  <si>
    <t>2072378337</t>
  </si>
  <si>
    <t>2860003200</t>
  </si>
  <si>
    <t>PVC odbočka 125/125/45°-hladký kanalizačný systém</t>
  </si>
  <si>
    <t>1880682498</t>
  </si>
  <si>
    <t>877276002</t>
  </si>
  <si>
    <t>Montáž kanalizačného PVC-U kolena DN 125</t>
  </si>
  <si>
    <t>1583205760</t>
  </si>
  <si>
    <t>286520003000</t>
  </si>
  <si>
    <t>Koleno PVC D 125/45° hladký kanalizačný systém</t>
  </si>
  <si>
    <t>2115638514</t>
  </si>
  <si>
    <t>877326004</t>
  </si>
  <si>
    <t>Montáž kanalizačného PVC-U kolena DN 160</t>
  </si>
  <si>
    <t>-52793553</t>
  </si>
  <si>
    <t>31</t>
  </si>
  <si>
    <t>286520003100</t>
  </si>
  <si>
    <t>Koleno PVC D 150/45° hladký kanalizačný systém</t>
  </si>
  <si>
    <t>-553152534</t>
  </si>
  <si>
    <t>32</t>
  </si>
  <si>
    <t>877356006</t>
  </si>
  <si>
    <t>Montáž kanalizačného PVC-U kolena DN 200</t>
  </si>
  <si>
    <t>-213848810</t>
  </si>
  <si>
    <t>33</t>
  </si>
  <si>
    <t>2860003010</t>
  </si>
  <si>
    <t>PVC koleno 200/45°-hladký kanalizačný systém</t>
  </si>
  <si>
    <t>-1854743071</t>
  </si>
  <si>
    <t>34</t>
  </si>
  <si>
    <t>877353121</t>
  </si>
  <si>
    <t>Montáž tvarovky na potrubí z rúr z tvrdého PVC tesnených gumovým krúžkom, odbočná DN 200</t>
  </si>
  <si>
    <t>-1884119066</t>
  </si>
  <si>
    <t>35</t>
  </si>
  <si>
    <t>286520018700</t>
  </si>
  <si>
    <t>Odbočka PVC DN 200/200/45° hladký kanalizačný systém</t>
  </si>
  <si>
    <t>-463108838</t>
  </si>
  <si>
    <t>36</t>
  </si>
  <si>
    <t>892351000</t>
  </si>
  <si>
    <t>Skúška tesnosti kanalizácie D 200</t>
  </si>
  <si>
    <t>1720017054</t>
  </si>
  <si>
    <t>37</t>
  </si>
  <si>
    <t>894221116</t>
  </si>
  <si>
    <t>Šachta kanalizačná, betón vodostavebný C 25/30 na stokách kruhových s oblož. dna betónom DN 1000 mm</t>
  </si>
  <si>
    <t>681884864</t>
  </si>
  <si>
    <t>38</t>
  </si>
  <si>
    <t>894431157</t>
  </si>
  <si>
    <t>Montáž revíznej šachty z PVC, DN 600</t>
  </si>
  <si>
    <t>1439830657</t>
  </si>
  <si>
    <t>39</t>
  </si>
  <si>
    <t>2860008610</t>
  </si>
  <si>
    <t>Revízna šachta plastová DN 600 vrátane poklopu</t>
  </si>
  <si>
    <t>354485313</t>
  </si>
  <si>
    <t>40</t>
  </si>
  <si>
    <t>895941111</t>
  </si>
  <si>
    <t>Zriadenie kanalizačného vpustu uličného z betónových dielcov</t>
  </si>
  <si>
    <t>1688825826</t>
  </si>
  <si>
    <t>41</t>
  </si>
  <si>
    <t>592230000700</t>
  </si>
  <si>
    <t>Bodový uličný kanalizačný vpust - betónový</t>
  </si>
  <si>
    <t>-1067011198</t>
  </si>
  <si>
    <t>Poznámka k položke:_x000D_
HYDRO BG</t>
  </si>
  <si>
    <t>42</t>
  </si>
  <si>
    <t>895970000</t>
  </si>
  <si>
    <t>Montáž vsakovacieho systému DRENBLOK DB60</t>
  </si>
  <si>
    <t>súb.</t>
  </si>
  <si>
    <t>-219494515</t>
  </si>
  <si>
    <t>43</t>
  </si>
  <si>
    <t>2866500100</t>
  </si>
  <si>
    <t>Vsakovacie bloky Drenblok DB60, geotextília, bezpečnostná prepážka do šachty</t>
  </si>
  <si>
    <t>-2068536434</t>
  </si>
  <si>
    <t>44</t>
  </si>
  <si>
    <t>899721111</t>
  </si>
  <si>
    <t xml:space="preserve">Vyhľadávací vodič na potrubí </t>
  </si>
  <si>
    <t>-679941861</t>
  </si>
  <si>
    <t>45</t>
  </si>
  <si>
    <t>998276101</t>
  </si>
  <si>
    <t>Presun hmôt pre rúrové vedenie hĺbené z rúr z plast., hmôt alebo sklolamin. v otvorenom výkope</t>
  </si>
  <si>
    <t>-748088468</t>
  </si>
  <si>
    <t>Práce a dodávky M</t>
  </si>
  <si>
    <t>46-M</t>
  </si>
  <si>
    <t>Zemné práce pri extr.mont.prácach</t>
  </si>
  <si>
    <t>46</t>
  </si>
  <si>
    <t>460490012</t>
  </si>
  <si>
    <t>Rozvinutie a uloženie výstražnej fólie z PVC do ryhy, šírka 33 cm</t>
  </si>
  <si>
    <t>64</t>
  </si>
  <si>
    <t>473696213</t>
  </si>
  <si>
    <t>47</t>
  </si>
  <si>
    <t>2830002000</t>
  </si>
  <si>
    <t>Fólia v m - voda, kanál</t>
  </si>
  <si>
    <t>256</t>
  </si>
  <si>
    <t>418172264</t>
  </si>
  <si>
    <t>SO 04 - Oplotenie areálu</t>
  </si>
  <si>
    <t>-890227263</t>
  </si>
  <si>
    <t>-1189083129</t>
  </si>
  <si>
    <t>23998025</t>
  </si>
  <si>
    <t>175101202</t>
  </si>
  <si>
    <t>Obsyp objektov sypaninou z vhodných hornín 1 až 4 s prehodením sypaniny</t>
  </si>
  <si>
    <t>-1417468195</t>
  </si>
  <si>
    <t>275316241</t>
  </si>
  <si>
    <t>Základové pätky z betónu prostého vodostavebného C 25/30</t>
  </si>
  <si>
    <t>-1991596852</t>
  </si>
  <si>
    <t>1431889349</t>
  </si>
  <si>
    <t>767658205</t>
  </si>
  <si>
    <t>Montáž samonosnej posuvnej brány pre šírku prejazdu 6,5 m - C profil 80x80x5</t>
  </si>
  <si>
    <t>1513860291</t>
  </si>
  <si>
    <t>553510015400</t>
  </si>
  <si>
    <t>Vozík výkyvný V-07-1 pre posuvnú bránu, s reguláciou, 8 roliek s montážnou doskou pre C profil 80x80x5 mm</t>
  </si>
  <si>
    <t>-469245524</t>
  </si>
  <si>
    <t>553510015800</t>
  </si>
  <si>
    <t>C-Profil CP-80-1 pre posuvnú bránu 80x80x5 mm, Fe</t>
  </si>
  <si>
    <t>1249839115</t>
  </si>
  <si>
    <t>553510016400</t>
  </si>
  <si>
    <t>Spodný nájazd SN-1-80 pre profil 80x80x5 mm pre posuvnú bránu</t>
  </si>
  <si>
    <t>-1051049420</t>
  </si>
  <si>
    <t>553510017100</t>
  </si>
  <si>
    <t>Dojazdová kapsa DK-1-90 - spodný doraz pre profil 80x80x5 mm pre posuvnú bránu</t>
  </si>
  <si>
    <t>1452759463</t>
  </si>
  <si>
    <t>553510017400</t>
  </si>
  <si>
    <t>Vrchné vedenie VVR-2-G pre posuvnú bránu 4 rolky</t>
  </si>
  <si>
    <t>1479355321</t>
  </si>
  <si>
    <t>553510020000</t>
  </si>
  <si>
    <t>Záslepka ZC-19 pre posuvnú bránu, štvorcová 80x80 mm</t>
  </si>
  <si>
    <t>-1418689872</t>
  </si>
  <si>
    <t>767911130</t>
  </si>
  <si>
    <t>Montáž oplotenia strojového pletiva, s výškou nad 1,6 m</t>
  </si>
  <si>
    <t>-1084000819</t>
  </si>
  <si>
    <t>313290000500</t>
  </si>
  <si>
    <t>Pletivo poplastované pletené štvorhranné, oko 50 mm, drôt d 2,2 mm, vxl 2x25 m, bez napínacieho drôtu</t>
  </si>
  <si>
    <t>bal</t>
  </si>
  <si>
    <t>828399536</t>
  </si>
  <si>
    <t>Poznámka k položke:_x000D_
4-hranné pletivo poplastované bez napínacieho drôtu, Povrchová úprava : poplastovaná na pozinkovanej oceli, Farba : zelená (RAL6005),Priemer drôtu FLUIDEX 522 PRO: 2,20 mm, Balenie : 25 m</t>
  </si>
  <si>
    <t>767911135</t>
  </si>
  <si>
    <t>Montáž tieniacej tkaniny na oplotenie, s výškou do 2,0 m</t>
  </si>
  <si>
    <t>1832451638</t>
  </si>
  <si>
    <t>6731232011</t>
  </si>
  <si>
    <t>Tkanina tienacia do 80% výšky 200 cm</t>
  </si>
  <si>
    <t>513961909</t>
  </si>
  <si>
    <t>767912130</t>
  </si>
  <si>
    <t>Montáž napínacieho drôtu</t>
  </si>
  <si>
    <t>-31435158</t>
  </si>
  <si>
    <t>156140002500</t>
  </si>
  <si>
    <t>Drôt napínací pozinkovaný d 3,5 mm, dĺžka 78 m, DIRICKX</t>
  </si>
  <si>
    <t>-321100150</t>
  </si>
  <si>
    <t>553510009400</t>
  </si>
  <si>
    <t>Napinák Galva č. 2 pozinkovaný pre napínanie pletiva s napínacím drôtom</t>
  </si>
  <si>
    <t>-1129529829</t>
  </si>
  <si>
    <t>767916540x</t>
  </si>
  <si>
    <t xml:space="preserve">Montáž podhrabovej dosky   </t>
  </si>
  <si>
    <t>1898945831</t>
  </si>
  <si>
    <t>5535850008x</t>
  </si>
  <si>
    <t>Podhrabová doska 2950x250x40 mm</t>
  </si>
  <si>
    <t>-1248018169</t>
  </si>
  <si>
    <t>767916540xx</t>
  </si>
  <si>
    <t xml:space="preserve">Montáž koncového držiaka podhrabovej dosky   </t>
  </si>
  <si>
    <t>-789450812</t>
  </si>
  <si>
    <t>5535850008xx</t>
  </si>
  <si>
    <t>Koncový držiak podhrabovej dosky</t>
  </si>
  <si>
    <t>-2085622899</t>
  </si>
  <si>
    <t>767916560</t>
  </si>
  <si>
    <t>Osadenie stĺpika oceľového plotového výšky nad 2 m na oceľovú platňu</t>
  </si>
  <si>
    <t>-966250638</t>
  </si>
  <si>
    <t>553510022200</t>
  </si>
  <si>
    <t>Stĺpik d 48 mm, výška 2,5 m, výška pletiva 2 m, pozinkovaný s PVC čiapkou, pre pletivo v rolkách</t>
  </si>
  <si>
    <t>-1379675179</t>
  </si>
  <si>
    <t>553510024000</t>
  </si>
  <si>
    <t>Platňa pre stĺpik Zn, d 48 mm, pre stĺpiky GALVAN a GLOBO, DIRICKX</t>
  </si>
  <si>
    <t>-1535644577</t>
  </si>
  <si>
    <t>767916590</t>
  </si>
  <si>
    <t>Osadenie vzpery oceľovej plotovej na oceľovú platňu</t>
  </si>
  <si>
    <t>-1558054219</t>
  </si>
  <si>
    <t>553510022400</t>
  </si>
  <si>
    <t>Vzpera d 38 mm, výška 2,5 m, výška pletiva 2 m, pozinkovaná, pre pletivo v rolkách</t>
  </si>
  <si>
    <t>1795525522</t>
  </si>
  <si>
    <t>553510023800</t>
  </si>
  <si>
    <t>Platňa pre vzperu Zn, d 48 mm, pre stĺpiky GALVAN a GLOBO, DIRICKX</t>
  </si>
  <si>
    <t>1702509704</t>
  </si>
  <si>
    <t>998767101</t>
  </si>
  <si>
    <t>Presun hmôt pre kovové stavebné doplnkové konštrukcie v objektoch výšky do 6 m</t>
  </si>
  <si>
    <t>-545253237</t>
  </si>
  <si>
    <t>EL - Areálové osvetlenie</t>
  </si>
  <si>
    <t>HSV - Rozvádzač RH</t>
  </si>
  <si>
    <t>Osvetlenie - Elektroinštalácia a osvetlenie</t>
  </si>
  <si>
    <t>43-M - Elektromontáže</t>
  </si>
  <si>
    <t>Rozvádzač RH</t>
  </si>
  <si>
    <t>210193081</t>
  </si>
  <si>
    <t>Rrozvodnica do 24 M  povrchová montáž</t>
  </si>
  <si>
    <t>-2103700160</t>
  </si>
  <si>
    <t>3571201060</t>
  </si>
  <si>
    <t>-1278704315</t>
  </si>
  <si>
    <t>M.13.1</t>
  </si>
  <si>
    <t>podružný materál (svorky WAGO, pásky a pod.)</t>
  </si>
  <si>
    <t>balenie</t>
  </si>
  <si>
    <t>821064724</t>
  </si>
  <si>
    <t>M.13.1123456</t>
  </si>
  <si>
    <t>Hlavný vypínač, 3-pól/25A</t>
  </si>
  <si>
    <t>1613787130</t>
  </si>
  <si>
    <t>M.123456</t>
  </si>
  <si>
    <t>Zvodič bleskových prúdov 3+NPE, T1+T2, Un=230V, Iimp=7kA, In=30kA, Imax=50kA, Up&lt;0,9kV</t>
  </si>
  <si>
    <t>-215634733</t>
  </si>
  <si>
    <t>M.1456987321</t>
  </si>
  <si>
    <t>Prúdový chránič 4-pól/25A/30mA/6kA</t>
  </si>
  <si>
    <t>-929189156</t>
  </si>
  <si>
    <t>M.1456654654</t>
  </si>
  <si>
    <t>Istič 1-pól/16A/B/6kA</t>
  </si>
  <si>
    <t>-1548606879</t>
  </si>
  <si>
    <t>M.1123321321</t>
  </si>
  <si>
    <t>Istič 1-pól/10A/C/6kA</t>
  </si>
  <si>
    <t>1375034503</t>
  </si>
  <si>
    <t>M.145665412312</t>
  </si>
  <si>
    <t>Istič 3-pól/16A/B/6kA</t>
  </si>
  <si>
    <t>1369082865</t>
  </si>
  <si>
    <t>M.13.133336666</t>
  </si>
  <si>
    <t>Vyskladanie rozvádzača</t>
  </si>
  <si>
    <t>92180976</t>
  </si>
  <si>
    <t>Osvetlenie</t>
  </si>
  <si>
    <t>Elektroinštalácia a osvetlenie</t>
  </si>
  <si>
    <t>Napojenie</t>
  </si>
  <si>
    <t>Zhotovenie napojenia zo stožiarovej svorkovnice existujúceho svetelného miesta:</t>
  </si>
  <si>
    <t>1021816139</t>
  </si>
  <si>
    <t>Poznámka k položke:_x000D_
- zapojenie kábla do 3x6mm do existujúcej stožiarovej svorkovnice; - rozbúranie základu, zatiahnutie kábla; - uvedenie do pôvodného stavu</t>
  </si>
  <si>
    <t>Svietidlo LED</t>
  </si>
  <si>
    <t>Svietidlo Philips CitySoul Gen2 LED BPP532 GRN50/830 s difúznym sklom a symetrickou optikou s príkonom max 50W  alebo ekvivalent</t>
  </si>
  <si>
    <t>-1504135415</t>
  </si>
  <si>
    <t>Výložník</t>
  </si>
  <si>
    <t>Výložník Lyre JRP533 alebo ekvivalent</t>
  </si>
  <si>
    <t>-1813034572</t>
  </si>
  <si>
    <t>Stožiar H=4m</t>
  </si>
  <si>
    <t>Stĺp Lyre výšky 4m prírubový vrátane príruby alebo ekvivalent</t>
  </si>
  <si>
    <t>-817071038</t>
  </si>
  <si>
    <t>Výzbroj stožiara</t>
  </si>
  <si>
    <t>Stožiarová svorkovnica EKM 2020 vrátane poistiek a montáže</t>
  </si>
  <si>
    <t>1050122981</t>
  </si>
  <si>
    <t>Označenie stožiara</t>
  </si>
  <si>
    <t>Označenie stožiara číslom - reflexný podklad, čierne číslo</t>
  </si>
  <si>
    <t>-533876897</t>
  </si>
  <si>
    <t>Samolepka</t>
  </si>
  <si>
    <t>Samolepka BLESK-B3</t>
  </si>
  <si>
    <t>523604263</t>
  </si>
  <si>
    <t>Samolepka.1</t>
  </si>
  <si>
    <t>Samolepka uzemnenie</t>
  </si>
  <si>
    <t>1099170244</t>
  </si>
  <si>
    <t>Stožiarový základ</t>
  </si>
  <si>
    <t>Zhotovenie stožiarového základu pre stĺp prírubový do výšky 4m, vrátane výkopu stožiarovej jamy</t>
  </si>
  <si>
    <t>540738965</t>
  </si>
  <si>
    <t>Chránička</t>
  </si>
  <si>
    <t>Chránička d=63/52mm HDPE dvojplášťová</t>
  </si>
  <si>
    <t>174558231</t>
  </si>
  <si>
    <t>Pretlak pod komuniká</t>
  </si>
  <si>
    <t>Pretlak do dĺžky 10 m pod komunikáciou,chránička o100mm, záťah kábla a guľatiny FeZn d=10mm, vrátane výkopu štartovacej a cieľovej jamy</t>
  </si>
  <si>
    <t>1317210144</t>
  </si>
  <si>
    <t>Výkopové práce</t>
  </si>
  <si>
    <t>Výkop v zemine do hĺbky 70 cm, ručne, fólia, piesok, uvedenie do pôvodného stavu.</t>
  </si>
  <si>
    <t>1114544427</t>
  </si>
  <si>
    <t>Uzemnenie</t>
  </si>
  <si>
    <t>Guľatina FeZn d=10 mm</t>
  </si>
  <si>
    <t>348398501</t>
  </si>
  <si>
    <t>Uzemnenie.1</t>
  </si>
  <si>
    <t>Svorka SS</t>
  </si>
  <si>
    <t>-827705754</t>
  </si>
  <si>
    <t>Uzemnenie.2</t>
  </si>
  <si>
    <t>Svorka SP1</t>
  </si>
  <si>
    <t>23830885</t>
  </si>
  <si>
    <t>Káblové vedenie</t>
  </si>
  <si>
    <t>Kábel CYKY-J 3x6</t>
  </si>
  <si>
    <t>1462753295</t>
  </si>
  <si>
    <t>Káblové vedenie </t>
  </si>
  <si>
    <t>Kábel CYKY-J 3x1,5</t>
  </si>
  <si>
    <t>1910208828</t>
  </si>
  <si>
    <t>Geodetické zamerani</t>
  </si>
  <si>
    <t>Geodetické zameranie stožiarov v teréne / sv. bod </t>
  </si>
  <si>
    <t>-827925718</t>
  </si>
  <si>
    <t>Revízne správy</t>
  </si>
  <si>
    <t>Suhrnná revízia vrátane prípojok a vedení</t>
  </si>
  <si>
    <t>kpl.</t>
  </si>
  <si>
    <t>995079787</t>
  </si>
  <si>
    <t>Autorský dozor</t>
  </si>
  <si>
    <t>Výkon autorského dozoru pri realizácii stavby vrátane 1 výjazdu</t>
  </si>
  <si>
    <t>hod</t>
  </si>
  <si>
    <t>394034493</t>
  </si>
  <si>
    <t>Inžinierské práce</t>
  </si>
  <si>
    <t>Porealizačná dokumentácia</t>
  </si>
  <si>
    <t>873189989</t>
  </si>
  <si>
    <t>Merania</t>
  </si>
  <si>
    <t>Kontrolne merania osvetlenia</t>
  </si>
  <si>
    <t>1217068266</t>
  </si>
  <si>
    <t>43-M</t>
  </si>
  <si>
    <t>Elektromontáže</t>
  </si>
  <si>
    <t>210010024</t>
  </si>
  <si>
    <t>Rúrka ohybná elektroinštalačná z PVC typ FXP 16</t>
  </si>
  <si>
    <t>-737783740</t>
  </si>
  <si>
    <t>3450509100</t>
  </si>
  <si>
    <t>I-Spojka SM 16 šedá</t>
  </si>
  <si>
    <t>-530620517</t>
  </si>
  <si>
    <t>3450710200</t>
  </si>
  <si>
    <t>Rúrka FXP 16</t>
  </si>
  <si>
    <t>-566871635</t>
  </si>
  <si>
    <t>210010026</t>
  </si>
  <si>
    <t>Rúrka ohybná elektroinštalačná z PVC typ KF16,</t>
  </si>
  <si>
    <t>-1612265650</t>
  </si>
  <si>
    <t>3450509900</t>
  </si>
  <si>
    <t>-2092794213</t>
  </si>
  <si>
    <t>3450710300</t>
  </si>
  <si>
    <t>Rúrka dvojplášťová KOPOFLEX  BA - červená  KF 09160 BA</t>
  </si>
  <si>
    <t>-1543825515</t>
  </si>
  <si>
    <t>210110001</t>
  </si>
  <si>
    <t>Jednopólový spínač - radenie 1,na povrch IP44 vrátane zapojenia</t>
  </si>
  <si>
    <t>1347808598</t>
  </si>
  <si>
    <t>3450201000</t>
  </si>
  <si>
    <t>Jednopólový spínač radenie 1 na povrch, 10A, IP44</t>
  </si>
  <si>
    <t>609053685</t>
  </si>
  <si>
    <t>210111032</t>
  </si>
  <si>
    <t>Zásuvka na povrch dvojnásobná 230V,16A, IP44</t>
  </si>
  <si>
    <t>-1429973445</t>
  </si>
  <si>
    <t>3450330200</t>
  </si>
  <si>
    <t>-480343420</t>
  </si>
  <si>
    <t>210201903</t>
  </si>
  <si>
    <t>Montáž svietidla do 10 kg</t>
  </si>
  <si>
    <t>-1779429450</t>
  </si>
  <si>
    <t>34800001571470</t>
  </si>
  <si>
    <t>SVIETIDLO PRISADENÉ LED 22W, 2700lm, 400K, 80Ra, IP65</t>
  </si>
  <si>
    <t>441830636</t>
  </si>
  <si>
    <t>210800030</t>
  </si>
  <si>
    <t>Vodič medený uložený v rúrke CYKY-O 450/750 V  3x1,5</t>
  </si>
  <si>
    <t>-1197921188</t>
  </si>
  <si>
    <t>3410350373</t>
  </si>
  <si>
    <t>CYKY-O 3x1,5   kábel uložený v rúrke, medenýl STN</t>
  </si>
  <si>
    <t>-1904934775</t>
  </si>
  <si>
    <t>210800186</t>
  </si>
  <si>
    <t>Kábel medený uložený v trubke CYKY 450/750 V 3x1,5</t>
  </si>
  <si>
    <t>-2115197160</t>
  </si>
  <si>
    <t>48</t>
  </si>
  <si>
    <t>3410350085</t>
  </si>
  <si>
    <t>CYKY 3x1,5   kábel uložený v rúrke, medenýl STN</t>
  </si>
  <si>
    <t>202446642</t>
  </si>
  <si>
    <t>49</t>
  </si>
  <si>
    <t>210800187</t>
  </si>
  <si>
    <t>Kábel medený uložený v trubke CYKY 450/750 V 3x2,5</t>
  </si>
  <si>
    <t>423206356</t>
  </si>
  <si>
    <t>50</t>
  </si>
  <si>
    <t>3410350086</t>
  </si>
  <si>
    <t>CYKY 3x2,5    kábel uložený v rúrke, medenýl STN</t>
  </si>
  <si>
    <t>552907220</t>
  </si>
  <si>
    <t>51</t>
  </si>
  <si>
    <t>210800199</t>
  </si>
  <si>
    <t>Kábel medený uložený v trubke CYKY 450/750 V 5x2,5</t>
  </si>
  <si>
    <t>1383025087</t>
  </si>
  <si>
    <t>52</t>
  </si>
  <si>
    <t>3410350098</t>
  </si>
  <si>
    <t>CYKY 5x2,5   kábel uložený v rúrke, medenýl STN</t>
  </si>
  <si>
    <t>1744945069</t>
  </si>
  <si>
    <t>53</t>
  </si>
  <si>
    <t>210800201</t>
  </si>
  <si>
    <t>Kábel medený uložený v trubke CYKY 450/750 V 5x6</t>
  </si>
  <si>
    <t>1463240968</t>
  </si>
  <si>
    <t>54</t>
  </si>
  <si>
    <t>3410350100</t>
  </si>
  <si>
    <t>CYKY 5x6    kábel uložený v rúrke, medenýl STN</t>
  </si>
  <si>
    <t>456322519</t>
  </si>
  <si>
    <t>55</t>
  </si>
  <si>
    <t>210800645</t>
  </si>
  <si>
    <t>Vodič medený uložený v trubke H07V-K (CYA)  450/750 V 16</t>
  </si>
  <si>
    <t>822191524</t>
  </si>
  <si>
    <t>56</t>
  </si>
  <si>
    <t>3410350556</t>
  </si>
  <si>
    <t>H07V-K 16    Flexibilný kábel harmonizovaný</t>
  </si>
  <si>
    <t>-1025824712</t>
  </si>
  <si>
    <t>NP - Naviac práce</t>
  </si>
  <si>
    <t xml:space="preserve">    4 - Vodorovné konštrukcie</t>
  </si>
  <si>
    <t xml:space="preserve">    766 - Konštrukcie stolárske</t>
  </si>
  <si>
    <t>312275652</t>
  </si>
  <si>
    <t>Murivo výplňové (m3) z tvárnic PORFIX hr. 300 mm P2-440 HL, na MVC a lepidlo PORFIX (300x250x500)</t>
  </si>
  <si>
    <t>26583683</t>
  </si>
  <si>
    <t>Poznámka k položke:_x000D_
M3 - Vyplnenie otvorov pórobetónovými tvárnicami hr:300 mm</t>
  </si>
  <si>
    <t>317166153</t>
  </si>
  <si>
    <t>Samonosný preklad PORFIX, šírky 150 mm, výšky 250 mm, dĺžky 1500 mm</t>
  </si>
  <si>
    <t>-288254653</t>
  </si>
  <si>
    <t>317941123.S</t>
  </si>
  <si>
    <t>Osadenie oceľových valcovaných nosníkov (na murive) I, IE,U,UE,L č.14-22 alebo výšky do 220 mm</t>
  </si>
  <si>
    <t>-1777753850</t>
  </si>
  <si>
    <t>133810000600.S</t>
  </si>
  <si>
    <t>Oceľové profily, podľa EN ISO S235JRG1</t>
  </si>
  <si>
    <t>-589716302</t>
  </si>
  <si>
    <t>342273150</t>
  </si>
  <si>
    <t>Priečky z tvárnic PORFIX hr. 150 mm P2-500 hladkých, na MVC a lepidlo PORFIX (150x250x500)</t>
  </si>
  <si>
    <t>-2077583245</t>
  </si>
  <si>
    <t>342948112.S</t>
  </si>
  <si>
    <t>Ukotvenie priečok k murovaným konštrukciám priskrutkovaním</t>
  </si>
  <si>
    <t>1508915450</t>
  </si>
  <si>
    <t>Vodorovné konštrukcie</t>
  </si>
  <si>
    <t>417321515.S</t>
  </si>
  <si>
    <t>Betón stužujúcich pásov a vencov železový tr. C 25/30</t>
  </si>
  <si>
    <t>2066716711</t>
  </si>
  <si>
    <t>417351115.S</t>
  </si>
  <si>
    <t>Debnenie bočníc stužujúcich pásov a vencov vrátane vzpier zhotovenie</t>
  </si>
  <si>
    <t>-1905620517</t>
  </si>
  <si>
    <t>417351116.S</t>
  </si>
  <si>
    <t>Debnenie bočníc stužujúcich pásov a vencov vrátane vzpier odstránenie</t>
  </si>
  <si>
    <t>-1666460199</t>
  </si>
  <si>
    <t>417361821.S</t>
  </si>
  <si>
    <t>Výstuž stužujúcich pásov a vencov z betonárskej ocele B500 (10505)</t>
  </si>
  <si>
    <t>-1553130658</t>
  </si>
  <si>
    <t>959941021a.S</t>
  </si>
  <si>
    <t>Chemická kotva HILTI HIT-HY 270 + HAS-U 5,8 M12</t>
  </si>
  <si>
    <t>729996838</t>
  </si>
  <si>
    <t>959941021b.S</t>
  </si>
  <si>
    <t xml:space="preserve">Chemická kotva HILTI HIT-RE 500 V3 + HIT-V (5,8) M16, vrátane závitovej tyče M12 </t>
  </si>
  <si>
    <t>-2002400719</t>
  </si>
  <si>
    <t>S0136</t>
  </si>
  <si>
    <t>Expanzná malta SikaGrout 25 kg</t>
  </si>
  <si>
    <t>1509945364</t>
  </si>
  <si>
    <t>Poznámka k položke:_x000D_
Zálievková expanzívna hmota</t>
  </si>
  <si>
    <t>57</t>
  </si>
  <si>
    <t>962031135.S</t>
  </si>
  <si>
    <t>Búranie priečok alebo vybúranie otvorov plochy nad 4 m2 z tvárnic alebo priečkoviek hr. do150 mm,  -0,11500t</t>
  </si>
  <si>
    <t>-1401771679</t>
  </si>
  <si>
    <t>Poznámka k položke:_x000D_
N3 - Vybúranie steny z keramickej tehly hr:120 mm (vrátane omietok)</t>
  </si>
  <si>
    <t>58</t>
  </si>
  <si>
    <t>962032231.S</t>
  </si>
  <si>
    <t>Búranie muriva alebo vybúranie otvorov plochy nad 4 m2 nadzákladového z tehál pálených, vápenopieskových, cementových na maltu,  -1,90500t</t>
  </si>
  <si>
    <t>-1765814361</t>
  </si>
  <si>
    <t xml:space="preserve">Poznámka k položke:_x000D_
N1 - Vybúranie steny z pórobetónových tvárnic hr:350mm (vrátane omietok)_x000D_
N2 - Vybúranie steny z pórobetónových tvárnic hr:200mm (vrátane omietok)_x000D_
N4 - Vybúranie steny z pálenej tehly hr:490 mm (vrátane omietok)_x000D_
N5 - Vybúranie otvoru (600/1000 mm, 2x1800/1500 mm, 4x3560/3920 mm) do steny z pórobetónových tvárnic hr:350 mm (vrátane omietok)_x000D_
</t>
  </si>
  <si>
    <t>63</t>
  </si>
  <si>
    <t>979011111.S</t>
  </si>
  <si>
    <t>-159348315</t>
  </si>
  <si>
    <t>979081111.S</t>
  </si>
  <si>
    <t>735717816</t>
  </si>
  <si>
    <t>65</t>
  </si>
  <si>
    <t>979081121.S</t>
  </si>
  <si>
    <t>-1159713288</t>
  </si>
  <si>
    <t>66</t>
  </si>
  <si>
    <t>979089612.S</t>
  </si>
  <si>
    <t>Poplatok za skladovanie - iné odpady zo stavieb a demolácií (17 09), ostatné</t>
  </si>
  <si>
    <t>-398727249</t>
  </si>
  <si>
    <t>67</t>
  </si>
  <si>
    <t>979089715.S</t>
  </si>
  <si>
    <t>Prenájom kontajneru 16 m3</t>
  </si>
  <si>
    <t>544958087</t>
  </si>
  <si>
    <t>Poznámka k položke:_x000D_
15 ton do kontajnera</t>
  </si>
  <si>
    <t>68</t>
  </si>
  <si>
    <t>998011001.S</t>
  </si>
  <si>
    <t>Presun hmôt pre budovy (801, 803, 812), zvislá konštr. z tehál, tvárnic, z kovu výšky do 6 m</t>
  </si>
  <si>
    <t>-991912613</t>
  </si>
  <si>
    <t>766</t>
  </si>
  <si>
    <t>Konštrukcie stolárske</t>
  </si>
  <si>
    <t>115</t>
  </si>
  <si>
    <t>7666_dvere</t>
  </si>
  <si>
    <t>D+M dverí plastových s hydroizolačnými ISO páskami (exteriérová a interiérová)</t>
  </si>
  <si>
    <t>2018745212</t>
  </si>
  <si>
    <t>Poznámka k položke:_x000D_
D1 - Nové exteriérové dvere plastové so zárubňou (800x1970 mm) - 1 ks</t>
  </si>
  <si>
    <t>116</t>
  </si>
  <si>
    <t>7666_okno</t>
  </si>
  <si>
    <t>D+M okien, dverí plastových s hydroizolačnými ISO páskami (exteriérová a interiérová), vrátane vonkajších a vnútorných parapetov</t>
  </si>
  <si>
    <t>-529431946</t>
  </si>
  <si>
    <t>Poznámka k položke:_x000D_
o1 - Nové plastové okno 1800x1500 mm - 2 ks_x000D_
o2 - Nové plastové okno 1750x2135 mm - 2 ks_x000D_
o3 - Nové plastové okno 600x1000 mm - 1 ks</t>
  </si>
  <si>
    <t>120</t>
  </si>
  <si>
    <t>998766201.S</t>
  </si>
  <si>
    <t>Presun hmot pre konštrukcie stolárske v objektoch výšky do 6 m</t>
  </si>
  <si>
    <t>1371175867</t>
  </si>
  <si>
    <t>121</t>
  </si>
  <si>
    <t>767658114.S</t>
  </si>
  <si>
    <t>Montáž vrát sekčných sklopných pod strop plochy nad 13 m2</t>
  </si>
  <si>
    <t>-803830250</t>
  </si>
  <si>
    <t>Poznámka k položke:_x000D_
M1 - Osadenie novej priemyselnej sekcionálnej brány so zabudovanými dverami 3560x3920 mm - 4 ks</t>
  </si>
  <si>
    <t>122</t>
  </si>
  <si>
    <t>553410057000</t>
  </si>
  <si>
    <t>Vráta garážové vxš 3560x3920 mm vodorovne rebrované resp. kazetové</t>
  </si>
  <si>
    <t>284152387</t>
  </si>
  <si>
    <t>123</t>
  </si>
  <si>
    <t>998767201.S</t>
  </si>
  <si>
    <t>-89733459</t>
  </si>
  <si>
    <t>124</t>
  </si>
  <si>
    <t>553510015400.1</t>
  </si>
  <si>
    <t>Brána posuvná</t>
  </si>
  <si>
    <t>1754742581</t>
  </si>
  <si>
    <t xml:space="preserve">Zberný dvor v obci Lubeník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</si>
</sst>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2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167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167" fontId="33" fillId="3" borderId="22" xfId="0" applyNumberFormat="1" applyFont="1" applyFill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33" fillId="3" borderId="19" xfId="0" applyFont="1" applyFill="1" applyBorder="1" applyAlignment="1" applyProtection="1">
      <alignment horizontal="left" vertical="center"/>
      <protection locked="0"/>
    </xf>
    <xf numFmtId="0" fontId="33" fillId="0" borderId="20" xfId="0" applyFont="1" applyBorder="1" applyAlignment="1">
      <alignment horizontal="center" vertical="center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/>
    <xf numFmtId="0" fontId="0" fillId="0" borderId="0" xfId="0" applyFont="1" applyFill="1" applyAlignment="1">
      <alignment vertical="center"/>
    </xf>
    <xf numFmtId="167" fontId="33" fillId="0" borderId="22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2"/>
  <sheetViews>
    <sheetView showGridLines="0" tabSelected="1" workbookViewId="0">
      <selection activeCell="AF9" sqref="AF9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" customHeight="1">
      <c r="AR2" s="184" t="s">
        <v>5</v>
      </c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S2" s="14" t="s">
        <v>6</v>
      </c>
      <c r="BT2" s="14" t="s">
        <v>7</v>
      </c>
    </row>
    <row r="3" spans="1:74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 t="s">
        <v>11</v>
      </c>
      <c r="K5" s="196" t="s">
        <v>12</v>
      </c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R5" s="17"/>
      <c r="BE5" s="193" t="s">
        <v>13</v>
      </c>
      <c r="BS5" s="14" t="s">
        <v>6</v>
      </c>
    </row>
    <row r="6" spans="1:74" s="1" customFormat="1" ht="36.9" customHeight="1">
      <c r="B6" s="17"/>
      <c r="D6" s="23" t="s">
        <v>14</v>
      </c>
      <c r="K6" s="197" t="s">
        <v>874</v>
      </c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R6" s="17"/>
      <c r="BE6" s="194"/>
      <c r="BS6" s="14" t="s">
        <v>6</v>
      </c>
    </row>
    <row r="7" spans="1:74" s="1" customFormat="1" ht="12" customHeight="1">
      <c r="B7" s="17"/>
      <c r="D7" s="24" t="s">
        <v>15</v>
      </c>
      <c r="K7" s="22" t="s">
        <v>1</v>
      </c>
      <c r="AK7" s="24" t="s">
        <v>16</v>
      </c>
      <c r="AN7" s="22" t="s">
        <v>1</v>
      </c>
      <c r="AR7" s="17"/>
      <c r="BE7" s="194"/>
      <c r="BS7" s="14" t="s">
        <v>6</v>
      </c>
    </row>
    <row r="8" spans="1:74" s="1" customFormat="1" ht="12" customHeight="1">
      <c r="B8" s="17"/>
      <c r="D8" s="24" t="s">
        <v>17</v>
      </c>
      <c r="K8" s="22" t="s">
        <v>18</v>
      </c>
      <c r="AK8" s="24" t="s">
        <v>19</v>
      </c>
      <c r="AN8" s="178" t="s">
        <v>25</v>
      </c>
      <c r="AR8" s="17"/>
      <c r="BE8" s="194"/>
      <c r="BS8" s="14" t="s">
        <v>6</v>
      </c>
    </row>
    <row r="9" spans="1:74" s="1" customFormat="1" ht="14.4" customHeight="1">
      <c r="B9" s="17"/>
      <c r="AR9" s="17"/>
      <c r="BE9" s="194"/>
      <c r="BS9" s="14" t="s">
        <v>6</v>
      </c>
    </row>
    <row r="10" spans="1:74" s="1" customFormat="1" ht="12" customHeight="1">
      <c r="B10" s="17"/>
      <c r="D10" s="24" t="s">
        <v>20</v>
      </c>
      <c r="AK10" s="24" t="s">
        <v>21</v>
      </c>
      <c r="AN10" s="22" t="s">
        <v>1</v>
      </c>
      <c r="AR10" s="17"/>
      <c r="BE10" s="194"/>
      <c r="BS10" s="14" t="s">
        <v>6</v>
      </c>
    </row>
    <row r="11" spans="1:74" s="1" customFormat="1" ht="18.45" customHeight="1">
      <c r="B11" s="17"/>
      <c r="E11" s="22" t="s">
        <v>22</v>
      </c>
      <c r="AK11" s="24" t="s">
        <v>23</v>
      </c>
      <c r="AN11" s="22" t="s">
        <v>1</v>
      </c>
      <c r="AR11" s="17"/>
      <c r="BE11" s="194"/>
      <c r="BS11" s="14" t="s">
        <v>6</v>
      </c>
    </row>
    <row r="12" spans="1:74" s="1" customFormat="1" ht="6.9" customHeight="1">
      <c r="B12" s="17"/>
      <c r="AR12" s="17"/>
      <c r="BE12" s="194"/>
      <c r="BS12" s="14" t="s">
        <v>6</v>
      </c>
    </row>
    <row r="13" spans="1:74" s="1" customFormat="1" ht="12" customHeight="1">
      <c r="B13" s="17"/>
      <c r="D13" s="24" t="s">
        <v>24</v>
      </c>
      <c r="AK13" s="24" t="s">
        <v>21</v>
      </c>
      <c r="AN13" s="26" t="s">
        <v>25</v>
      </c>
      <c r="AR13" s="17"/>
      <c r="BE13" s="194"/>
      <c r="BS13" s="14" t="s">
        <v>6</v>
      </c>
    </row>
    <row r="14" spans="1:74" ht="13.2">
      <c r="B14" s="17"/>
      <c r="E14" s="198" t="s">
        <v>25</v>
      </c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24" t="s">
        <v>23</v>
      </c>
      <c r="AN14" s="26" t="s">
        <v>25</v>
      </c>
      <c r="AR14" s="17"/>
      <c r="BE14" s="194"/>
      <c r="BS14" s="14" t="s">
        <v>6</v>
      </c>
    </row>
    <row r="15" spans="1:74" s="1" customFormat="1" ht="6.9" customHeight="1">
      <c r="B15" s="17"/>
      <c r="AR15" s="17"/>
      <c r="BE15" s="194"/>
      <c r="BS15" s="14" t="s">
        <v>3</v>
      </c>
    </row>
    <row r="16" spans="1:74" s="1" customFormat="1" ht="12" customHeight="1">
      <c r="B16" s="17"/>
      <c r="D16" s="24" t="s">
        <v>26</v>
      </c>
      <c r="AK16" s="24" t="s">
        <v>21</v>
      </c>
      <c r="AN16" s="22" t="s">
        <v>1</v>
      </c>
      <c r="AR16" s="17"/>
      <c r="BE16" s="194"/>
      <c r="BS16" s="14" t="s">
        <v>3</v>
      </c>
    </row>
    <row r="17" spans="1:71" s="1" customFormat="1" ht="18.45" customHeight="1">
      <c r="B17" s="17"/>
      <c r="E17" s="22" t="s">
        <v>27</v>
      </c>
      <c r="AK17" s="24" t="s">
        <v>23</v>
      </c>
      <c r="AN17" s="22" t="s">
        <v>1</v>
      </c>
      <c r="AR17" s="17"/>
      <c r="BE17" s="194"/>
      <c r="BS17" s="14" t="s">
        <v>28</v>
      </c>
    </row>
    <row r="18" spans="1:71" s="1" customFormat="1" ht="6.9" customHeight="1">
      <c r="B18" s="17"/>
      <c r="AR18" s="17"/>
      <c r="BE18" s="194"/>
      <c r="BS18" s="14" t="s">
        <v>29</v>
      </c>
    </row>
    <row r="19" spans="1:71" s="1" customFormat="1" ht="12" customHeight="1">
      <c r="B19" s="17"/>
      <c r="D19" s="24" t="s">
        <v>30</v>
      </c>
      <c r="AK19" s="24" t="s">
        <v>21</v>
      </c>
      <c r="AN19" s="22" t="s">
        <v>1</v>
      </c>
      <c r="AR19" s="17"/>
      <c r="BE19" s="194"/>
      <c r="BS19" s="14" t="s">
        <v>29</v>
      </c>
    </row>
    <row r="20" spans="1:71" s="1" customFormat="1" ht="18.45" customHeight="1">
      <c r="B20" s="17"/>
      <c r="E20" s="22" t="s">
        <v>27</v>
      </c>
      <c r="AK20" s="24" t="s">
        <v>23</v>
      </c>
      <c r="AN20" s="22" t="s">
        <v>1</v>
      </c>
      <c r="AR20" s="17"/>
      <c r="BE20" s="194"/>
      <c r="BS20" s="14" t="s">
        <v>28</v>
      </c>
    </row>
    <row r="21" spans="1:71" s="1" customFormat="1" ht="6.9" customHeight="1">
      <c r="B21" s="17"/>
      <c r="AR21" s="17"/>
      <c r="BE21" s="194"/>
    </row>
    <row r="22" spans="1:71" s="1" customFormat="1" ht="12" customHeight="1">
      <c r="B22" s="17"/>
      <c r="D22" s="24" t="s">
        <v>31</v>
      </c>
      <c r="AR22" s="17"/>
      <c r="BE22" s="194"/>
    </row>
    <row r="23" spans="1:71" s="1" customFormat="1" ht="144" customHeight="1">
      <c r="B23" s="17"/>
      <c r="E23" s="200" t="s">
        <v>32</v>
      </c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R23" s="17"/>
      <c r="BE23" s="194"/>
    </row>
    <row r="24" spans="1:71" s="1" customFormat="1" ht="6.9" customHeight="1">
      <c r="B24" s="17"/>
      <c r="AR24" s="17"/>
      <c r="BE24" s="194"/>
    </row>
    <row r="25" spans="1:71" s="1" customFormat="1" ht="6.9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94"/>
    </row>
    <row r="26" spans="1:71" s="2" customFormat="1" ht="25.95" customHeight="1">
      <c r="A26" s="29"/>
      <c r="B26" s="30"/>
      <c r="C26" s="29"/>
      <c r="D26" s="31" t="s">
        <v>33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01">
        <f>ROUND(AG94,2)</f>
        <v>0</v>
      </c>
      <c r="AL26" s="202"/>
      <c r="AM26" s="202"/>
      <c r="AN26" s="202"/>
      <c r="AO26" s="202"/>
      <c r="AP26" s="29"/>
      <c r="AQ26" s="29"/>
      <c r="AR26" s="30"/>
      <c r="BE26" s="194"/>
    </row>
    <row r="27" spans="1:71" s="2" customFormat="1" ht="6.9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94"/>
    </row>
    <row r="28" spans="1:71" s="2" customFormat="1" ht="13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03" t="s">
        <v>34</v>
      </c>
      <c r="M28" s="203"/>
      <c r="N28" s="203"/>
      <c r="O28" s="203"/>
      <c r="P28" s="203"/>
      <c r="Q28" s="29"/>
      <c r="R28" s="29"/>
      <c r="S28" s="29"/>
      <c r="T28" s="29"/>
      <c r="U28" s="29"/>
      <c r="V28" s="29"/>
      <c r="W28" s="203" t="s">
        <v>35</v>
      </c>
      <c r="X28" s="203"/>
      <c r="Y28" s="203"/>
      <c r="Z28" s="203"/>
      <c r="AA28" s="203"/>
      <c r="AB28" s="203"/>
      <c r="AC28" s="203"/>
      <c r="AD28" s="203"/>
      <c r="AE28" s="203"/>
      <c r="AF28" s="29"/>
      <c r="AG28" s="29"/>
      <c r="AH28" s="29"/>
      <c r="AI28" s="29"/>
      <c r="AJ28" s="29"/>
      <c r="AK28" s="203" t="s">
        <v>36</v>
      </c>
      <c r="AL28" s="203"/>
      <c r="AM28" s="203"/>
      <c r="AN28" s="203"/>
      <c r="AO28" s="203"/>
      <c r="AP28" s="29"/>
      <c r="AQ28" s="29"/>
      <c r="AR28" s="30"/>
      <c r="BE28" s="194"/>
    </row>
    <row r="29" spans="1:71" s="3" customFormat="1" ht="14.4" customHeight="1">
      <c r="B29" s="34"/>
      <c r="D29" s="24" t="s">
        <v>37</v>
      </c>
      <c r="F29" s="24" t="s">
        <v>38</v>
      </c>
      <c r="L29" s="188">
        <v>0.2</v>
      </c>
      <c r="M29" s="187"/>
      <c r="N29" s="187"/>
      <c r="O29" s="187"/>
      <c r="P29" s="187"/>
      <c r="W29" s="186">
        <f>ROUND(AZ94, 2)</f>
        <v>0</v>
      </c>
      <c r="X29" s="187"/>
      <c r="Y29" s="187"/>
      <c r="Z29" s="187"/>
      <c r="AA29" s="187"/>
      <c r="AB29" s="187"/>
      <c r="AC29" s="187"/>
      <c r="AD29" s="187"/>
      <c r="AE29" s="187"/>
      <c r="AK29" s="186">
        <f>ROUND(AV94, 2)</f>
        <v>0</v>
      </c>
      <c r="AL29" s="187"/>
      <c r="AM29" s="187"/>
      <c r="AN29" s="187"/>
      <c r="AO29" s="187"/>
      <c r="AR29" s="34"/>
      <c r="BE29" s="195"/>
    </row>
    <row r="30" spans="1:71" s="3" customFormat="1" ht="14.4" customHeight="1">
      <c r="B30" s="34"/>
      <c r="F30" s="24" t="s">
        <v>39</v>
      </c>
      <c r="L30" s="188">
        <v>0.2</v>
      </c>
      <c r="M30" s="187"/>
      <c r="N30" s="187"/>
      <c r="O30" s="187"/>
      <c r="P30" s="187"/>
      <c r="W30" s="186">
        <f>ROUND(BA94, 2)</f>
        <v>0</v>
      </c>
      <c r="X30" s="187"/>
      <c r="Y30" s="187"/>
      <c r="Z30" s="187"/>
      <c r="AA30" s="187"/>
      <c r="AB30" s="187"/>
      <c r="AC30" s="187"/>
      <c r="AD30" s="187"/>
      <c r="AE30" s="187"/>
      <c r="AK30" s="186">
        <f>ROUND(AW94, 2)</f>
        <v>0</v>
      </c>
      <c r="AL30" s="187"/>
      <c r="AM30" s="187"/>
      <c r="AN30" s="187"/>
      <c r="AO30" s="187"/>
      <c r="AR30" s="34"/>
      <c r="BE30" s="195"/>
    </row>
    <row r="31" spans="1:71" s="3" customFormat="1" ht="14.4" hidden="1" customHeight="1">
      <c r="B31" s="34"/>
      <c r="F31" s="24" t="s">
        <v>40</v>
      </c>
      <c r="L31" s="188">
        <v>0.2</v>
      </c>
      <c r="M31" s="187"/>
      <c r="N31" s="187"/>
      <c r="O31" s="187"/>
      <c r="P31" s="187"/>
      <c r="W31" s="186">
        <f>ROUND(BB94, 2)</f>
        <v>0</v>
      </c>
      <c r="X31" s="187"/>
      <c r="Y31" s="187"/>
      <c r="Z31" s="187"/>
      <c r="AA31" s="187"/>
      <c r="AB31" s="187"/>
      <c r="AC31" s="187"/>
      <c r="AD31" s="187"/>
      <c r="AE31" s="187"/>
      <c r="AK31" s="186">
        <v>0</v>
      </c>
      <c r="AL31" s="187"/>
      <c r="AM31" s="187"/>
      <c r="AN31" s="187"/>
      <c r="AO31" s="187"/>
      <c r="AR31" s="34"/>
      <c r="BE31" s="195"/>
    </row>
    <row r="32" spans="1:71" s="3" customFormat="1" ht="14.4" hidden="1" customHeight="1">
      <c r="B32" s="34"/>
      <c r="F32" s="24" t="s">
        <v>41</v>
      </c>
      <c r="L32" s="188">
        <v>0.2</v>
      </c>
      <c r="M32" s="187"/>
      <c r="N32" s="187"/>
      <c r="O32" s="187"/>
      <c r="P32" s="187"/>
      <c r="W32" s="186">
        <f>ROUND(BC94, 2)</f>
        <v>0</v>
      </c>
      <c r="X32" s="187"/>
      <c r="Y32" s="187"/>
      <c r="Z32" s="187"/>
      <c r="AA32" s="187"/>
      <c r="AB32" s="187"/>
      <c r="AC32" s="187"/>
      <c r="AD32" s="187"/>
      <c r="AE32" s="187"/>
      <c r="AK32" s="186">
        <v>0</v>
      </c>
      <c r="AL32" s="187"/>
      <c r="AM32" s="187"/>
      <c r="AN32" s="187"/>
      <c r="AO32" s="187"/>
      <c r="AR32" s="34"/>
      <c r="BE32" s="195"/>
    </row>
    <row r="33" spans="1:57" s="3" customFormat="1" ht="14.4" hidden="1" customHeight="1">
      <c r="B33" s="34"/>
      <c r="F33" s="24" t="s">
        <v>42</v>
      </c>
      <c r="L33" s="188">
        <v>0</v>
      </c>
      <c r="M33" s="187"/>
      <c r="N33" s="187"/>
      <c r="O33" s="187"/>
      <c r="P33" s="187"/>
      <c r="W33" s="186">
        <f>ROUND(BD94, 2)</f>
        <v>0</v>
      </c>
      <c r="X33" s="187"/>
      <c r="Y33" s="187"/>
      <c r="Z33" s="187"/>
      <c r="AA33" s="187"/>
      <c r="AB33" s="187"/>
      <c r="AC33" s="187"/>
      <c r="AD33" s="187"/>
      <c r="AE33" s="187"/>
      <c r="AK33" s="186">
        <v>0</v>
      </c>
      <c r="AL33" s="187"/>
      <c r="AM33" s="187"/>
      <c r="AN33" s="187"/>
      <c r="AO33" s="187"/>
      <c r="AR33" s="34"/>
      <c r="BE33" s="195"/>
    </row>
    <row r="34" spans="1:57" s="2" customFormat="1" ht="6.9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94"/>
    </row>
    <row r="35" spans="1:57" s="2" customFormat="1" ht="25.95" customHeight="1">
      <c r="A35" s="29"/>
      <c r="B35" s="30"/>
      <c r="C35" s="35"/>
      <c r="D35" s="36" t="s">
        <v>43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44</v>
      </c>
      <c r="U35" s="37"/>
      <c r="V35" s="37"/>
      <c r="W35" s="37"/>
      <c r="X35" s="192" t="s">
        <v>45</v>
      </c>
      <c r="Y35" s="190"/>
      <c r="Z35" s="190"/>
      <c r="AA35" s="190"/>
      <c r="AB35" s="190"/>
      <c r="AC35" s="37"/>
      <c r="AD35" s="37"/>
      <c r="AE35" s="37"/>
      <c r="AF35" s="37"/>
      <c r="AG35" s="37"/>
      <c r="AH35" s="37"/>
      <c r="AI35" s="37"/>
      <c r="AJ35" s="37"/>
      <c r="AK35" s="189">
        <f>SUM(AK26:AK33)</f>
        <v>0</v>
      </c>
      <c r="AL35" s="190"/>
      <c r="AM35" s="190"/>
      <c r="AN35" s="190"/>
      <c r="AO35" s="191"/>
      <c r="AP35" s="35"/>
      <c r="AQ35" s="35"/>
      <c r="AR35" s="30"/>
      <c r="BE35" s="29"/>
    </row>
    <row r="36" spans="1:57" s="2" customFormat="1" ht="6.9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" customHeight="1">
      <c r="B38" s="17"/>
      <c r="AR38" s="17"/>
    </row>
    <row r="39" spans="1:57" s="1" customFormat="1" ht="14.4" customHeight="1">
      <c r="B39" s="17"/>
      <c r="AR39" s="17"/>
    </row>
    <row r="40" spans="1:57" s="1" customFormat="1" ht="14.4" customHeight="1">
      <c r="B40" s="17"/>
      <c r="AR40" s="17"/>
    </row>
    <row r="41" spans="1:57" s="1" customFormat="1" ht="14.4" customHeight="1">
      <c r="B41" s="17"/>
      <c r="AR41" s="17"/>
    </row>
    <row r="42" spans="1:57" s="1" customFormat="1" ht="14.4" customHeight="1">
      <c r="B42" s="17"/>
      <c r="AR42" s="17"/>
    </row>
    <row r="43" spans="1:57" s="1" customFormat="1" ht="14.4" customHeight="1">
      <c r="B43" s="17"/>
      <c r="AR43" s="17"/>
    </row>
    <row r="44" spans="1:57" s="1" customFormat="1" ht="14.4" customHeight="1">
      <c r="B44" s="17"/>
      <c r="AR44" s="17"/>
    </row>
    <row r="45" spans="1:57" s="1" customFormat="1" ht="14.4" customHeight="1">
      <c r="B45" s="17"/>
      <c r="AR45" s="17"/>
    </row>
    <row r="46" spans="1:57" s="1" customFormat="1" ht="14.4" customHeight="1">
      <c r="B46" s="17"/>
      <c r="AR46" s="17"/>
    </row>
    <row r="47" spans="1:57" s="1" customFormat="1" ht="14.4" customHeight="1">
      <c r="B47" s="17"/>
      <c r="AR47" s="17"/>
    </row>
    <row r="48" spans="1:57" s="1" customFormat="1" ht="14.4" customHeight="1">
      <c r="B48" s="17"/>
      <c r="AR48" s="17"/>
    </row>
    <row r="49" spans="1:57" s="2" customFormat="1" ht="14.4" customHeight="1">
      <c r="B49" s="39"/>
      <c r="D49" s="40" t="s">
        <v>46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47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3.2">
      <c r="A60" s="29"/>
      <c r="B60" s="30"/>
      <c r="C60" s="29"/>
      <c r="D60" s="42" t="s">
        <v>48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49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48</v>
      </c>
      <c r="AI60" s="32"/>
      <c r="AJ60" s="32"/>
      <c r="AK60" s="32"/>
      <c r="AL60" s="32"/>
      <c r="AM60" s="42" t="s">
        <v>49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3.2">
      <c r="A64" s="29"/>
      <c r="B64" s="30"/>
      <c r="C64" s="29"/>
      <c r="D64" s="40" t="s">
        <v>50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51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3.2">
      <c r="A75" s="29"/>
      <c r="B75" s="30"/>
      <c r="C75" s="29"/>
      <c r="D75" s="42" t="s">
        <v>48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49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48</v>
      </c>
      <c r="AI75" s="32"/>
      <c r="AJ75" s="32"/>
      <c r="AK75" s="32"/>
      <c r="AL75" s="32"/>
      <c r="AM75" s="42" t="s">
        <v>49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" customHeight="1">
      <c r="A82" s="29"/>
      <c r="B82" s="30"/>
      <c r="C82" s="18" t="s">
        <v>52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4" t="s">
        <v>11</v>
      </c>
      <c r="L84" s="4" t="str">
        <f>K5</f>
        <v>18-2005K</v>
      </c>
      <c r="AR84" s="48"/>
    </row>
    <row r="85" spans="1:91" s="5" customFormat="1" ht="36.9" customHeight="1">
      <c r="B85" s="49"/>
      <c r="C85" s="50" t="s">
        <v>14</v>
      </c>
      <c r="L85" s="209" t="str">
        <f>K6</f>
        <v xml:space="preserve">Zberný dvor v obci Lubeník </v>
      </c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R85" s="49"/>
    </row>
    <row r="86" spans="1:91" s="2" customFormat="1" ht="6.9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17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Lubeník, okr. Revúca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19</v>
      </c>
      <c r="AJ87" s="29"/>
      <c r="AK87" s="29"/>
      <c r="AL87" s="29"/>
      <c r="AM87" s="211" t="str">
        <f>IF(AN8= "","",AN8)</f>
        <v>Vyplň údaj</v>
      </c>
      <c r="AN87" s="211"/>
      <c r="AO87" s="29"/>
      <c r="AP87" s="29"/>
      <c r="AQ87" s="29"/>
      <c r="AR87" s="30"/>
      <c r="BE87" s="29"/>
    </row>
    <row r="88" spans="1:91" s="2" customFormat="1" ht="6.9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25.65" customHeight="1">
      <c r="A89" s="29"/>
      <c r="B89" s="30"/>
      <c r="C89" s="24" t="s">
        <v>20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Obec Lubeník, Obecný úrad č. 222, 049 18 Lubeník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26</v>
      </c>
      <c r="AJ89" s="29"/>
      <c r="AK89" s="29"/>
      <c r="AL89" s="29"/>
      <c r="AM89" s="212" t="str">
        <f>IF(E17="","",E17)</f>
        <v>ByvaPro s.r.o., Mlynské Nivy 58, 821 05 Bratislava</v>
      </c>
      <c r="AN89" s="213"/>
      <c r="AO89" s="213"/>
      <c r="AP89" s="213"/>
      <c r="AQ89" s="29"/>
      <c r="AR89" s="30"/>
      <c r="AS89" s="217" t="s">
        <v>53</v>
      </c>
      <c r="AT89" s="218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25.65" customHeight="1">
      <c r="A90" s="29"/>
      <c r="B90" s="30"/>
      <c r="C90" s="24" t="s">
        <v>24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30</v>
      </c>
      <c r="AJ90" s="29"/>
      <c r="AK90" s="29"/>
      <c r="AL90" s="29"/>
      <c r="AM90" s="212" t="str">
        <f>IF(E20="","",E20)</f>
        <v>ByvaPro s.r.o., Mlynské Nivy 58, 821 05 Bratislava</v>
      </c>
      <c r="AN90" s="213"/>
      <c r="AO90" s="213"/>
      <c r="AP90" s="213"/>
      <c r="AQ90" s="29"/>
      <c r="AR90" s="30"/>
      <c r="AS90" s="219"/>
      <c r="AT90" s="220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8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19"/>
      <c r="AT91" s="220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221" t="s">
        <v>54</v>
      </c>
      <c r="D92" s="207"/>
      <c r="E92" s="207"/>
      <c r="F92" s="207"/>
      <c r="G92" s="207"/>
      <c r="H92" s="57"/>
      <c r="I92" s="206" t="s">
        <v>55</v>
      </c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22" t="s">
        <v>56</v>
      </c>
      <c r="AH92" s="207"/>
      <c r="AI92" s="207"/>
      <c r="AJ92" s="207"/>
      <c r="AK92" s="207"/>
      <c r="AL92" s="207"/>
      <c r="AM92" s="207"/>
      <c r="AN92" s="206" t="s">
        <v>57</v>
      </c>
      <c r="AO92" s="207"/>
      <c r="AP92" s="208"/>
      <c r="AQ92" s="58" t="s">
        <v>58</v>
      </c>
      <c r="AR92" s="30"/>
      <c r="AS92" s="59" t="s">
        <v>59</v>
      </c>
      <c r="AT92" s="60" t="s">
        <v>60</v>
      </c>
      <c r="AU92" s="60" t="s">
        <v>61</v>
      </c>
      <c r="AV92" s="60" t="s">
        <v>62</v>
      </c>
      <c r="AW92" s="60" t="s">
        <v>63</v>
      </c>
      <c r="AX92" s="60" t="s">
        <v>64</v>
      </c>
      <c r="AY92" s="60" t="s">
        <v>65</v>
      </c>
      <c r="AZ92" s="60" t="s">
        <v>66</v>
      </c>
      <c r="BA92" s="60" t="s">
        <v>67</v>
      </c>
      <c r="BB92" s="60" t="s">
        <v>68</v>
      </c>
      <c r="BC92" s="60" t="s">
        <v>69</v>
      </c>
      <c r="BD92" s="61" t="s">
        <v>70</v>
      </c>
      <c r="BE92" s="29"/>
    </row>
    <row r="93" spans="1:91" s="2" customFormat="1" ht="10.8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" customHeight="1">
      <c r="B94" s="65"/>
      <c r="C94" s="66" t="s">
        <v>71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15">
        <f>ROUND(SUM(AG95:AG100),2)</f>
        <v>0</v>
      </c>
      <c r="AH94" s="215"/>
      <c r="AI94" s="215"/>
      <c r="AJ94" s="215"/>
      <c r="AK94" s="215"/>
      <c r="AL94" s="215"/>
      <c r="AM94" s="215"/>
      <c r="AN94" s="216">
        <f t="shared" ref="AN94:AN100" si="0">SUM(AG94,AT94)</f>
        <v>0</v>
      </c>
      <c r="AO94" s="216"/>
      <c r="AP94" s="216"/>
      <c r="AQ94" s="69" t="s">
        <v>1</v>
      </c>
      <c r="AR94" s="65"/>
      <c r="AS94" s="70">
        <f>ROUND(SUM(AS95:AS100),2)</f>
        <v>0</v>
      </c>
      <c r="AT94" s="71">
        <f t="shared" ref="AT94:AT100" si="1">ROUND(SUM(AV94:AW94),2)</f>
        <v>0</v>
      </c>
      <c r="AU94" s="72">
        <f>ROUND(SUM(AU95:AU100),5)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ROUND(SUM(AZ95:AZ100),2)</f>
        <v>0</v>
      </c>
      <c r="BA94" s="71">
        <f>ROUND(SUM(BA95:BA100),2)</f>
        <v>0</v>
      </c>
      <c r="BB94" s="71">
        <f>ROUND(SUM(BB95:BB100),2)</f>
        <v>0</v>
      </c>
      <c r="BC94" s="71">
        <f>ROUND(SUM(BC95:BC100),2)</f>
        <v>0</v>
      </c>
      <c r="BD94" s="73">
        <f>ROUND(SUM(BD95:BD100),2)</f>
        <v>0</v>
      </c>
      <c r="BS94" s="74" t="s">
        <v>72</v>
      </c>
      <c r="BT94" s="74" t="s">
        <v>73</v>
      </c>
      <c r="BU94" s="75" t="s">
        <v>74</v>
      </c>
      <c r="BV94" s="74" t="s">
        <v>75</v>
      </c>
      <c r="BW94" s="74" t="s">
        <v>4</v>
      </c>
      <c r="BX94" s="74" t="s">
        <v>76</v>
      </c>
      <c r="CL94" s="74" t="s">
        <v>1</v>
      </c>
    </row>
    <row r="95" spans="1:91" s="7" customFormat="1" ht="16.5" customHeight="1">
      <c r="A95" s="76" t="s">
        <v>77</v>
      </c>
      <c r="B95" s="77"/>
      <c r="C95" s="78"/>
      <c r="D95" s="214" t="s">
        <v>78</v>
      </c>
      <c r="E95" s="214"/>
      <c r="F95" s="214"/>
      <c r="G95" s="214"/>
      <c r="H95" s="214"/>
      <c r="I95" s="79"/>
      <c r="J95" s="214" t="s">
        <v>79</v>
      </c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C95" s="214"/>
      <c r="AD95" s="214"/>
      <c r="AE95" s="214"/>
      <c r="AF95" s="214"/>
      <c r="AG95" s="204">
        <f>'SO 01 - Skladovacia hala'!J30</f>
        <v>0</v>
      </c>
      <c r="AH95" s="205"/>
      <c r="AI95" s="205"/>
      <c r="AJ95" s="205"/>
      <c r="AK95" s="205"/>
      <c r="AL95" s="205"/>
      <c r="AM95" s="205"/>
      <c r="AN95" s="204">
        <f t="shared" si="0"/>
        <v>0</v>
      </c>
      <c r="AO95" s="205"/>
      <c r="AP95" s="205"/>
      <c r="AQ95" s="80" t="s">
        <v>80</v>
      </c>
      <c r="AR95" s="77"/>
      <c r="AS95" s="81">
        <v>0</v>
      </c>
      <c r="AT95" s="82">
        <f t="shared" si="1"/>
        <v>0</v>
      </c>
      <c r="AU95" s="83">
        <f>'SO 01 - Skladovacia hala'!P121</f>
        <v>0</v>
      </c>
      <c r="AV95" s="82">
        <f>'SO 01 - Skladovacia hala'!J33</f>
        <v>0</v>
      </c>
      <c r="AW95" s="82">
        <f>'SO 01 - Skladovacia hala'!J34</f>
        <v>0</v>
      </c>
      <c r="AX95" s="82">
        <f>'SO 01 - Skladovacia hala'!J35</f>
        <v>0</v>
      </c>
      <c r="AY95" s="82">
        <f>'SO 01 - Skladovacia hala'!J36</f>
        <v>0</v>
      </c>
      <c r="AZ95" s="82">
        <f>'SO 01 - Skladovacia hala'!F33</f>
        <v>0</v>
      </c>
      <c r="BA95" s="82">
        <f>'SO 01 - Skladovacia hala'!F34</f>
        <v>0</v>
      </c>
      <c r="BB95" s="82">
        <f>'SO 01 - Skladovacia hala'!F35</f>
        <v>0</v>
      </c>
      <c r="BC95" s="82">
        <f>'SO 01 - Skladovacia hala'!F36</f>
        <v>0</v>
      </c>
      <c r="BD95" s="84">
        <f>'SO 01 - Skladovacia hala'!F37</f>
        <v>0</v>
      </c>
      <c r="BT95" s="85" t="s">
        <v>81</v>
      </c>
      <c r="BV95" s="85" t="s">
        <v>75</v>
      </c>
      <c r="BW95" s="85" t="s">
        <v>82</v>
      </c>
      <c r="BX95" s="85" t="s">
        <v>4</v>
      </c>
      <c r="CL95" s="85" t="s">
        <v>1</v>
      </c>
      <c r="CM95" s="85" t="s">
        <v>73</v>
      </c>
    </row>
    <row r="96" spans="1:91" s="7" customFormat="1" ht="16.5" customHeight="1">
      <c r="A96" s="76" t="s">
        <v>77</v>
      </c>
      <c r="B96" s="77"/>
      <c r="C96" s="78"/>
      <c r="D96" s="214" t="s">
        <v>83</v>
      </c>
      <c r="E96" s="214"/>
      <c r="F96" s="214"/>
      <c r="G96" s="214"/>
      <c r="H96" s="214"/>
      <c r="I96" s="79"/>
      <c r="J96" s="214" t="s">
        <v>84</v>
      </c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4"/>
      <c r="AB96" s="214"/>
      <c r="AC96" s="214"/>
      <c r="AD96" s="214"/>
      <c r="AE96" s="214"/>
      <c r="AF96" s="214"/>
      <c r="AG96" s="204">
        <f>'SO 02 - Spevnené plochy'!J30</f>
        <v>0</v>
      </c>
      <c r="AH96" s="205"/>
      <c r="AI96" s="205"/>
      <c r="AJ96" s="205"/>
      <c r="AK96" s="205"/>
      <c r="AL96" s="205"/>
      <c r="AM96" s="205"/>
      <c r="AN96" s="204">
        <f t="shared" si="0"/>
        <v>0</v>
      </c>
      <c r="AO96" s="205"/>
      <c r="AP96" s="205"/>
      <c r="AQ96" s="80" t="s">
        <v>80</v>
      </c>
      <c r="AR96" s="77"/>
      <c r="AS96" s="81">
        <v>0</v>
      </c>
      <c r="AT96" s="82">
        <f t="shared" si="1"/>
        <v>0</v>
      </c>
      <c r="AU96" s="83">
        <f>'SO 02 - Spevnené plochy'!P125</f>
        <v>0</v>
      </c>
      <c r="AV96" s="82">
        <f>'SO 02 - Spevnené plochy'!J33</f>
        <v>0</v>
      </c>
      <c r="AW96" s="82">
        <f>'SO 02 - Spevnené plochy'!J34</f>
        <v>0</v>
      </c>
      <c r="AX96" s="82">
        <f>'SO 02 - Spevnené plochy'!J35</f>
        <v>0</v>
      </c>
      <c r="AY96" s="82">
        <f>'SO 02 - Spevnené plochy'!J36</f>
        <v>0</v>
      </c>
      <c r="AZ96" s="82">
        <f>'SO 02 - Spevnené plochy'!F33</f>
        <v>0</v>
      </c>
      <c r="BA96" s="82">
        <f>'SO 02 - Spevnené plochy'!F34</f>
        <v>0</v>
      </c>
      <c r="BB96" s="82">
        <f>'SO 02 - Spevnené plochy'!F35</f>
        <v>0</v>
      </c>
      <c r="BC96" s="82">
        <f>'SO 02 - Spevnené plochy'!F36</f>
        <v>0</v>
      </c>
      <c r="BD96" s="84">
        <f>'SO 02 - Spevnené plochy'!F37</f>
        <v>0</v>
      </c>
      <c r="BT96" s="85" t="s">
        <v>81</v>
      </c>
      <c r="BV96" s="85" t="s">
        <v>75</v>
      </c>
      <c r="BW96" s="85" t="s">
        <v>85</v>
      </c>
      <c r="BX96" s="85" t="s">
        <v>4</v>
      </c>
      <c r="CL96" s="85" t="s">
        <v>1</v>
      </c>
      <c r="CM96" s="85" t="s">
        <v>73</v>
      </c>
    </row>
    <row r="97" spans="1:91" s="7" customFormat="1" ht="16.5" customHeight="1">
      <c r="A97" s="76" t="s">
        <v>77</v>
      </c>
      <c r="B97" s="77"/>
      <c r="C97" s="78"/>
      <c r="D97" s="214" t="s">
        <v>86</v>
      </c>
      <c r="E97" s="214"/>
      <c r="F97" s="214"/>
      <c r="G97" s="214"/>
      <c r="H97" s="214"/>
      <c r="I97" s="79"/>
      <c r="J97" s="214" t="s">
        <v>87</v>
      </c>
      <c r="K97" s="214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  <c r="AF97" s="214"/>
      <c r="AG97" s="204">
        <f>'SO 03 - Odvodnenie areálu'!J30</f>
        <v>0</v>
      </c>
      <c r="AH97" s="205"/>
      <c r="AI97" s="205"/>
      <c r="AJ97" s="205"/>
      <c r="AK97" s="205"/>
      <c r="AL97" s="205"/>
      <c r="AM97" s="205"/>
      <c r="AN97" s="204">
        <f t="shared" si="0"/>
        <v>0</v>
      </c>
      <c r="AO97" s="205"/>
      <c r="AP97" s="205"/>
      <c r="AQ97" s="80" t="s">
        <v>80</v>
      </c>
      <c r="AR97" s="77"/>
      <c r="AS97" s="81">
        <v>0</v>
      </c>
      <c r="AT97" s="82">
        <f t="shared" si="1"/>
        <v>0</v>
      </c>
      <c r="AU97" s="83">
        <f>'SO 03 - Odvodnenie areálu'!P123</f>
        <v>0</v>
      </c>
      <c r="AV97" s="82">
        <f>'SO 03 - Odvodnenie areálu'!J33</f>
        <v>0</v>
      </c>
      <c r="AW97" s="82">
        <f>'SO 03 - Odvodnenie areálu'!J34</f>
        <v>0</v>
      </c>
      <c r="AX97" s="82">
        <f>'SO 03 - Odvodnenie areálu'!J35</f>
        <v>0</v>
      </c>
      <c r="AY97" s="82">
        <f>'SO 03 - Odvodnenie areálu'!J36</f>
        <v>0</v>
      </c>
      <c r="AZ97" s="82">
        <f>'SO 03 - Odvodnenie areálu'!F33</f>
        <v>0</v>
      </c>
      <c r="BA97" s="82">
        <f>'SO 03 - Odvodnenie areálu'!F34</f>
        <v>0</v>
      </c>
      <c r="BB97" s="82">
        <f>'SO 03 - Odvodnenie areálu'!F35</f>
        <v>0</v>
      </c>
      <c r="BC97" s="82">
        <f>'SO 03 - Odvodnenie areálu'!F36</f>
        <v>0</v>
      </c>
      <c r="BD97" s="84">
        <f>'SO 03 - Odvodnenie areálu'!F37</f>
        <v>0</v>
      </c>
      <c r="BT97" s="85" t="s">
        <v>81</v>
      </c>
      <c r="BV97" s="85" t="s">
        <v>75</v>
      </c>
      <c r="BW97" s="85" t="s">
        <v>88</v>
      </c>
      <c r="BX97" s="85" t="s">
        <v>4</v>
      </c>
      <c r="CL97" s="85" t="s">
        <v>1</v>
      </c>
      <c r="CM97" s="85" t="s">
        <v>73</v>
      </c>
    </row>
    <row r="98" spans="1:91" s="7" customFormat="1" ht="16.5" customHeight="1">
      <c r="A98" s="76" t="s">
        <v>77</v>
      </c>
      <c r="B98" s="77"/>
      <c r="C98" s="78"/>
      <c r="D98" s="214" t="s">
        <v>89</v>
      </c>
      <c r="E98" s="214"/>
      <c r="F98" s="214"/>
      <c r="G98" s="214"/>
      <c r="H98" s="214"/>
      <c r="I98" s="79"/>
      <c r="J98" s="214" t="s">
        <v>90</v>
      </c>
      <c r="K98" s="214"/>
      <c r="L98" s="214"/>
      <c r="M98" s="214"/>
      <c r="N98" s="214"/>
      <c r="O98" s="214"/>
      <c r="P98" s="214"/>
      <c r="Q98" s="214"/>
      <c r="R98" s="214"/>
      <c r="S98" s="214"/>
      <c r="T98" s="214"/>
      <c r="U98" s="214"/>
      <c r="V98" s="214"/>
      <c r="W98" s="214"/>
      <c r="X98" s="214"/>
      <c r="Y98" s="214"/>
      <c r="Z98" s="214"/>
      <c r="AA98" s="214"/>
      <c r="AB98" s="214"/>
      <c r="AC98" s="214"/>
      <c r="AD98" s="214"/>
      <c r="AE98" s="214"/>
      <c r="AF98" s="214"/>
      <c r="AG98" s="204">
        <f>'SO 04 - Oplotenie areálu'!J30</f>
        <v>0</v>
      </c>
      <c r="AH98" s="205"/>
      <c r="AI98" s="205"/>
      <c r="AJ98" s="205"/>
      <c r="AK98" s="205"/>
      <c r="AL98" s="205"/>
      <c r="AM98" s="205"/>
      <c r="AN98" s="204">
        <f t="shared" si="0"/>
        <v>0</v>
      </c>
      <c r="AO98" s="205"/>
      <c r="AP98" s="205"/>
      <c r="AQ98" s="80" t="s">
        <v>80</v>
      </c>
      <c r="AR98" s="77"/>
      <c r="AS98" s="81">
        <v>0</v>
      </c>
      <c r="AT98" s="82">
        <f t="shared" si="1"/>
        <v>0</v>
      </c>
      <c r="AU98" s="83">
        <f>'SO 04 - Oplotenie areálu'!P122</f>
        <v>0</v>
      </c>
      <c r="AV98" s="82">
        <f>'SO 04 - Oplotenie areálu'!J33</f>
        <v>0</v>
      </c>
      <c r="AW98" s="82">
        <f>'SO 04 - Oplotenie areálu'!J34</f>
        <v>0</v>
      </c>
      <c r="AX98" s="82">
        <f>'SO 04 - Oplotenie areálu'!J35</f>
        <v>0</v>
      </c>
      <c r="AY98" s="82">
        <f>'SO 04 - Oplotenie areálu'!J36</f>
        <v>0</v>
      </c>
      <c r="AZ98" s="82">
        <f>'SO 04 - Oplotenie areálu'!F33</f>
        <v>0</v>
      </c>
      <c r="BA98" s="82">
        <f>'SO 04 - Oplotenie areálu'!F34</f>
        <v>0</v>
      </c>
      <c r="BB98" s="82">
        <f>'SO 04 - Oplotenie areálu'!F35</f>
        <v>0</v>
      </c>
      <c r="BC98" s="82">
        <f>'SO 04 - Oplotenie areálu'!F36</f>
        <v>0</v>
      </c>
      <c r="BD98" s="84">
        <f>'SO 04 - Oplotenie areálu'!F37</f>
        <v>0</v>
      </c>
      <c r="BT98" s="85" t="s">
        <v>81</v>
      </c>
      <c r="BV98" s="85" t="s">
        <v>75</v>
      </c>
      <c r="BW98" s="85" t="s">
        <v>91</v>
      </c>
      <c r="BX98" s="85" t="s">
        <v>4</v>
      </c>
      <c r="CL98" s="85" t="s">
        <v>1</v>
      </c>
      <c r="CM98" s="85" t="s">
        <v>73</v>
      </c>
    </row>
    <row r="99" spans="1:91" s="7" customFormat="1" ht="16.5" customHeight="1">
      <c r="A99" s="76" t="s">
        <v>77</v>
      </c>
      <c r="B99" s="77"/>
      <c r="C99" s="78"/>
      <c r="D99" s="214" t="s">
        <v>92</v>
      </c>
      <c r="E99" s="214"/>
      <c r="F99" s="214"/>
      <c r="G99" s="214"/>
      <c r="H99" s="214"/>
      <c r="I99" s="79"/>
      <c r="J99" s="214" t="s">
        <v>93</v>
      </c>
      <c r="K99" s="214"/>
      <c r="L99" s="214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214"/>
      <c r="X99" s="214"/>
      <c r="Y99" s="214"/>
      <c r="Z99" s="214"/>
      <c r="AA99" s="214"/>
      <c r="AB99" s="214"/>
      <c r="AC99" s="214"/>
      <c r="AD99" s="214"/>
      <c r="AE99" s="214"/>
      <c r="AF99" s="214"/>
      <c r="AG99" s="204">
        <f>'EL - Areálové osvetlenie'!J30</f>
        <v>0</v>
      </c>
      <c r="AH99" s="205"/>
      <c r="AI99" s="205"/>
      <c r="AJ99" s="205"/>
      <c r="AK99" s="205"/>
      <c r="AL99" s="205"/>
      <c r="AM99" s="205"/>
      <c r="AN99" s="204">
        <f t="shared" si="0"/>
        <v>0</v>
      </c>
      <c r="AO99" s="205"/>
      <c r="AP99" s="205"/>
      <c r="AQ99" s="80" t="s">
        <v>80</v>
      </c>
      <c r="AR99" s="77"/>
      <c r="AS99" s="81">
        <v>0</v>
      </c>
      <c r="AT99" s="82">
        <f t="shared" si="1"/>
        <v>0</v>
      </c>
      <c r="AU99" s="83">
        <f>'EL - Areálové osvetlenie'!P119</f>
        <v>0</v>
      </c>
      <c r="AV99" s="82">
        <f>'EL - Areálové osvetlenie'!J33</f>
        <v>0</v>
      </c>
      <c r="AW99" s="82">
        <f>'EL - Areálové osvetlenie'!J34</f>
        <v>0</v>
      </c>
      <c r="AX99" s="82">
        <f>'EL - Areálové osvetlenie'!J35</f>
        <v>0</v>
      </c>
      <c r="AY99" s="82">
        <f>'EL - Areálové osvetlenie'!J36</f>
        <v>0</v>
      </c>
      <c r="AZ99" s="82">
        <f>'EL - Areálové osvetlenie'!F33</f>
        <v>0</v>
      </c>
      <c r="BA99" s="82">
        <f>'EL - Areálové osvetlenie'!F34</f>
        <v>0</v>
      </c>
      <c r="BB99" s="82">
        <f>'EL - Areálové osvetlenie'!F35</f>
        <v>0</v>
      </c>
      <c r="BC99" s="82">
        <f>'EL - Areálové osvetlenie'!F36</f>
        <v>0</v>
      </c>
      <c r="BD99" s="84">
        <f>'EL - Areálové osvetlenie'!F37</f>
        <v>0</v>
      </c>
      <c r="BT99" s="85" t="s">
        <v>81</v>
      </c>
      <c r="BV99" s="85" t="s">
        <v>75</v>
      </c>
      <c r="BW99" s="85" t="s">
        <v>94</v>
      </c>
      <c r="BX99" s="85" t="s">
        <v>4</v>
      </c>
      <c r="CL99" s="85" t="s">
        <v>1</v>
      </c>
      <c r="CM99" s="85" t="s">
        <v>73</v>
      </c>
    </row>
    <row r="100" spans="1:91" s="7" customFormat="1" ht="16.5" customHeight="1">
      <c r="A100" s="76" t="s">
        <v>77</v>
      </c>
      <c r="B100" s="77"/>
      <c r="C100" s="78"/>
      <c r="D100" s="214" t="s">
        <v>95</v>
      </c>
      <c r="E100" s="214"/>
      <c r="F100" s="214"/>
      <c r="G100" s="214"/>
      <c r="H100" s="214"/>
      <c r="I100" s="79"/>
      <c r="J100" s="214" t="s">
        <v>96</v>
      </c>
      <c r="K100" s="214"/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  <c r="V100" s="214"/>
      <c r="W100" s="214"/>
      <c r="X100" s="214"/>
      <c r="Y100" s="214"/>
      <c r="Z100" s="214"/>
      <c r="AA100" s="214"/>
      <c r="AB100" s="214"/>
      <c r="AC100" s="214"/>
      <c r="AD100" s="214"/>
      <c r="AE100" s="214"/>
      <c r="AF100" s="214"/>
      <c r="AG100" s="204">
        <f>'NP - Naviac práce'!J30</f>
        <v>0</v>
      </c>
      <c r="AH100" s="205"/>
      <c r="AI100" s="205"/>
      <c r="AJ100" s="205"/>
      <c r="AK100" s="205"/>
      <c r="AL100" s="205"/>
      <c r="AM100" s="205"/>
      <c r="AN100" s="204">
        <f t="shared" si="0"/>
        <v>0</v>
      </c>
      <c r="AO100" s="205"/>
      <c r="AP100" s="205"/>
      <c r="AQ100" s="80" t="s">
        <v>80</v>
      </c>
      <c r="AR100" s="77"/>
      <c r="AS100" s="86">
        <v>0</v>
      </c>
      <c r="AT100" s="87">
        <f t="shared" si="1"/>
        <v>0</v>
      </c>
      <c r="AU100" s="88">
        <f>'NP - Naviac práce'!P124</f>
        <v>0</v>
      </c>
      <c r="AV100" s="87">
        <f>'NP - Naviac práce'!J33</f>
        <v>0</v>
      </c>
      <c r="AW100" s="87">
        <f>'NP - Naviac práce'!J34</f>
        <v>0</v>
      </c>
      <c r="AX100" s="87">
        <f>'NP - Naviac práce'!J35</f>
        <v>0</v>
      </c>
      <c r="AY100" s="87">
        <f>'NP - Naviac práce'!J36</f>
        <v>0</v>
      </c>
      <c r="AZ100" s="87">
        <f>'NP - Naviac práce'!F33</f>
        <v>0</v>
      </c>
      <c r="BA100" s="87">
        <f>'NP - Naviac práce'!F34</f>
        <v>0</v>
      </c>
      <c r="BB100" s="87">
        <f>'NP - Naviac práce'!F35</f>
        <v>0</v>
      </c>
      <c r="BC100" s="87">
        <f>'NP - Naviac práce'!F36</f>
        <v>0</v>
      </c>
      <c r="BD100" s="89">
        <f>'NP - Naviac práce'!F37</f>
        <v>0</v>
      </c>
      <c r="BT100" s="85" t="s">
        <v>81</v>
      </c>
      <c r="BV100" s="85" t="s">
        <v>75</v>
      </c>
      <c r="BW100" s="85" t="s">
        <v>97</v>
      </c>
      <c r="BX100" s="85" t="s">
        <v>4</v>
      </c>
      <c r="CL100" s="85" t="s">
        <v>1</v>
      </c>
      <c r="CM100" s="85" t="s">
        <v>73</v>
      </c>
    </row>
    <row r="101" spans="1:91" s="2" customFormat="1" ht="30" customHeight="1">
      <c r="A101" s="29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30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</row>
    <row r="102" spans="1:91" s="2" customFormat="1" ht="6.9" customHeight="1">
      <c r="A102" s="29"/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30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</row>
  </sheetData>
  <mergeCells count="62">
    <mergeCell ref="AS89:AT91"/>
    <mergeCell ref="AM90:AP90"/>
    <mergeCell ref="D97:H97"/>
    <mergeCell ref="J97:AF97"/>
    <mergeCell ref="AG97:AM97"/>
    <mergeCell ref="C92:G92"/>
    <mergeCell ref="AG92:AM92"/>
    <mergeCell ref="I92:AF92"/>
    <mergeCell ref="D95:H95"/>
    <mergeCell ref="AG95:AM95"/>
    <mergeCell ref="J95:AF95"/>
    <mergeCell ref="D100:H100"/>
    <mergeCell ref="J100:AF100"/>
    <mergeCell ref="AG94:AM94"/>
    <mergeCell ref="AN94:AP94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K30:AO30"/>
    <mergeCell ref="L30:P30"/>
    <mergeCell ref="W30:AE30"/>
    <mergeCell ref="L31:P31"/>
    <mergeCell ref="AN100:AP100"/>
    <mergeCell ref="AG100:AM100"/>
    <mergeCell ref="AN97:AP97"/>
    <mergeCell ref="AN92:AP92"/>
    <mergeCell ref="AN95:AP95"/>
    <mergeCell ref="L85:AO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SO 01 - Skladovacia hala'!C2" display="/"/>
    <hyperlink ref="A96" location="'SO 02 - Spevnené plochy'!C2" display="/"/>
    <hyperlink ref="A97" location="'SO 03 - Odvodnenie areálu'!C2" display="/"/>
    <hyperlink ref="A98" location="'SO 04 - Oplotenie areálu'!C2" display="/"/>
    <hyperlink ref="A99" location="'EL - Areálové osvetlenie'!C2" display="/"/>
    <hyperlink ref="A100" location="'NP - Naviac práce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9"/>
  <sheetViews>
    <sheetView showGridLines="0" workbookViewId="0">
      <selection activeCell="G149" sqref="G149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184" t="s">
        <v>5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4" t="s">
        <v>82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" customHeight="1">
      <c r="B4" s="17"/>
      <c r="D4" s="18" t="s">
        <v>98</v>
      </c>
      <c r="L4" s="17"/>
      <c r="M4" s="90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24" t="str">
        <f>'Rekapitulácia stavby'!K6</f>
        <v xml:space="preserve">Zberný dvor v obci Lubeník </v>
      </c>
      <c r="F7" s="225"/>
      <c r="G7" s="225"/>
      <c r="H7" s="225"/>
      <c r="L7" s="17"/>
    </row>
    <row r="8" spans="1:46" s="2" customFormat="1" ht="12" customHeight="1">
      <c r="A8" s="29"/>
      <c r="B8" s="30"/>
      <c r="C8" s="29"/>
      <c r="D8" s="24" t="s">
        <v>99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9" t="s">
        <v>100</v>
      </c>
      <c r="F9" s="223"/>
      <c r="G9" s="223"/>
      <c r="H9" s="223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15</v>
      </c>
      <c r="E11" s="29"/>
      <c r="F11" s="22" t="s">
        <v>1</v>
      </c>
      <c r="G11" s="29"/>
      <c r="H11" s="29"/>
      <c r="I11" s="24" t="s">
        <v>16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17</v>
      </c>
      <c r="E12" s="29"/>
      <c r="F12" s="22" t="s">
        <v>18</v>
      </c>
      <c r="G12" s="29"/>
      <c r="H12" s="29"/>
      <c r="I12" s="24" t="s">
        <v>19</v>
      </c>
      <c r="J12" s="52" t="str">
        <f>'Rekapitulácia stavby'!AN8</f>
        <v>Vyplň údaj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8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20</v>
      </c>
      <c r="E14" s="29"/>
      <c r="F14" s="29"/>
      <c r="G14" s="29"/>
      <c r="H14" s="29"/>
      <c r="I14" s="24" t="s">
        <v>21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22</v>
      </c>
      <c r="F15" s="29"/>
      <c r="G15" s="29"/>
      <c r="H15" s="29"/>
      <c r="I15" s="24" t="s">
        <v>23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21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6" t="str">
        <f>'Rekapitulácia stavby'!E14</f>
        <v>Vyplň údaj</v>
      </c>
      <c r="F18" s="196"/>
      <c r="G18" s="196"/>
      <c r="H18" s="196"/>
      <c r="I18" s="24" t="s">
        <v>23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21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27</v>
      </c>
      <c r="F21" s="29"/>
      <c r="G21" s="29"/>
      <c r="H21" s="29"/>
      <c r="I21" s="24" t="s">
        <v>23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21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27</v>
      </c>
      <c r="F24" s="29"/>
      <c r="G24" s="29"/>
      <c r="H24" s="29"/>
      <c r="I24" s="24" t="s">
        <v>23</v>
      </c>
      <c r="J24" s="22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200" t="s">
        <v>1</v>
      </c>
      <c r="F27" s="200"/>
      <c r="G27" s="200"/>
      <c r="H27" s="200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4" t="s">
        <v>33</v>
      </c>
      <c r="E30" s="29"/>
      <c r="F30" s="29"/>
      <c r="G30" s="29"/>
      <c r="H30" s="29"/>
      <c r="I30" s="29"/>
      <c r="J30" s="68">
        <f>ROUND(J121,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9"/>
      <c r="E32" s="29"/>
      <c r="F32" s="33" t="s">
        <v>35</v>
      </c>
      <c r="G32" s="29"/>
      <c r="H32" s="29"/>
      <c r="I32" s="33" t="s">
        <v>34</v>
      </c>
      <c r="J32" s="33" t="s">
        <v>36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29"/>
      <c r="B33" s="30"/>
      <c r="C33" s="29"/>
      <c r="D33" s="95" t="s">
        <v>37</v>
      </c>
      <c r="E33" s="24" t="s">
        <v>38</v>
      </c>
      <c r="F33" s="96">
        <f>ROUND((SUM(BE121:BE148)),  2)</f>
        <v>0</v>
      </c>
      <c r="G33" s="29"/>
      <c r="H33" s="29"/>
      <c r="I33" s="97">
        <v>0.2</v>
      </c>
      <c r="J33" s="96">
        <f>ROUND(((SUM(BE121:BE148))*I33),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24" t="s">
        <v>39</v>
      </c>
      <c r="F34" s="96">
        <f>ROUND((SUM(BF121:BF148)),  2)</f>
        <v>0</v>
      </c>
      <c r="G34" s="29"/>
      <c r="H34" s="29"/>
      <c r="I34" s="97">
        <v>0.2</v>
      </c>
      <c r="J34" s="96">
        <f>ROUND(((SUM(BF121:BF148))*I34),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hidden="1" customHeight="1">
      <c r="A35" s="29"/>
      <c r="B35" s="30"/>
      <c r="C35" s="29"/>
      <c r="D35" s="29"/>
      <c r="E35" s="24" t="s">
        <v>40</v>
      </c>
      <c r="F35" s="96">
        <f>ROUND((SUM(BG121:BG148)),  2)</f>
        <v>0</v>
      </c>
      <c r="G35" s="29"/>
      <c r="H35" s="29"/>
      <c r="I35" s="97">
        <v>0.2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hidden="1" customHeight="1">
      <c r="A36" s="29"/>
      <c r="B36" s="30"/>
      <c r="C36" s="29"/>
      <c r="D36" s="29"/>
      <c r="E36" s="24" t="s">
        <v>41</v>
      </c>
      <c r="F36" s="96">
        <f>ROUND((SUM(BH121:BH148)),  2)</f>
        <v>0</v>
      </c>
      <c r="G36" s="29"/>
      <c r="H36" s="29"/>
      <c r="I36" s="97">
        <v>0.2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>
      <c r="A37" s="29"/>
      <c r="B37" s="30"/>
      <c r="C37" s="29"/>
      <c r="D37" s="29"/>
      <c r="E37" s="24" t="s">
        <v>42</v>
      </c>
      <c r="F37" s="96">
        <f>ROUND((SUM(BI121:BI148)),  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8"/>
      <c r="D39" s="99" t="s">
        <v>43</v>
      </c>
      <c r="E39" s="57"/>
      <c r="F39" s="57"/>
      <c r="G39" s="100" t="s">
        <v>44</v>
      </c>
      <c r="H39" s="101" t="s">
        <v>45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9"/>
      <c r="B61" s="30"/>
      <c r="C61" s="29"/>
      <c r="D61" s="42" t="s">
        <v>48</v>
      </c>
      <c r="E61" s="32"/>
      <c r="F61" s="104" t="s">
        <v>49</v>
      </c>
      <c r="G61" s="42" t="s">
        <v>48</v>
      </c>
      <c r="H61" s="32"/>
      <c r="I61" s="32"/>
      <c r="J61" s="105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9"/>
      <c r="B76" s="30"/>
      <c r="C76" s="29"/>
      <c r="D76" s="42" t="s">
        <v>48</v>
      </c>
      <c r="E76" s="32"/>
      <c r="F76" s="104" t="s">
        <v>49</v>
      </c>
      <c r="G76" s="42" t="s">
        <v>48</v>
      </c>
      <c r="H76" s="32"/>
      <c r="I76" s="32"/>
      <c r="J76" s="105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" customHeight="1">
      <c r="A82" s="29"/>
      <c r="B82" s="30"/>
      <c r="C82" s="18" t="s">
        <v>101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4" t="str">
        <f>E7</f>
        <v xml:space="preserve">Zberný dvor v obci Lubeník </v>
      </c>
      <c r="F85" s="225"/>
      <c r="G85" s="225"/>
      <c r="H85" s="225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99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09" t="str">
        <f>E9</f>
        <v>SO 01 - Skladovacia hala</v>
      </c>
      <c r="F87" s="223"/>
      <c r="G87" s="223"/>
      <c r="H87" s="223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17</v>
      </c>
      <c r="D89" s="29"/>
      <c r="E89" s="29"/>
      <c r="F89" s="22" t="str">
        <f>F12</f>
        <v>Lubeník, okr. Revúca</v>
      </c>
      <c r="G89" s="29"/>
      <c r="H89" s="29"/>
      <c r="I89" s="24" t="s">
        <v>19</v>
      </c>
      <c r="J89" s="52" t="str">
        <f>IF(J12="","",J12)</f>
        <v>Vyplň údaj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40.049999999999997" customHeight="1">
      <c r="A91" s="29"/>
      <c r="B91" s="30"/>
      <c r="C91" s="24" t="s">
        <v>20</v>
      </c>
      <c r="D91" s="29"/>
      <c r="E91" s="29"/>
      <c r="F91" s="22" t="str">
        <f>E15</f>
        <v>Obec Lubeník, Obecný úrad č. 222, 049 18 Lubeník</v>
      </c>
      <c r="G91" s="29"/>
      <c r="H91" s="29"/>
      <c r="I91" s="24" t="s">
        <v>26</v>
      </c>
      <c r="J91" s="27" t="str">
        <f>E21</f>
        <v>ByvaPro s.r.o., Mlynské Nivy 58, 821 05 Bratislava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40.049999999999997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>ByvaPro s.r.o., Mlynské Nivy 58, 821 05 Bratislava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6" t="s">
        <v>102</v>
      </c>
      <c r="D94" s="98"/>
      <c r="E94" s="98"/>
      <c r="F94" s="98"/>
      <c r="G94" s="98"/>
      <c r="H94" s="98"/>
      <c r="I94" s="98"/>
      <c r="J94" s="107" t="s">
        <v>103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8" customHeight="1">
      <c r="A96" s="29"/>
      <c r="B96" s="30"/>
      <c r="C96" s="108" t="s">
        <v>104</v>
      </c>
      <c r="D96" s="29"/>
      <c r="E96" s="29"/>
      <c r="F96" s="29"/>
      <c r="G96" s="29"/>
      <c r="H96" s="29"/>
      <c r="I96" s="29"/>
      <c r="J96" s="68">
        <f>J121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105</v>
      </c>
    </row>
    <row r="97" spans="1:31" s="9" customFormat="1" ht="24.9" customHeight="1">
      <c r="B97" s="109"/>
      <c r="D97" s="110" t="s">
        <v>106</v>
      </c>
      <c r="E97" s="111"/>
      <c r="F97" s="111"/>
      <c r="G97" s="111"/>
      <c r="H97" s="111"/>
      <c r="I97" s="111"/>
      <c r="J97" s="112">
        <f>J122</f>
        <v>0</v>
      </c>
      <c r="L97" s="109"/>
    </row>
    <row r="98" spans="1:31" s="10" customFormat="1" ht="19.95" customHeight="1">
      <c r="B98" s="113"/>
      <c r="D98" s="114" t="s">
        <v>107</v>
      </c>
      <c r="E98" s="115"/>
      <c r="F98" s="115"/>
      <c r="G98" s="115"/>
      <c r="H98" s="115"/>
      <c r="I98" s="115"/>
      <c r="J98" s="116">
        <f>J123</f>
        <v>0</v>
      </c>
      <c r="L98" s="113"/>
    </row>
    <row r="99" spans="1:31" s="10" customFormat="1" ht="19.95" customHeight="1">
      <c r="B99" s="113"/>
      <c r="D99" s="114" t="s">
        <v>108</v>
      </c>
      <c r="E99" s="115"/>
      <c r="F99" s="115"/>
      <c r="G99" s="115"/>
      <c r="H99" s="115"/>
      <c r="I99" s="115"/>
      <c r="J99" s="116">
        <f>J127</f>
        <v>0</v>
      </c>
      <c r="L99" s="113"/>
    </row>
    <row r="100" spans="1:31" s="10" customFormat="1" ht="19.95" customHeight="1">
      <c r="B100" s="113"/>
      <c r="D100" s="114" t="s">
        <v>109</v>
      </c>
      <c r="E100" s="115"/>
      <c r="F100" s="115"/>
      <c r="G100" s="115"/>
      <c r="H100" s="115"/>
      <c r="I100" s="115"/>
      <c r="J100" s="116">
        <f>J143</f>
        <v>0</v>
      </c>
      <c r="L100" s="113"/>
    </row>
    <row r="101" spans="1:31" s="9" customFormat="1" ht="24.9" customHeight="1">
      <c r="B101" s="109"/>
      <c r="D101" s="110" t="s">
        <v>110</v>
      </c>
      <c r="E101" s="111"/>
      <c r="F101" s="111"/>
      <c r="G101" s="111"/>
      <c r="H101" s="111"/>
      <c r="I101" s="111"/>
      <c r="J101" s="112">
        <f>J145</f>
        <v>0</v>
      </c>
      <c r="L101" s="109"/>
    </row>
    <row r="102" spans="1:31" s="2" customFormat="1" ht="21.7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s="2" customFormat="1" ht="6.9" customHeight="1">
      <c r="A103" s="29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7" spans="1:31" s="2" customFormat="1" ht="6.9" customHeight="1">
      <c r="A107" s="29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24.9" customHeight="1">
      <c r="A108" s="29"/>
      <c r="B108" s="30"/>
      <c r="C108" s="18" t="s">
        <v>111</v>
      </c>
      <c r="D108" s="29"/>
      <c r="E108" s="29"/>
      <c r="F108" s="29"/>
      <c r="G108" s="29"/>
      <c r="H108" s="2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4" t="s">
        <v>14</v>
      </c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6.5" customHeight="1">
      <c r="A111" s="29"/>
      <c r="B111" s="30"/>
      <c r="C111" s="29"/>
      <c r="D111" s="29"/>
      <c r="E111" s="224" t="str">
        <f>E7</f>
        <v xml:space="preserve">Zberný dvor v obci Lubeník </v>
      </c>
      <c r="F111" s="225"/>
      <c r="G111" s="225"/>
      <c r="H111" s="225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99</v>
      </c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6.5" customHeight="1">
      <c r="A113" s="29"/>
      <c r="B113" s="30"/>
      <c r="C113" s="29"/>
      <c r="D113" s="29"/>
      <c r="E113" s="209" t="str">
        <f>E9</f>
        <v>SO 01 - Skladovacia hala</v>
      </c>
      <c r="F113" s="223"/>
      <c r="G113" s="223"/>
      <c r="H113" s="223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6.9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2" customHeight="1">
      <c r="A115" s="29"/>
      <c r="B115" s="30"/>
      <c r="C115" s="24" t="s">
        <v>17</v>
      </c>
      <c r="D115" s="29"/>
      <c r="E115" s="29"/>
      <c r="F115" s="22" t="str">
        <f>F12</f>
        <v>Lubeník, okr. Revúca</v>
      </c>
      <c r="G115" s="29"/>
      <c r="H115" s="29"/>
      <c r="I115" s="24" t="s">
        <v>19</v>
      </c>
      <c r="J115" s="52" t="str">
        <f>IF(J12="","",J12)</f>
        <v>Vyplň údaj</v>
      </c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40.049999999999997" customHeight="1">
      <c r="A117" s="29"/>
      <c r="B117" s="30"/>
      <c r="C117" s="24" t="s">
        <v>20</v>
      </c>
      <c r="D117" s="29"/>
      <c r="E117" s="29"/>
      <c r="F117" s="22" t="str">
        <f>E15</f>
        <v>Obec Lubeník, Obecný úrad č. 222, 049 18 Lubeník</v>
      </c>
      <c r="G117" s="29"/>
      <c r="H117" s="29"/>
      <c r="I117" s="24" t="s">
        <v>26</v>
      </c>
      <c r="J117" s="27" t="str">
        <f>E21</f>
        <v>ByvaPro s.r.o., Mlynské Nivy 58, 821 05 Bratislava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40.049999999999997" customHeight="1">
      <c r="A118" s="29"/>
      <c r="B118" s="30"/>
      <c r="C118" s="24" t="s">
        <v>24</v>
      </c>
      <c r="D118" s="29"/>
      <c r="E118" s="29"/>
      <c r="F118" s="22" t="str">
        <f>IF(E18="","",E18)</f>
        <v>Vyplň údaj</v>
      </c>
      <c r="G118" s="29"/>
      <c r="H118" s="29"/>
      <c r="I118" s="24" t="s">
        <v>30</v>
      </c>
      <c r="J118" s="27" t="str">
        <f>E24</f>
        <v>ByvaPro s.r.o., Mlynské Nivy 58, 821 05 Bratislava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0.3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11" customFormat="1" ht="29.25" customHeight="1">
      <c r="A120" s="117"/>
      <c r="B120" s="118"/>
      <c r="C120" s="119" t="s">
        <v>112</v>
      </c>
      <c r="D120" s="120" t="s">
        <v>58</v>
      </c>
      <c r="E120" s="120" t="s">
        <v>54</v>
      </c>
      <c r="F120" s="120" t="s">
        <v>55</v>
      </c>
      <c r="G120" s="120" t="s">
        <v>113</v>
      </c>
      <c r="H120" s="120" t="s">
        <v>114</v>
      </c>
      <c r="I120" s="120" t="s">
        <v>115</v>
      </c>
      <c r="J120" s="121" t="s">
        <v>103</v>
      </c>
      <c r="K120" s="122" t="s">
        <v>116</v>
      </c>
      <c r="L120" s="123"/>
      <c r="M120" s="59" t="s">
        <v>1</v>
      </c>
      <c r="N120" s="60" t="s">
        <v>37</v>
      </c>
      <c r="O120" s="60" t="s">
        <v>117</v>
      </c>
      <c r="P120" s="60" t="s">
        <v>118</v>
      </c>
      <c r="Q120" s="60" t="s">
        <v>119</v>
      </c>
      <c r="R120" s="60" t="s">
        <v>120</v>
      </c>
      <c r="S120" s="60" t="s">
        <v>121</v>
      </c>
      <c r="T120" s="61" t="s">
        <v>122</v>
      </c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</row>
    <row r="121" spans="1:65" s="2" customFormat="1" ht="22.8" customHeight="1">
      <c r="A121" s="29"/>
      <c r="B121" s="30"/>
      <c r="C121" s="66" t="s">
        <v>104</v>
      </c>
      <c r="D121" s="29"/>
      <c r="E121" s="29"/>
      <c r="F121" s="29"/>
      <c r="G121" s="29"/>
      <c r="H121" s="29"/>
      <c r="I121" s="29"/>
      <c r="J121" s="124">
        <f>BK121</f>
        <v>0</v>
      </c>
      <c r="K121" s="29"/>
      <c r="L121" s="30"/>
      <c r="M121" s="62"/>
      <c r="N121" s="53"/>
      <c r="O121" s="63"/>
      <c r="P121" s="125">
        <f>P122+P145</f>
        <v>0</v>
      </c>
      <c r="Q121" s="63"/>
      <c r="R121" s="125">
        <f>R122+R145</f>
        <v>5.4955296000000002</v>
      </c>
      <c r="S121" s="63"/>
      <c r="T121" s="126">
        <f>T122+T145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T121" s="14" t="s">
        <v>72</v>
      </c>
      <c r="AU121" s="14" t="s">
        <v>105</v>
      </c>
      <c r="BK121" s="127">
        <f>BK122+BK145</f>
        <v>0</v>
      </c>
    </row>
    <row r="122" spans="1:65" s="12" customFormat="1" ht="25.95" customHeight="1">
      <c r="B122" s="128"/>
      <c r="D122" s="129" t="s">
        <v>72</v>
      </c>
      <c r="E122" s="130" t="s">
        <v>123</v>
      </c>
      <c r="F122" s="130" t="s">
        <v>124</v>
      </c>
      <c r="I122" s="131"/>
      <c r="J122" s="132">
        <f>BK122</f>
        <v>0</v>
      </c>
      <c r="L122" s="128"/>
      <c r="M122" s="133"/>
      <c r="N122" s="134"/>
      <c r="O122" s="134"/>
      <c r="P122" s="135">
        <f>P123+P127+P143</f>
        <v>0</v>
      </c>
      <c r="Q122" s="134"/>
      <c r="R122" s="135">
        <f>R123+R127+R143</f>
        <v>5.4955296000000002</v>
      </c>
      <c r="S122" s="134"/>
      <c r="T122" s="136">
        <f>T123+T127+T143</f>
        <v>0</v>
      </c>
      <c r="AR122" s="129" t="s">
        <v>81</v>
      </c>
      <c r="AT122" s="137" t="s">
        <v>72</v>
      </c>
      <c r="AU122" s="137" t="s">
        <v>73</v>
      </c>
      <c r="AY122" s="129" t="s">
        <v>125</v>
      </c>
      <c r="BK122" s="138">
        <f>BK123+BK127+BK143</f>
        <v>0</v>
      </c>
    </row>
    <row r="123" spans="1:65" s="12" customFormat="1" ht="22.8" customHeight="1">
      <c r="B123" s="128"/>
      <c r="D123" s="129" t="s">
        <v>72</v>
      </c>
      <c r="E123" s="139" t="s">
        <v>126</v>
      </c>
      <c r="F123" s="139" t="s">
        <v>127</v>
      </c>
      <c r="I123" s="131"/>
      <c r="J123" s="140">
        <f>BK123</f>
        <v>0</v>
      </c>
      <c r="L123" s="128"/>
      <c r="M123" s="133"/>
      <c r="N123" s="134"/>
      <c r="O123" s="134"/>
      <c r="P123" s="135">
        <f>SUM(P124:P126)</f>
        <v>0</v>
      </c>
      <c r="Q123" s="134"/>
      <c r="R123" s="135">
        <f>SUM(R124:R126)</f>
        <v>1.881E-2</v>
      </c>
      <c r="S123" s="134"/>
      <c r="T123" s="136">
        <f>SUM(T124:T126)</f>
        <v>0</v>
      </c>
      <c r="AR123" s="129" t="s">
        <v>81</v>
      </c>
      <c r="AT123" s="137" t="s">
        <v>72</v>
      </c>
      <c r="AU123" s="137" t="s">
        <v>81</v>
      </c>
      <c r="AY123" s="129" t="s">
        <v>125</v>
      </c>
      <c r="BK123" s="138">
        <f>SUM(BK124:BK126)</f>
        <v>0</v>
      </c>
    </row>
    <row r="124" spans="1:65" s="2" customFormat="1" ht="24.15" customHeight="1">
      <c r="A124" s="29"/>
      <c r="B124" s="141"/>
      <c r="C124" s="142" t="s">
        <v>81</v>
      </c>
      <c r="D124" s="142" t="s">
        <v>128</v>
      </c>
      <c r="E124" s="143" t="s">
        <v>129</v>
      </c>
      <c r="F124" s="144" t="s">
        <v>130</v>
      </c>
      <c r="G124" s="145" t="s">
        <v>131</v>
      </c>
      <c r="H124" s="146">
        <v>99</v>
      </c>
      <c r="I124" s="147"/>
      <c r="J124" s="146">
        <f>ROUND(I124*H124,3)</f>
        <v>0</v>
      </c>
      <c r="K124" s="148"/>
      <c r="L124" s="30"/>
      <c r="M124" s="149" t="s">
        <v>1</v>
      </c>
      <c r="N124" s="150" t="s">
        <v>39</v>
      </c>
      <c r="O124" s="55"/>
      <c r="P124" s="151">
        <f>O124*H124</f>
        <v>0</v>
      </c>
      <c r="Q124" s="151">
        <v>1.9000000000000001E-4</v>
      </c>
      <c r="R124" s="151">
        <f>Q124*H124</f>
        <v>1.881E-2</v>
      </c>
      <c r="S124" s="151">
        <v>0</v>
      </c>
      <c r="T124" s="152">
        <f>S124*H124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53" t="s">
        <v>132</v>
      </c>
      <c r="AT124" s="153" t="s">
        <v>128</v>
      </c>
      <c r="AU124" s="153" t="s">
        <v>133</v>
      </c>
      <c r="AY124" s="14" t="s">
        <v>125</v>
      </c>
      <c r="BE124" s="154">
        <f>IF(N124="základná",J124,0)</f>
        <v>0</v>
      </c>
      <c r="BF124" s="154">
        <f>IF(N124="znížená",J124,0)</f>
        <v>0</v>
      </c>
      <c r="BG124" s="154">
        <f>IF(N124="zákl. prenesená",J124,0)</f>
        <v>0</v>
      </c>
      <c r="BH124" s="154">
        <f>IF(N124="zníž. prenesená",J124,0)</f>
        <v>0</v>
      </c>
      <c r="BI124" s="154">
        <f>IF(N124="nulová",J124,0)</f>
        <v>0</v>
      </c>
      <c r="BJ124" s="14" t="s">
        <v>133</v>
      </c>
      <c r="BK124" s="155">
        <f>ROUND(I124*H124,3)</f>
        <v>0</v>
      </c>
      <c r="BL124" s="14" t="s">
        <v>132</v>
      </c>
      <c r="BM124" s="153" t="s">
        <v>134</v>
      </c>
    </row>
    <row r="125" spans="1:65" s="2" customFormat="1" ht="24.15" customHeight="1">
      <c r="A125" s="29"/>
      <c r="B125" s="141"/>
      <c r="C125" s="142" t="s">
        <v>135</v>
      </c>
      <c r="D125" s="142" t="s">
        <v>128</v>
      </c>
      <c r="E125" s="143" t="s">
        <v>136</v>
      </c>
      <c r="F125" s="144" t="s">
        <v>137</v>
      </c>
      <c r="G125" s="145" t="s">
        <v>131</v>
      </c>
      <c r="H125" s="146">
        <v>220.88</v>
      </c>
      <c r="I125" s="147"/>
      <c r="J125" s="146">
        <f>ROUND(I125*H125,3)</f>
        <v>0</v>
      </c>
      <c r="K125" s="148"/>
      <c r="L125" s="30"/>
      <c r="M125" s="149" t="s">
        <v>1</v>
      </c>
      <c r="N125" s="150" t="s">
        <v>39</v>
      </c>
      <c r="O125" s="55"/>
      <c r="P125" s="151">
        <f>O125*H125</f>
        <v>0</v>
      </c>
      <c r="Q125" s="151">
        <v>0</v>
      </c>
      <c r="R125" s="151">
        <f>Q125*H125</f>
        <v>0</v>
      </c>
      <c r="S125" s="151">
        <v>0</v>
      </c>
      <c r="T125" s="152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53" t="s">
        <v>132</v>
      </c>
      <c r="AT125" s="153" t="s">
        <v>128</v>
      </c>
      <c r="AU125" s="153" t="s">
        <v>133</v>
      </c>
      <c r="AY125" s="14" t="s">
        <v>125</v>
      </c>
      <c r="BE125" s="154">
        <f>IF(N125="základná",J125,0)</f>
        <v>0</v>
      </c>
      <c r="BF125" s="154">
        <f>IF(N125="znížená",J125,0)</f>
        <v>0</v>
      </c>
      <c r="BG125" s="154">
        <f>IF(N125="zákl. prenesená",J125,0)</f>
        <v>0</v>
      </c>
      <c r="BH125" s="154">
        <f>IF(N125="zníž. prenesená",J125,0)</f>
        <v>0</v>
      </c>
      <c r="BI125" s="154">
        <f>IF(N125="nulová",J125,0)</f>
        <v>0</v>
      </c>
      <c r="BJ125" s="14" t="s">
        <v>133</v>
      </c>
      <c r="BK125" s="155">
        <f>ROUND(I125*H125,3)</f>
        <v>0</v>
      </c>
      <c r="BL125" s="14" t="s">
        <v>132</v>
      </c>
      <c r="BM125" s="153" t="s">
        <v>138</v>
      </c>
    </row>
    <row r="126" spans="1:65" s="2" customFormat="1" ht="24.15" customHeight="1">
      <c r="A126" s="29"/>
      <c r="B126" s="141"/>
      <c r="C126" s="142" t="s">
        <v>139</v>
      </c>
      <c r="D126" s="142" t="s">
        <v>128</v>
      </c>
      <c r="E126" s="143" t="s">
        <v>140</v>
      </c>
      <c r="F126" s="144" t="s">
        <v>141</v>
      </c>
      <c r="G126" s="145" t="s">
        <v>131</v>
      </c>
      <c r="H126" s="146">
        <v>220.88</v>
      </c>
      <c r="I126" s="147"/>
      <c r="J126" s="146">
        <f>ROUND(I126*H126,3)</f>
        <v>0</v>
      </c>
      <c r="K126" s="148"/>
      <c r="L126" s="30"/>
      <c r="M126" s="149" t="s">
        <v>1</v>
      </c>
      <c r="N126" s="150" t="s">
        <v>39</v>
      </c>
      <c r="O126" s="55"/>
      <c r="P126" s="151">
        <f>O126*H126</f>
        <v>0</v>
      </c>
      <c r="Q126" s="151">
        <v>0</v>
      </c>
      <c r="R126" s="151">
        <f>Q126*H126</f>
        <v>0</v>
      </c>
      <c r="S126" s="151">
        <v>0</v>
      </c>
      <c r="T126" s="152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3" t="s">
        <v>132</v>
      </c>
      <c r="AT126" s="153" t="s">
        <v>128</v>
      </c>
      <c r="AU126" s="153" t="s">
        <v>133</v>
      </c>
      <c r="AY126" s="14" t="s">
        <v>125</v>
      </c>
      <c r="BE126" s="154">
        <f>IF(N126="základná",J126,0)</f>
        <v>0</v>
      </c>
      <c r="BF126" s="154">
        <f>IF(N126="znížená",J126,0)</f>
        <v>0</v>
      </c>
      <c r="BG126" s="154">
        <f>IF(N126="zákl. prenesená",J126,0)</f>
        <v>0</v>
      </c>
      <c r="BH126" s="154">
        <f>IF(N126="zníž. prenesená",J126,0)</f>
        <v>0</v>
      </c>
      <c r="BI126" s="154">
        <f>IF(N126="nulová",J126,0)</f>
        <v>0</v>
      </c>
      <c r="BJ126" s="14" t="s">
        <v>133</v>
      </c>
      <c r="BK126" s="155">
        <f>ROUND(I126*H126,3)</f>
        <v>0</v>
      </c>
      <c r="BL126" s="14" t="s">
        <v>132</v>
      </c>
      <c r="BM126" s="153" t="s">
        <v>142</v>
      </c>
    </row>
    <row r="127" spans="1:65" s="12" customFormat="1" ht="22.8" customHeight="1">
      <c r="B127" s="128"/>
      <c r="D127" s="129" t="s">
        <v>72</v>
      </c>
      <c r="E127" s="139" t="s">
        <v>143</v>
      </c>
      <c r="F127" s="139" t="s">
        <v>144</v>
      </c>
      <c r="I127" s="131"/>
      <c r="J127" s="140">
        <f>BK127</f>
        <v>0</v>
      </c>
      <c r="L127" s="128"/>
      <c r="M127" s="133"/>
      <c r="N127" s="134"/>
      <c r="O127" s="134"/>
      <c r="P127" s="135">
        <f>SUM(P128:P142)</f>
        <v>0</v>
      </c>
      <c r="Q127" s="134"/>
      <c r="R127" s="135">
        <f>SUM(R128:R142)</f>
        <v>5.4767196</v>
      </c>
      <c r="S127" s="134"/>
      <c r="T127" s="136">
        <f>SUM(T128:T142)</f>
        <v>0</v>
      </c>
      <c r="AR127" s="129" t="s">
        <v>81</v>
      </c>
      <c r="AT127" s="137" t="s">
        <v>72</v>
      </c>
      <c r="AU127" s="137" t="s">
        <v>81</v>
      </c>
      <c r="AY127" s="129" t="s">
        <v>125</v>
      </c>
      <c r="BK127" s="138">
        <f>SUM(BK128:BK142)</f>
        <v>0</v>
      </c>
    </row>
    <row r="128" spans="1:65" s="2" customFormat="1" ht="24.15" customHeight="1">
      <c r="A128" s="29"/>
      <c r="B128" s="141"/>
      <c r="C128" s="142" t="s">
        <v>145</v>
      </c>
      <c r="D128" s="142" t="s">
        <v>128</v>
      </c>
      <c r="E128" s="143" t="s">
        <v>146</v>
      </c>
      <c r="F128" s="144" t="s">
        <v>147</v>
      </c>
      <c r="G128" s="145" t="s">
        <v>131</v>
      </c>
      <c r="H128" s="146">
        <v>331.32</v>
      </c>
      <c r="I128" s="147"/>
      <c r="J128" s="146">
        <f>ROUND(I128*H128,3)</f>
        <v>0</v>
      </c>
      <c r="K128" s="148"/>
      <c r="L128" s="30"/>
      <c r="M128" s="149" t="s">
        <v>1</v>
      </c>
      <c r="N128" s="150" t="s">
        <v>39</v>
      </c>
      <c r="O128" s="55"/>
      <c r="P128" s="151">
        <f>O128*H128</f>
        <v>0</v>
      </c>
      <c r="Q128" s="151">
        <v>1.653E-2</v>
      </c>
      <c r="R128" s="151">
        <f>Q128*H128</f>
        <v>5.4767196</v>
      </c>
      <c r="S128" s="151">
        <v>0</v>
      </c>
      <c r="T128" s="152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3" t="s">
        <v>132</v>
      </c>
      <c r="AT128" s="153" t="s">
        <v>128</v>
      </c>
      <c r="AU128" s="153" t="s">
        <v>133</v>
      </c>
      <c r="AY128" s="14" t="s">
        <v>125</v>
      </c>
      <c r="BE128" s="154">
        <f>IF(N128="základná",J128,0)</f>
        <v>0</v>
      </c>
      <c r="BF128" s="154">
        <f>IF(N128="znížená",J128,0)</f>
        <v>0</v>
      </c>
      <c r="BG128" s="154">
        <f>IF(N128="zákl. prenesená",J128,0)</f>
        <v>0</v>
      </c>
      <c r="BH128" s="154">
        <f>IF(N128="zníž. prenesená",J128,0)</f>
        <v>0</v>
      </c>
      <c r="BI128" s="154">
        <f>IF(N128="nulová",J128,0)</f>
        <v>0</v>
      </c>
      <c r="BJ128" s="14" t="s">
        <v>133</v>
      </c>
      <c r="BK128" s="155">
        <f>ROUND(I128*H128,3)</f>
        <v>0</v>
      </c>
      <c r="BL128" s="14" t="s">
        <v>132</v>
      </c>
      <c r="BM128" s="153" t="s">
        <v>148</v>
      </c>
    </row>
    <row r="129" spans="1:65" s="2" customFormat="1" ht="24.15" customHeight="1">
      <c r="A129" s="29"/>
      <c r="B129" s="141"/>
      <c r="C129" s="142" t="s">
        <v>149</v>
      </c>
      <c r="D129" s="142" t="s">
        <v>128</v>
      </c>
      <c r="E129" s="143" t="s">
        <v>150</v>
      </c>
      <c r="F129" s="144" t="s">
        <v>151</v>
      </c>
      <c r="G129" s="145" t="s">
        <v>131</v>
      </c>
      <c r="H129" s="146">
        <v>331.32</v>
      </c>
      <c r="I129" s="147"/>
      <c r="J129" s="146">
        <f>ROUND(I129*H129,3)</f>
        <v>0</v>
      </c>
      <c r="K129" s="148"/>
      <c r="L129" s="30"/>
      <c r="M129" s="149" t="s">
        <v>1</v>
      </c>
      <c r="N129" s="150" t="s">
        <v>39</v>
      </c>
      <c r="O129" s="55"/>
      <c r="P129" s="151">
        <f>O129*H129</f>
        <v>0</v>
      </c>
      <c r="Q129" s="151">
        <v>0</v>
      </c>
      <c r="R129" s="151">
        <f>Q129*H129</f>
        <v>0</v>
      </c>
      <c r="S129" s="151">
        <v>0</v>
      </c>
      <c r="T129" s="152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3" t="s">
        <v>132</v>
      </c>
      <c r="AT129" s="153" t="s">
        <v>128</v>
      </c>
      <c r="AU129" s="153" t="s">
        <v>133</v>
      </c>
      <c r="AY129" s="14" t="s">
        <v>125</v>
      </c>
      <c r="BE129" s="154">
        <f>IF(N129="základná",J129,0)</f>
        <v>0</v>
      </c>
      <c r="BF129" s="154">
        <f>IF(N129="znížená",J129,0)</f>
        <v>0</v>
      </c>
      <c r="BG129" s="154">
        <f>IF(N129="zákl. prenesená",J129,0)</f>
        <v>0</v>
      </c>
      <c r="BH129" s="154">
        <f>IF(N129="zníž. prenesená",J129,0)</f>
        <v>0</v>
      </c>
      <c r="BI129" s="154">
        <f>IF(N129="nulová",J129,0)</f>
        <v>0</v>
      </c>
      <c r="BJ129" s="14" t="s">
        <v>133</v>
      </c>
      <c r="BK129" s="155">
        <f>ROUND(I129*H129,3)</f>
        <v>0</v>
      </c>
      <c r="BL129" s="14" t="s">
        <v>132</v>
      </c>
      <c r="BM129" s="153" t="s">
        <v>152</v>
      </c>
    </row>
    <row r="130" spans="1:65" s="2" customFormat="1" ht="37.799999999999997" customHeight="1">
      <c r="A130" s="29"/>
      <c r="B130" s="141"/>
      <c r="C130" s="142" t="s">
        <v>153</v>
      </c>
      <c r="D130" s="142" t="s">
        <v>128</v>
      </c>
      <c r="E130" s="143" t="s">
        <v>154</v>
      </c>
      <c r="F130" s="144" t="s">
        <v>155</v>
      </c>
      <c r="G130" s="145" t="s">
        <v>131</v>
      </c>
      <c r="H130" s="146">
        <v>3313.2</v>
      </c>
      <c r="I130" s="147"/>
      <c r="J130" s="146">
        <f>ROUND(I130*H130,3)</f>
        <v>0</v>
      </c>
      <c r="K130" s="148"/>
      <c r="L130" s="30"/>
      <c r="M130" s="149" t="s">
        <v>1</v>
      </c>
      <c r="N130" s="150" t="s">
        <v>39</v>
      </c>
      <c r="O130" s="55"/>
      <c r="P130" s="151">
        <f>O130*H130</f>
        <v>0</v>
      </c>
      <c r="Q130" s="151">
        <v>0</v>
      </c>
      <c r="R130" s="151">
        <f>Q130*H130</f>
        <v>0</v>
      </c>
      <c r="S130" s="151">
        <v>0</v>
      </c>
      <c r="T130" s="152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3" t="s">
        <v>132</v>
      </c>
      <c r="AT130" s="153" t="s">
        <v>128</v>
      </c>
      <c r="AU130" s="153" t="s">
        <v>133</v>
      </c>
      <c r="AY130" s="14" t="s">
        <v>125</v>
      </c>
      <c r="BE130" s="154">
        <f>IF(N130="základná",J130,0)</f>
        <v>0</v>
      </c>
      <c r="BF130" s="154">
        <f>IF(N130="znížená",J130,0)</f>
        <v>0</v>
      </c>
      <c r="BG130" s="154">
        <f>IF(N130="zákl. prenesená",J130,0)</f>
        <v>0</v>
      </c>
      <c r="BH130" s="154">
        <f>IF(N130="zníž. prenesená",J130,0)</f>
        <v>0</v>
      </c>
      <c r="BI130" s="154">
        <f>IF(N130="nulová",J130,0)</f>
        <v>0</v>
      </c>
      <c r="BJ130" s="14" t="s">
        <v>133</v>
      </c>
      <c r="BK130" s="155">
        <f>ROUND(I130*H130,3)</f>
        <v>0</v>
      </c>
      <c r="BL130" s="14" t="s">
        <v>132</v>
      </c>
      <c r="BM130" s="153" t="s">
        <v>156</v>
      </c>
    </row>
    <row r="131" spans="1:65" s="2" customFormat="1" ht="19.2">
      <c r="A131" s="29"/>
      <c r="B131" s="30"/>
      <c r="C131" s="29"/>
      <c r="D131" s="156" t="s">
        <v>157</v>
      </c>
      <c r="E131" s="29"/>
      <c r="F131" s="157" t="s">
        <v>158</v>
      </c>
      <c r="G131" s="29"/>
      <c r="H131" s="29"/>
      <c r="I131" s="158"/>
      <c r="J131" s="29"/>
      <c r="K131" s="29"/>
      <c r="L131" s="30"/>
      <c r="M131" s="159"/>
      <c r="N131" s="160"/>
      <c r="O131" s="55"/>
      <c r="P131" s="55"/>
      <c r="Q131" s="55"/>
      <c r="R131" s="55"/>
      <c r="S131" s="55"/>
      <c r="T131" s="56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T131" s="14" t="s">
        <v>157</v>
      </c>
      <c r="AU131" s="14" t="s">
        <v>133</v>
      </c>
    </row>
    <row r="132" spans="1:65" s="2" customFormat="1" ht="14.4" customHeight="1">
      <c r="A132" s="29"/>
      <c r="B132" s="141"/>
      <c r="C132" s="142" t="s">
        <v>159</v>
      </c>
      <c r="D132" s="142" t="s">
        <v>128</v>
      </c>
      <c r="E132" s="143" t="s">
        <v>160</v>
      </c>
      <c r="F132" s="144" t="s">
        <v>161</v>
      </c>
      <c r="G132" s="145" t="s">
        <v>162</v>
      </c>
      <c r="H132" s="146">
        <v>243.5</v>
      </c>
      <c r="I132" s="147"/>
      <c r="J132" s="146">
        <f>ROUND(I132*H132,3)</f>
        <v>0</v>
      </c>
      <c r="K132" s="148"/>
      <c r="L132" s="30"/>
      <c r="M132" s="149" t="s">
        <v>1</v>
      </c>
      <c r="N132" s="150" t="s">
        <v>39</v>
      </c>
      <c r="O132" s="55"/>
      <c r="P132" s="151">
        <f>O132*H132</f>
        <v>0</v>
      </c>
      <c r="Q132" s="151">
        <v>0</v>
      </c>
      <c r="R132" s="151">
        <f>Q132*H132</f>
        <v>0</v>
      </c>
      <c r="S132" s="151">
        <v>0</v>
      </c>
      <c r="T132" s="152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3" t="s">
        <v>132</v>
      </c>
      <c r="AT132" s="153" t="s">
        <v>128</v>
      </c>
      <c r="AU132" s="153" t="s">
        <v>133</v>
      </c>
      <c r="AY132" s="14" t="s">
        <v>125</v>
      </c>
      <c r="BE132" s="154">
        <f>IF(N132="základná",J132,0)</f>
        <v>0</v>
      </c>
      <c r="BF132" s="154">
        <f>IF(N132="znížená",J132,0)</f>
        <v>0</v>
      </c>
      <c r="BG132" s="154">
        <f>IF(N132="zákl. prenesená",J132,0)</f>
        <v>0</v>
      </c>
      <c r="BH132" s="154">
        <f>IF(N132="zníž. prenesená",J132,0)</f>
        <v>0</v>
      </c>
      <c r="BI132" s="154">
        <f>IF(N132="nulová",J132,0)</f>
        <v>0</v>
      </c>
      <c r="BJ132" s="14" t="s">
        <v>133</v>
      </c>
      <c r="BK132" s="155">
        <f>ROUND(I132*H132,3)</f>
        <v>0</v>
      </c>
      <c r="BL132" s="14" t="s">
        <v>132</v>
      </c>
      <c r="BM132" s="153" t="s">
        <v>163</v>
      </c>
    </row>
    <row r="133" spans="1:65" s="2" customFormat="1" ht="14.4" customHeight="1">
      <c r="A133" s="29"/>
      <c r="B133" s="141"/>
      <c r="C133" s="142" t="s">
        <v>164</v>
      </c>
      <c r="D133" s="142" t="s">
        <v>128</v>
      </c>
      <c r="E133" s="143" t="s">
        <v>165</v>
      </c>
      <c r="F133" s="144" t="s">
        <v>166</v>
      </c>
      <c r="G133" s="145" t="s">
        <v>162</v>
      </c>
      <c r="H133" s="146">
        <v>35.700000000000003</v>
      </c>
      <c r="I133" s="147"/>
      <c r="J133" s="146">
        <f>ROUND(I133*H133,3)</f>
        <v>0</v>
      </c>
      <c r="K133" s="148"/>
      <c r="L133" s="30"/>
      <c r="M133" s="149" t="s">
        <v>1</v>
      </c>
      <c r="N133" s="150" t="s">
        <v>39</v>
      </c>
      <c r="O133" s="55"/>
      <c r="P133" s="151">
        <f>O133*H133</f>
        <v>0</v>
      </c>
      <c r="Q133" s="151">
        <v>0</v>
      </c>
      <c r="R133" s="151">
        <f>Q133*H133</f>
        <v>0</v>
      </c>
      <c r="S133" s="151">
        <v>0</v>
      </c>
      <c r="T133" s="152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3" t="s">
        <v>132</v>
      </c>
      <c r="AT133" s="153" t="s">
        <v>128</v>
      </c>
      <c r="AU133" s="153" t="s">
        <v>133</v>
      </c>
      <c r="AY133" s="14" t="s">
        <v>125</v>
      </c>
      <c r="BE133" s="154">
        <f>IF(N133="základná",J133,0)</f>
        <v>0</v>
      </c>
      <c r="BF133" s="154">
        <f>IF(N133="znížená",J133,0)</f>
        <v>0</v>
      </c>
      <c r="BG133" s="154">
        <f>IF(N133="zákl. prenesená",J133,0)</f>
        <v>0</v>
      </c>
      <c r="BH133" s="154">
        <f>IF(N133="zníž. prenesená",J133,0)</f>
        <v>0</v>
      </c>
      <c r="BI133" s="154">
        <f>IF(N133="nulová",J133,0)</f>
        <v>0</v>
      </c>
      <c r="BJ133" s="14" t="s">
        <v>133</v>
      </c>
      <c r="BK133" s="155">
        <f>ROUND(I133*H133,3)</f>
        <v>0</v>
      </c>
      <c r="BL133" s="14" t="s">
        <v>132</v>
      </c>
      <c r="BM133" s="153" t="s">
        <v>167</v>
      </c>
    </row>
    <row r="134" spans="1:65" s="2" customFormat="1" ht="14.4" customHeight="1">
      <c r="A134" s="29"/>
      <c r="B134" s="141"/>
      <c r="C134" s="142" t="s">
        <v>168</v>
      </c>
      <c r="D134" s="142" t="s">
        <v>128</v>
      </c>
      <c r="E134" s="143" t="s">
        <v>169</v>
      </c>
      <c r="F134" s="144" t="s">
        <v>170</v>
      </c>
      <c r="G134" s="145" t="s">
        <v>162</v>
      </c>
      <c r="H134" s="146">
        <v>13.5</v>
      </c>
      <c r="I134" s="147"/>
      <c r="J134" s="146">
        <f>ROUND(I134*H134,3)</f>
        <v>0</v>
      </c>
      <c r="K134" s="148"/>
      <c r="L134" s="30"/>
      <c r="M134" s="149" t="s">
        <v>1</v>
      </c>
      <c r="N134" s="150" t="s">
        <v>39</v>
      </c>
      <c r="O134" s="55"/>
      <c r="P134" s="151">
        <f>O134*H134</f>
        <v>0</v>
      </c>
      <c r="Q134" s="151">
        <v>0</v>
      </c>
      <c r="R134" s="151">
        <f>Q134*H134</f>
        <v>0</v>
      </c>
      <c r="S134" s="151">
        <v>0</v>
      </c>
      <c r="T134" s="152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3" t="s">
        <v>132</v>
      </c>
      <c r="AT134" s="153" t="s">
        <v>128</v>
      </c>
      <c r="AU134" s="153" t="s">
        <v>133</v>
      </c>
      <c r="AY134" s="14" t="s">
        <v>125</v>
      </c>
      <c r="BE134" s="154">
        <f>IF(N134="základná",J134,0)</f>
        <v>0</v>
      </c>
      <c r="BF134" s="154">
        <f>IF(N134="znížená",J134,0)</f>
        <v>0</v>
      </c>
      <c r="BG134" s="154">
        <f>IF(N134="zákl. prenesená",J134,0)</f>
        <v>0</v>
      </c>
      <c r="BH134" s="154">
        <f>IF(N134="zníž. prenesená",J134,0)</f>
        <v>0</v>
      </c>
      <c r="BI134" s="154">
        <f>IF(N134="nulová",J134,0)</f>
        <v>0</v>
      </c>
      <c r="BJ134" s="14" t="s">
        <v>133</v>
      </c>
      <c r="BK134" s="155">
        <f>ROUND(I134*H134,3)</f>
        <v>0</v>
      </c>
      <c r="BL134" s="14" t="s">
        <v>132</v>
      </c>
      <c r="BM134" s="153" t="s">
        <v>171</v>
      </c>
    </row>
    <row r="135" spans="1:65" s="2" customFormat="1" ht="24.15" customHeight="1">
      <c r="A135" s="29"/>
      <c r="B135" s="141"/>
      <c r="C135" s="142" t="s">
        <v>7</v>
      </c>
      <c r="D135" s="142" t="s">
        <v>128</v>
      </c>
      <c r="E135" s="143" t="s">
        <v>172</v>
      </c>
      <c r="F135" s="144" t="s">
        <v>173</v>
      </c>
      <c r="G135" s="145" t="s">
        <v>131</v>
      </c>
      <c r="H135" s="146">
        <v>73.5</v>
      </c>
      <c r="I135" s="147"/>
      <c r="J135" s="146">
        <f>ROUND(I135*H135,3)</f>
        <v>0</v>
      </c>
      <c r="K135" s="148"/>
      <c r="L135" s="30"/>
      <c r="M135" s="149" t="s">
        <v>1</v>
      </c>
      <c r="N135" s="150" t="s">
        <v>39</v>
      </c>
      <c r="O135" s="55"/>
      <c r="P135" s="151">
        <f>O135*H135</f>
        <v>0</v>
      </c>
      <c r="Q135" s="151">
        <v>0</v>
      </c>
      <c r="R135" s="151">
        <f>Q135*H135</f>
        <v>0</v>
      </c>
      <c r="S135" s="151">
        <v>0</v>
      </c>
      <c r="T135" s="152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3" t="s">
        <v>132</v>
      </c>
      <c r="AT135" s="153" t="s">
        <v>128</v>
      </c>
      <c r="AU135" s="153" t="s">
        <v>133</v>
      </c>
      <c r="AY135" s="14" t="s">
        <v>125</v>
      </c>
      <c r="BE135" s="154">
        <f>IF(N135="základná",J135,0)</f>
        <v>0</v>
      </c>
      <c r="BF135" s="154">
        <f>IF(N135="znížená",J135,0)</f>
        <v>0</v>
      </c>
      <c r="BG135" s="154">
        <f>IF(N135="zákl. prenesená",J135,0)</f>
        <v>0</v>
      </c>
      <c r="BH135" s="154">
        <f>IF(N135="zníž. prenesená",J135,0)</f>
        <v>0</v>
      </c>
      <c r="BI135" s="154">
        <f>IF(N135="nulová",J135,0)</f>
        <v>0</v>
      </c>
      <c r="BJ135" s="14" t="s">
        <v>133</v>
      </c>
      <c r="BK135" s="155">
        <f>ROUND(I135*H135,3)</f>
        <v>0</v>
      </c>
      <c r="BL135" s="14" t="s">
        <v>132</v>
      </c>
      <c r="BM135" s="153" t="s">
        <v>174</v>
      </c>
    </row>
    <row r="136" spans="1:65" s="2" customFormat="1" ht="19.2">
      <c r="A136" s="29"/>
      <c r="B136" s="30"/>
      <c r="C136" s="29"/>
      <c r="D136" s="156" t="s">
        <v>157</v>
      </c>
      <c r="E136" s="29"/>
      <c r="F136" s="157" t="s">
        <v>175</v>
      </c>
      <c r="G136" s="29"/>
      <c r="H136" s="29"/>
      <c r="I136" s="158"/>
      <c r="J136" s="29"/>
      <c r="K136" s="29"/>
      <c r="L136" s="30"/>
      <c r="M136" s="159"/>
      <c r="N136" s="160"/>
      <c r="O136" s="55"/>
      <c r="P136" s="55"/>
      <c r="Q136" s="55"/>
      <c r="R136" s="55"/>
      <c r="S136" s="55"/>
      <c r="T136" s="56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T136" s="14" t="s">
        <v>157</v>
      </c>
      <c r="AU136" s="14" t="s">
        <v>133</v>
      </c>
    </row>
    <row r="137" spans="1:65" s="2" customFormat="1" ht="24.15" customHeight="1">
      <c r="A137" s="29"/>
      <c r="B137" s="141"/>
      <c r="C137" s="142" t="s">
        <v>176</v>
      </c>
      <c r="D137" s="142" t="s">
        <v>128</v>
      </c>
      <c r="E137" s="143" t="s">
        <v>177</v>
      </c>
      <c r="F137" s="144" t="s">
        <v>178</v>
      </c>
      <c r="G137" s="145" t="s">
        <v>179</v>
      </c>
      <c r="H137" s="146">
        <v>3.5</v>
      </c>
      <c r="I137" s="147"/>
      <c r="J137" s="146">
        <f>ROUND(I137*H137,3)</f>
        <v>0</v>
      </c>
      <c r="K137" s="148"/>
      <c r="L137" s="30"/>
      <c r="M137" s="149" t="s">
        <v>1</v>
      </c>
      <c r="N137" s="150" t="s">
        <v>39</v>
      </c>
      <c r="O137" s="55"/>
      <c r="P137" s="151">
        <f>O137*H137</f>
        <v>0</v>
      </c>
      <c r="Q137" s="151">
        <v>0</v>
      </c>
      <c r="R137" s="151">
        <f>Q137*H137</f>
        <v>0</v>
      </c>
      <c r="S137" s="151">
        <v>0</v>
      </c>
      <c r="T137" s="152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3" t="s">
        <v>132</v>
      </c>
      <c r="AT137" s="153" t="s">
        <v>128</v>
      </c>
      <c r="AU137" s="153" t="s">
        <v>133</v>
      </c>
      <c r="AY137" s="14" t="s">
        <v>125</v>
      </c>
      <c r="BE137" s="154">
        <f>IF(N137="základná",J137,0)</f>
        <v>0</v>
      </c>
      <c r="BF137" s="154">
        <f>IF(N137="znížená",J137,0)</f>
        <v>0</v>
      </c>
      <c r="BG137" s="154">
        <f>IF(N137="zákl. prenesená",J137,0)</f>
        <v>0</v>
      </c>
      <c r="BH137" s="154">
        <f>IF(N137="zníž. prenesená",J137,0)</f>
        <v>0</v>
      </c>
      <c r="BI137" s="154">
        <f>IF(N137="nulová",J137,0)</f>
        <v>0</v>
      </c>
      <c r="BJ137" s="14" t="s">
        <v>133</v>
      </c>
      <c r="BK137" s="155">
        <f>ROUND(I137*H137,3)</f>
        <v>0</v>
      </c>
      <c r="BL137" s="14" t="s">
        <v>132</v>
      </c>
      <c r="BM137" s="153" t="s">
        <v>180</v>
      </c>
    </row>
    <row r="138" spans="1:65" s="2" customFormat="1" ht="24.15" customHeight="1">
      <c r="A138" s="29"/>
      <c r="B138" s="141"/>
      <c r="C138" s="142" t="s">
        <v>181</v>
      </c>
      <c r="D138" s="142" t="s">
        <v>128</v>
      </c>
      <c r="E138" s="143" t="s">
        <v>182</v>
      </c>
      <c r="F138" s="144" t="s">
        <v>183</v>
      </c>
      <c r="G138" s="145" t="s">
        <v>179</v>
      </c>
      <c r="H138" s="146">
        <v>9.8670000000000009</v>
      </c>
      <c r="I138" s="147"/>
      <c r="J138" s="146">
        <f>ROUND(I138*H138,3)</f>
        <v>0</v>
      </c>
      <c r="K138" s="148"/>
      <c r="L138" s="30"/>
      <c r="M138" s="149" t="s">
        <v>1</v>
      </c>
      <c r="N138" s="150" t="s">
        <v>39</v>
      </c>
      <c r="O138" s="55"/>
      <c r="P138" s="151">
        <f>O138*H138</f>
        <v>0</v>
      </c>
      <c r="Q138" s="151">
        <v>0</v>
      </c>
      <c r="R138" s="151">
        <f>Q138*H138</f>
        <v>0</v>
      </c>
      <c r="S138" s="151">
        <v>0</v>
      </c>
      <c r="T138" s="152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3" t="s">
        <v>132</v>
      </c>
      <c r="AT138" s="153" t="s">
        <v>128</v>
      </c>
      <c r="AU138" s="153" t="s">
        <v>133</v>
      </c>
      <c r="AY138" s="14" t="s">
        <v>125</v>
      </c>
      <c r="BE138" s="154">
        <f>IF(N138="základná",J138,0)</f>
        <v>0</v>
      </c>
      <c r="BF138" s="154">
        <f>IF(N138="znížená",J138,0)</f>
        <v>0</v>
      </c>
      <c r="BG138" s="154">
        <f>IF(N138="zákl. prenesená",J138,0)</f>
        <v>0</v>
      </c>
      <c r="BH138" s="154">
        <f>IF(N138="zníž. prenesená",J138,0)</f>
        <v>0</v>
      </c>
      <c r="BI138" s="154">
        <f>IF(N138="nulová",J138,0)</f>
        <v>0</v>
      </c>
      <c r="BJ138" s="14" t="s">
        <v>133</v>
      </c>
      <c r="BK138" s="155">
        <f>ROUND(I138*H138,3)</f>
        <v>0</v>
      </c>
      <c r="BL138" s="14" t="s">
        <v>132</v>
      </c>
      <c r="BM138" s="153" t="s">
        <v>184</v>
      </c>
    </row>
    <row r="139" spans="1:65" s="2" customFormat="1" ht="14.4" customHeight="1">
      <c r="A139" s="29"/>
      <c r="B139" s="141"/>
      <c r="C139" s="142" t="s">
        <v>185</v>
      </c>
      <c r="D139" s="142" t="s">
        <v>128</v>
      </c>
      <c r="E139" s="143" t="s">
        <v>186</v>
      </c>
      <c r="F139" s="144" t="s">
        <v>187</v>
      </c>
      <c r="G139" s="145" t="s">
        <v>179</v>
      </c>
      <c r="H139" s="146">
        <v>9.8670000000000009</v>
      </c>
      <c r="I139" s="147"/>
      <c r="J139" s="146">
        <f>ROUND(I139*H139,3)</f>
        <v>0</v>
      </c>
      <c r="K139" s="148"/>
      <c r="L139" s="30"/>
      <c r="M139" s="149" t="s">
        <v>1</v>
      </c>
      <c r="N139" s="150" t="s">
        <v>39</v>
      </c>
      <c r="O139" s="55"/>
      <c r="P139" s="151">
        <f>O139*H139</f>
        <v>0</v>
      </c>
      <c r="Q139" s="151">
        <v>0</v>
      </c>
      <c r="R139" s="151">
        <f>Q139*H139</f>
        <v>0</v>
      </c>
      <c r="S139" s="151">
        <v>0</v>
      </c>
      <c r="T139" s="152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3" t="s">
        <v>132</v>
      </c>
      <c r="AT139" s="153" t="s">
        <v>128</v>
      </c>
      <c r="AU139" s="153" t="s">
        <v>133</v>
      </c>
      <c r="AY139" s="14" t="s">
        <v>125</v>
      </c>
      <c r="BE139" s="154">
        <f>IF(N139="základná",J139,0)</f>
        <v>0</v>
      </c>
      <c r="BF139" s="154">
        <f>IF(N139="znížená",J139,0)</f>
        <v>0</v>
      </c>
      <c r="BG139" s="154">
        <f>IF(N139="zákl. prenesená",J139,0)</f>
        <v>0</v>
      </c>
      <c r="BH139" s="154">
        <f>IF(N139="zníž. prenesená",J139,0)</f>
        <v>0</v>
      </c>
      <c r="BI139" s="154">
        <f>IF(N139="nulová",J139,0)</f>
        <v>0</v>
      </c>
      <c r="BJ139" s="14" t="s">
        <v>133</v>
      </c>
      <c r="BK139" s="155">
        <f>ROUND(I139*H139,3)</f>
        <v>0</v>
      </c>
      <c r="BL139" s="14" t="s">
        <v>132</v>
      </c>
      <c r="BM139" s="153" t="s">
        <v>188</v>
      </c>
    </row>
    <row r="140" spans="1:65" s="2" customFormat="1" ht="24.15" customHeight="1">
      <c r="A140" s="29"/>
      <c r="B140" s="141"/>
      <c r="C140" s="142" t="s">
        <v>189</v>
      </c>
      <c r="D140" s="142" t="s">
        <v>128</v>
      </c>
      <c r="E140" s="143" t="s">
        <v>190</v>
      </c>
      <c r="F140" s="144" t="s">
        <v>191</v>
      </c>
      <c r="G140" s="145" t="s">
        <v>179</v>
      </c>
      <c r="H140" s="146">
        <v>31.4</v>
      </c>
      <c r="I140" s="147"/>
      <c r="J140" s="146">
        <f>ROUND(I140*H140,3)</f>
        <v>0</v>
      </c>
      <c r="K140" s="148"/>
      <c r="L140" s="30"/>
      <c r="M140" s="149" t="s">
        <v>1</v>
      </c>
      <c r="N140" s="150" t="s">
        <v>39</v>
      </c>
      <c r="O140" s="55"/>
      <c r="P140" s="151">
        <f>O140*H140</f>
        <v>0</v>
      </c>
      <c r="Q140" s="151">
        <v>0</v>
      </c>
      <c r="R140" s="151">
        <f>Q140*H140</f>
        <v>0</v>
      </c>
      <c r="S140" s="151">
        <v>0</v>
      </c>
      <c r="T140" s="152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3" t="s">
        <v>132</v>
      </c>
      <c r="AT140" s="153" t="s">
        <v>128</v>
      </c>
      <c r="AU140" s="153" t="s">
        <v>133</v>
      </c>
      <c r="AY140" s="14" t="s">
        <v>125</v>
      </c>
      <c r="BE140" s="154">
        <f>IF(N140="základná",J140,0)</f>
        <v>0</v>
      </c>
      <c r="BF140" s="154">
        <f>IF(N140="znížená",J140,0)</f>
        <v>0</v>
      </c>
      <c r="BG140" s="154">
        <f>IF(N140="zákl. prenesená",J140,0)</f>
        <v>0</v>
      </c>
      <c r="BH140" s="154">
        <f>IF(N140="zníž. prenesená",J140,0)</f>
        <v>0</v>
      </c>
      <c r="BI140" s="154">
        <f>IF(N140="nulová",J140,0)</f>
        <v>0</v>
      </c>
      <c r="BJ140" s="14" t="s">
        <v>133</v>
      </c>
      <c r="BK140" s="155">
        <f>ROUND(I140*H140,3)</f>
        <v>0</v>
      </c>
      <c r="BL140" s="14" t="s">
        <v>132</v>
      </c>
      <c r="BM140" s="153" t="s">
        <v>192</v>
      </c>
    </row>
    <row r="141" spans="1:65" s="2" customFormat="1" ht="19.2">
      <c r="A141" s="29"/>
      <c r="B141" s="30"/>
      <c r="C141" s="29"/>
      <c r="D141" s="156" t="s">
        <v>157</v>
      </c>
      <c r="E141" s="29"/>
      <c r="F141" s="157" t="s">
        <v>193</v>
      </c>
      <c r="G141" s="29"/>
      <c r="H141" s="29"/>
      <c r="I141" s="158"/>
      <c r="J141" s="29"/>
      <c r="K141" s="29"/>
      <c r="L141" s="30"/>
      <c r="M141" s="159"/>
      <c r="N141" s="160"/>
      <c r="O141" s="55"/>
      <c r="P141" s="55"/>
      <c r="Q141" s="55"/>
      <c r="R141" s="55"/>
      <c r="S141" s="55"/>
      <c r="T141" s="56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T141" s="14" t="s">
        <v>157</v>
      </c>
      <c r="AU141" s="14" t="s">
        <v>133</v>
      </c>
    </row>
    <row r="142" spans="1:65" s="2" customFormat="1" ht="24.15" customHeight="1">
      <c r="A142" s="29"/>
      <c r="B142" s="141"/>
      <c r="C142" s="142" t="s">
        <v>194</v>
      </c>
      <c r="D142" s="142" t="s">
        <v>128</v>
      </c>
      <c r="E142" s="143" t="s">
        <v>195</v>
      </c>
      <c r="F142" s="144" t="s">
        <v>196</v>
      </c>
      <c r="G142" s="145" t="s">
        <v>179</v>
      </c>
      <c r="H142" s="146">
        <v>3.5</v>
      </c>
      <c r="I142" s="147"/>
      <c r="J142" s="146">
        <f>ROUND(I142*H142,3)</f>
        <v>0</v>
      </c>
      <c r="K142" s="148"/>
      <c r="L142" s="30"/>
      <c r="M142" s="149" t="s">
        <v>1</v>
      </c>
      <c r="N142" s="150" t="s">
        <v>39</v>
      </c>
      <c r="O142" s="55"/>
      <c r="P142" s="151">
        <f>O142*H142</f>
        <v>0</v>
      </c>
      <c r="Q142" s="151">
        <v>0</v>
      </c>
      <c r="R142" s="151">
        <f>Q142*H142</f>
        <v>0</v>
      </c>
      <c r="S142" s="151">
        <v>0</v>
      </c>
      <c r="T142" s="152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3" t="s">
        <v>132</v>
      </c>
      <c r="AT142" s="153" t="s">
        <v>128</v>
      </c>
      <c r="AU142" s="153" t="s">
        <v>133</v>
      </c>
      <c r="AY142" s="14" t="s">
        <v>125</v>
      </c>
      <c r="BE142" s="154">
        <f>IF(N142="základná",J142,0)</f>
        <v>0</v>
      </c>
      <c r="BF142" s="154">
        <f>IF(N142="znížená",J142,0)</f>
        <v>0</v>
      </c>
      <c r="BG142" s="154">
        <f>IF(N142="zákl. prenesená",J142,0)</f>
        <v>0</v>
      </c>
      <c r="BH142" s="154">
        <f>IF(N142="zníž. prenesená",J142,0)</f>
        <v>0</v>
      </c>
      <c r="BI142" s="154">
        <f>IF(N142="nulová",J142,0)</f>
        <v>0</v>
      </c>
      <c r="BJ142" s="14" t="s">
        <v>133</v>
      </c>
      <c r="BK142" s="155">
        <f>ROUND(I142*H142,3)</f>
        <v>0</v>
      </c>
      <c r="BL142" s="14" t="s">
        <v>132</v>
      </c>
      <c r="BM142" s="153" t="s">
        <v>197</v>
      </c>
    </row>
    <row r="143" spans="1:65" s="12" customFormat="1" ht="22.8" customHeight="1">
      <c r="B143" s="128"/>
      <c r="D143" s="129" t="s">
        <v>72</v>
      </c>
      <c r="E143" s="139" t="s">
        <v>198</v>
      </c>
      <c r="F143" s="139" t="s">
        <v>199</v>
      </c>
      <c r="I143" s="131"/>
      <c r="J143" s="140">
        <f>BK143</f>
        <v>0</v>
      </c>
      <c r="L143" s="128"/>
      <c r="M143" s="133"/>
      <c r="N143" s="134"/>
      <c r="O143" s="134"/>
      <c r="P143" s="135">
        <f>P144</f>
        <v>0</v>
      </c>
      <c r="Q143" s="134"/>
      <c r="R143" s="135">
        <f>R144</f>
        <v>0</v>
      </c>
      <c r="S143" s="134"/>
      <c r="T143" s="136">
        <f>T144</f>
        <v>0</v>
      </c>
      <c r="AR143" s="129" t="s">
        <v>81</v>
      </c>
      <c r="AT143" s="137" t="s">
        <v>72</v>
      </c>
      <c r="AU143" s="137" t="s">
        <v>81</v>
      </c>
      <c r="AY143" s="129" t="s">
        <v>125</v>
      </c>
      <c r="BK143" s="138">
        <f>BK144</f>
        <v>0</v>
      </c>
    </row>
    <row r="144" spans="1:65" s="2" customFormat="1" ht="24.15" customHeight="1">
      <c r="A144" s="29"/>
      <c r="B144" s="141"/>
      <c r="C144" s="142" t="s">
        <v>200</v>
      </c>
      <c r="D144" s="142" t="s">
        <v>128</v>
      </c>
      <c r="E144" s="143" t="s">
        <v>201</v>
      </c>
      <c r="F144" s="144" t="s">
        <v>202</v>
      </c>
      <c r="G144" s="145" t="s">
        <v>179</v>
      </c>
      <c r="H144" s="146">
        <v>3.5</v>
      </c>
      <c r="I144" s="147"/>
      <c r="J144" s="146">
        <f>ROUND(I144*H144,3)</f>
        <v>0</v>
      </c>
      <c r="K144" s="148"/>
      <c r="L144" s="30"/>
      <c r="M144" s="149" t="s">
        <v>1</v>
      </c>
      <c r="N144" s="150" t="s">
        <v>39</v>
      </c>
      <c r="O144" s="55"/>
      <c r="P144" s="151">
        <f>O144*H144</f>
        <v>0</v>
      </c>
      <c r="Q144" s="151">
        <v>0</v>
      </c>
      <c r="R144" s="151">
        <f>Q144*H144</f>
        <v>0</v>
      </c>
      <c r="S144" s="151">
        <v>0</v>
      </c>
      <c r="T144" s="152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3" t="s">
        <v>132</v>
      </c>
      <c r="AT144" s="153" t="s">
        <v>128</v>
      </c>
      <c r="AU144" s="153" t="s">
        <v>133</v>
      </c>
      <c r="AY144" s="14" t="s">
        <v>125</v>
      </c>
      <c r="BE144" s="154">
        <f>IF(N144="základná",J144,0)</f>
        <v>0</v>
      </c>
      <c r="BF144" s="154">
        <f>IF(N144="znížená",J144,0)</f>
        <v>0</v>
      </c>
      <c r="BG144" s="154">
        <f>IF(N144="zákl. prenesená",J144,0)</f>
        <v>0</v>
      </c>
      <c r="BH144" s="154">
        <f>IF(N144="zníž. prenesená",J144,0)</f>
        <v>0</v>
      </c>
      <c r="BI144" s="154">
        <f>IF(N144="nulová",J144,0)</f>
        <v>0</v>
      </c>
      <c r="BJ144" s="14" t="s">
        <v>133</v>
      </c>
      <c r="BK144" s="155">
        <f>ROUND(I144*H144,3)</f>
        <v>0</v>
      </c>
      <c r="BL144" s="14" t="s">
        <v>132</v>
      </c>
      <c r="BM144" s="153" t="s">
        <v>203</v>
      </c>
    </row>
    <row r="145" spans="1:65" s="12" customFormat="1" ht="25.95" customHeight="1">
      <c r="B145" s="128"/>
      <c r="D145" s="129" t="s">
        <v>72</v>
      </c>
      <c r="E145" s="130" t="s">
        <v>204</v>
      </c>
      <c r="F145" s="130" t="s">
        <v>205</v>
      </c>
      <c r="I145" s="131"/>
      <c r="J145" s="132">
        <f>BK145</f>
        <v>0</v>
      </c>
      <c r="L145" s="128"/>
      <c r="M145" s="133"/>
      <c r="N145" s="134"/>
      <c r="O145" s="134"/>
      <c r="P145" s="135">
        <f>SUM(P146:P148)</f>
        <v>0</v>
      </c>
      <c r="Q145" s="134"/>
      <c r="R145" s="135">
        <f>SUM(R146:R148)</f>
        <v>0</v>
      </c>
      <c r="S145" s="134"/>
      <c r="T145" s="136">
        <f>SUM(T146:T148)</f>
        <v>0</v>
      </c>
      <c r="AR145" s="129" t="s">
        <v>133</v>
      </c>
      <c r="AT145" s="137" t="s">
        <v>72</v>
      </c>
      <c r="AU145" s="137" t="s">
        <v>73</v>
      </c>
      <c r="AY145" s="129" t="s">
        <v>125</v>
      </c>
      <c r="BK145" s="138">
        <f>SUM(BK146:BK148)</f>
        <v>0</v>
      </c>
    </row>
    <row r="146" spans="1:65" s="2" customFormat="1" ht="24.15" customHeight="1">
      <c r="A146" s="29"/>
      <c r="B146" s="141"/>
      <c r="C146" s="142" t="s">
        <v>206</v>
      </c>
      <c r="D146" s="142" t="s">
        <v>128</v>
      </c>
      <c r="E146" s="143" t="s">
        <v>207</v>
      </c>
      <c r="F146" s="144" t="s">
        <v>208</v>
      </c>
      <c r="G146" s="145" t="s">
        <v>162</v>
      </c>
      <c r="H146" s="146">
        <v>30</v>
      </c>
      <c r="I146" s="147"/>
      <c r="J146" s="146">
        <f>ROUND(I146*H146,3)</f>
        <v>0</v>
      </c>
      <c r="K146" s="148"/>
      <c r="L146" s="30"/>
      <c r="M146" s="149" t="s">
        <v>1</v>
      </c>
      <c r="N146" s="150" t="s">
        <v>39</v>
      </c>
      <c r="O146" s="55"/>
      <c r="P146" s="151">
        <f>O146*H146</f>
        <v>0</v>
      </c>
      <c r="Q146" s="151">
        <v>0</v>
      </c>
      <c r="R146" s="151">
        <f>Q146*H146</f>
        <v>0</v>
      </c>
      <c r="S146" s="151">
        <v>0</v>
      </c>
      <c r="T146" s="152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3" t="s">
        <v>209</v>
      </c>
      <c r="AT146" s="153" t="s">
        <v>128</v>
      </c>
      <c r="AU146" s="153" t="s">
        <v>81</v>
      </c>
      <c r="AY146" s="14" t="s">
        <v>125</v>
      </c>
      <c r="BE146" s="154">
        <f>IF(N146="základná",J146,0)</f>
        <v>0</v>
      </c>
      <c r="BF146" s="154">
        <f>IF(N146="znížená",J146,0)</f>
        <v>0</v>
      </c>
      <c r="BG146" s="154">
        <f>IF(N146="zákl. prenesená",J146,0)</f>
        <v>0</v>
      </c>
      <c r="BH146" s="154">
        <f>IF(N146="zníž. prenesená",J146,0)</f>
        <v>0</v>
      </c>
      <c r="BI146" s="154">
        <f>IF(N146="nulová",J146,0)</f>
        <v>0</v>
      </c>
      <c r="BJ146" s="14" t="s">
        <v>133</v>
      </c>
      <c r="BK146" s="155">
        <f>ROUND(I146*H146,3)</f>
        <v>0</v>
      </c>
      <c r="BL146" s="14" t="s">
        <v>209</v>
      </c>
      <c r="BM146" s="153" t="s">
        <v>210</v>
      </c>
    </row>
    <row r="147" spans="1:65" s="2" customFormat="1" ht="23.4" customHeight="1">
      <c r="A147" s="29"/>
      <c r="B147" s="141"/>
      <c r="C147" s="142" t="s">
        <v>211</v>
      </c>
      <c r="D147" s="142" t="s">
        <v>128</v>
      </c>
      <c r="E147" s="143" t="s">
        <v>212</v>
      </c>
      <c r="F147" s="144" t="s">
        <v>213</v>
      </c>
      <c r="G147" s="145" t="s">
        <v>162</v>
      </c>
      <c r="H147" s="146">
        <v>30</v>
      </c>
      <c r="I147" s="147"/>
      <c r="J147" s="146">
        <f>ROUND(I147*H147,3)</f>
        <v>0</v>
      </c>
      <c r="K147" s="148"/>
      <c r="L147" s="30"/>
      <c r="M147" s="149" t="s">
        <v>1</v>
      </c>
      <c r="N147" s="150" t="s">
        <v>39</v>
      </c>
      <c r="O147" s="55"/>
      <c r="P147" s="151">
        <f>O147*H147</f>
        <v>0</v>
      </c>
      <c r="Q147" s="151">
        <v>0</v>
      </c>
      <c r="R147" s="151">
        <f>Q147*H147</f>
        <v>0</v>
      </c>
      <c r="S147" s="151">
        <v>0</v>
      </c>
      <c r="T147" s="152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3" t="s">
        <v>209</v>
      </c>
      <c r="AT147" s="153" t="s">
        <v>128</v>
      </c>
      <c r="AU147" s="153" t="s">
        <v>81</v>
      </c>
      <c r="AY147" s="14" t="s">
        <v>125</v>
      </c>
      <c r="BE147" s="154">
        <f>IF(N147="základná",J147,0)</f>
        <v>0</v>
      </c>
      <c r="BF147" s="154">
        <f>IF(N147="znížená",J147,0)</f>
        <v>0</v>
      </c>
      <c r="BG147" s="154">
        <f>IF(N147="zákl. prenesená",J147,0)</f>
        <v>0</v>
      </c>
      <c r="BH147" s="154">
        <f>IF(N147="zníž. prenesená",J147,0)</f>
        <v>0</v>
      </c>
      <c r="BI147" s="154">
        <f>IF(N147="nulová",J147,0)</f>
        <v>0</v>
      </c>
      <c r="BJ147" s="14" t="s">
        <v>133</v>
      </c>
      <c r="BK147" s="155">
        <f>ROUND(I147*H147,3)</f>
        <v>0</v>
      </c>
      <c r="BL147" s="14" t="s">
        <v>209</v>
      </c>
      <c r="BM147" s="153" t="s">
        <v>214</v>
      </c>
    </row>
    <row r="148" spans="1:65" s="2" customFormat="1" ht="24.15" customHeight="1">
      <c r="A148" s="29"/>
      <c r="B148" s="141"/>
      <c r="C148" s="142" t="s">
        <v>215</v>
      </c>
      <c r="D148" s="142" t="s">
        <v>128</v>
      </c>
      <c r="E148" s="143" t="s">
        <v>216</v>
      </c>
      <c r="F148" s="144" t="s">
        <v>217</v>
      </c>
      <c r="G148" s="179" t="s">
        <v>179</v>
      </c>
      <c r="H148" s="180">
        <v>0.183</v>
      </c>
      <c r="I148" s="147"/>
      <c r="J148" s="146">
        <f>ROUND(I148*H148,3)</f>
        <v>0</v>
      </c>
      <c r="K148" s="148"/>
      <c r="L148" s="30"/>
      <c r="M148" s="161" t="s">
        <v>1</v>
      </c>
      <c r="N148" s="162" t="s">
        <v>39</v>
      </c>
      <c r="O148" s="163"/>
      <c r="P148" s="164">
        <f>O148*H148</f>
        <v>0</v>
      </c>
      <c r="Q148" s="164">
        <v>0</v>
      </c>
      <c r="R148" s="164">
        <f>Q148*H148</f>
        <v>0</v>
      </c>
      <c r="S148" s="164">
        <v>0</v>
      </c>
      <c r="T148" s="165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3" t="s">
        <v>209</v>
      </c>
      <c r="AT148" s="153" t="s">
        <v>128</v>
      </c>
      <c r="AU148" s="153" t="s">
        <v>81</v>
      </c>
      <c r="AY148" s="14" t="s">
        <v>125</v>
      </c>
      <c r="BE148" s="154">
        <f>IF(N148="základná",J148,0)</f>
        <v>0</v>
      </c>
      <c r="BF148" s="154">
        <f>IF(N148="znížená",J148,0)</f>
        <v>0</v>
      </c>
      <c r="BG148" s="154">
        <f>IF(N148="zákl. prenesená",J148,0)</f>
        <v>0</v>
      </c>
      <c r="BH148" s="154">
        <f>IF(N148="zníž. prenesená",J148,0)</f>
        <v>0</v>
      </c>
      <c r="BI148" s="154">
        <f>IF(N148="nulová",J148,0)</f>
        <v>0</v>
      </c>
      <c r="BJ148" s="14" t="s">
        <v>133</v>
      </c>
      <c r="BK148" s="155">
        <f>ROUND(I148*H148,3)</f>
        <v>0</v>
      </c>
      <c r="BL148" s="14" t="s">
        <v>209</v>
      </c>
      <c r="BM148" s="153" t="s">
        <v>219</v>
      </c>
    </row>
    <row r="149" spans="1:65" s="2" customFormat="1" ht="6.9" customHeight="1">
      <c r="A149" s="29"/>
      <c r="B149" s="44"/>
      <c r="C149" s="45"/>
      <c r="D149" s="45"/>
      <c r="E149" s="45"/>
      <c r="F149" s="45"/>
      <c r="G149" s="45"/>
      <c r="H149" s="45"/>
      <c r="I149" s="45"/>
      <c r="J149" s="45"/>
      <c r="K149" s="45"/>
      <c r="L149" s="30"/>
      <c r="M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</row>
  </sheetData>
  <autoFilter ref="C120:K148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3"/>
  <sheetViews>
    <sheetView showGridLines="0" topLeftCell="A143" workbookViewId="0">
      <selection activeCell="W147" sqref="W147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184" t="s">
        <v>5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4" t="s">
        <v>85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" customHeight="1">
      <c r="B4" s="17"/>
      <c r="D4" s="18" t="s">
        <v>98</v>
      </c>
      <c r="L4" s="17"/>
      <c r="M4" s="90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24" t="str">
        <f>'Rekapitulácia stavby'!K6</f>
        <v xml:space="preserve">Zberný dvor v obci Lubeník </v>
      </c>
      <c r="F7" s="225"/>
      <c r="G7" s="225"/>
      <c r="H7" s="225"/>
      <c r="L7" s="17"/>
    </row>
    <row r="8" spans="1:46" s="2" customFormat="1" ht="12" customHeight="1">
      <c r="A8" s="29"/>
      <c r="B8" s="30"/>
      <c r="C8" s="29"/>
      <c r="D8" s="24" t="s">
        <v>99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9" t="s">
        <v>220</v>
      </c>
      <c r="F9" s="223"/>
      <c r="G9" s="223"/>
      <c r="H9" s="223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15</v>
      </c>
      <c r="E11" s="29"/>
      <c r="F11" s="22" t="s">
        <v>1</v>
      </c>
      <c r="G11" s="29"/>
      <c r="H11" s="29"/>
      <c r="I11" s="24" t="s">
        <v>16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17</v>
      </c>
      <c r="E12" s="29"/>
      <c r="F12" s="22" t="s">
        <v>18</v>
      </c>
      <c r="G12" s="29"/>
      <c r="H12" s="29"/>
      <c r="I12" s="24" t="s">
        <v>19</v>
      </c>
      <c r="J12" s="52" t="str">
        <f>'Rekapitulácia stavby'!AN8</f>
        <v>Vyplň údaj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8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20</v>
      </c>
      <c r="E14" s="29"/>
      <c r="F14" s="29"/>
      <c r="G14" s="29"/>
      <c r="H14" s="29"/>
      <c r="I14" s="24" t="s">
        <v>21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22</v>
      </c>
      <c r="F15" s="29"/>
      <c r="G15" s="29"/>
      <c r="H15" s="29"/>
      <c r="I15" s="24" t="s">
        <v>23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21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6" t="str">
        <f>'Rekapitulácia stavby'!E14</f>
        <v>Vyplň údaj</v>
      </c>
      <c r="F18" s="196"/>
      <c r="G18" s="196"/>
      <c r="H18" s="196"/>
      <c r="I18" s="24" t="s">
        <v>23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21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27</v>
      </c>
      <c r="F21" s="29"/>
      <c r="G21" s="29"/>
      <c r="H21" s="29"/>
      <c r="I21" s="24" t="s">
        <v>23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21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27</v>
      </c>
      <c r="F24" s="29"/>
      <c r="G24" s="29"/>
      <c r="H24" s="29"/>
      <c r="I24" s="24" t="s">
        <v>23</v>
      </c>
      <c r="J24" s="22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200" t="s">
        <v>1</v>
      </c>
      <c r="F27" s="200"/>
      <c r="G27" s="200"/>
      <c r="H27" s="200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4" t="s">
        <v>33</v>
      </c>
      <c r="E30" s="29"/>
      <c r="F30" s="29"/>
      <c r="G30" s="29"/>
      <c r="H30" s="29"/>
      <c r="I30" s="29"/>
      <c r="J30" s="68">
        <f>ROUND(J125,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9"/>
      <c r="E32" s="29"/>
      <c r="F32" s="33" t="s">
        <v>35</v>
      </c>
      <c r="G32" s="29"/>
      <c r="H32" s="29"/>
      <c r="I32" s="33" t="s">
        <v>34</v>
      </c>
      <c r="J32" s="33" t="s">
        <v>36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29"/>
      <c r="B33" s="30"/>
      <c r="C33" s="29"/>
      <c r="D33" s="95" t="s">
        <v>37</v>
      </c>
      <c r="E33" s="24" t="s">
        <v>38</v>
      </c>
      <c r="F33" s="96">
        <f>ROUND((SUM(BE125:BE162)),  2)</f>
        <v>0</v>
      </c>
      <c r="G33" s="29"/>
      <c r="H33" s="29"/>
      <c r="I33" s="97">
        <v>0.2</v>
      </c>
      <c r="J33" s="96">
        <f>ROUND(((SUM(BE125:BE162))*I33),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24" t="s">
        <v>39</v>
      </c>
      <c r="F34" s="96">
        <f>ROUND((SUM(BF125:BF162)),  2)</f>
        <v>0</v>
      </c>
      <c r="G34" s="29"/>
      <c r="H34" s="29"/>
      <c r="I34" s="97">
        <v>0.2</v>
      </c>
      <c r="J34" s="96">
        <f>ROUND(((SUM(BF125:BF162))*I34),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hidden="1" customHeight="1">
      <c r="A35" s="29"/>
      <c r="B35" s="30"/>
      <c r="C35" s="29"/>
      <c r="D35" s="29"/>
      <c r="E35" s="24" t="s">
        <v>40</v>
      </c>
      <c r="F35" s="96">
        <f>ROUND((SUM(BG125:BG162)),  2)</f>
        <v>0</v>
      </c>
      <c r="G35" s="29"/>
      <c r="H35" s="29"/>
      <c r="I35" s="97">
        <v>0.2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hidden="1" customHeight="1">
      <c r="A36" s="29"/>
      <c r="B36" s="30"/>
      <c r="C36" s="29"/>
      <c r="D36" s="29"/>
      <c r="E36" s="24" t="s">
        <v>41</v>
      </c>
      <c r="F36" s="96">
        <f>ROUND((SUM(BH125:BH162)),  2)</f>
        <v>0</v>
      </c>
      <c r="G36" s="29"/>
      <c r="H36" s="29"/>
      <c r="I36" s="97">
        <v>0.2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>
      <c r="A37" s="29"/>
      <c r="B37" s="30"/>
      <c r="C37" s="29"/>
      <c r="D37" s="29"/>
      <c r="E37" s="24" t="s">
        <v>42</v>
      </c>
      <c r="F37" s="96">
        <f>ROUND((SUM(BI125:BI162)),  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8"/>
      <c r="D39" s="99" t="s">
        <v>43</v>
      </c>
      <c r="E39" s="57"/>
      <c r="F39" s="57"/>
      <c r="G39" s="100" t="s">
        <v>44</v>
      </c>
      <c r="H39" s="101" t="s">
        <v>45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9"/>
      <c r="B61" s="30"/>
      <c r="C61" s="29"/>
      <c r="D61" s="42" t="s">
        <v>48</v>
      </c>
      <c r="E61" s="32"/>
      <c r="F61" s="104" t="s">
        <v>49</v>
      </c>
      <c r="G61" s="42" t="s">
        <v>48</v>
      </c>
      <c r="H61" s="32"/>
      <c r="I61" s="32"/>
      <c r="J61" s="105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9"/>
      <c r="B76" s="30"/>
      <c r="C76" s="29"/>
      <c r="D76" s="42" t="s">
        <v>48</v>
      </c>
      <c r="E76" s="32"/>
      <c r="F76" s="104" t="s">
        <v>49</v>
      </c>
      <c r="G76" s="42" t="s">
        <v>48</v>
      </c>
      <c r="H76" s="32"/>
      <c r="I76" s="32"/>
      <c r="J76" s="105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" customHeight="1">
      <c r="A82" s="29"/>
      <c r="B82" s="30"/>
      <c r="C82" s="18" t="s">
        <v>101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4" t="str">
        <f>E7</f>
        <v xml:space="preserve">Zberný dvor v obci Lubeník </v>
      </c>
      <c r="F85" s="225"/>
      <c r="G85" s="225"/>
      <c r="H85" s="225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99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09" t="str">
        <f>E9</f>
        <v>SO 02 - Spevnené plochy</v>
      </c>
      <c r="F87" s="223"/>
      <c r="G87" s="223"/>
      <c r="H87" s="223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17</v>
      </c>
      <c r="D89" s="29"/>
      <c r="E89" s="29"/>
      <c r="F89" s="22" t="str">
        <f>F12</f>
        <v>Lubeník, okr. Revúca</v>
      </c>
      <c r="G89" s="29"/>
      <c r="H89" s="29"/>
      <c r="I89" s="24" t="s">
        <v>19</v>
      </c>
      <c r="J89" s="52" t="str">
        <f>IF(J12="","",J12)</f>
        <v>Vyplň údaj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40.049999999999997" customHeight="1">
      <c r="A91" s="29"/>
      <c r="B91" s="30"/>
      <c r="C91" s="24" t="s">
        <v>20</v>
      </c>
      <c r="D91" s="29"/>
      <c r="E91" s="29"/>
      <c r="F91" s="22" t="str">
        <f>E15</f>
        <v>Obec Lubeník, Obecný úrad č. 222, 049 18 Lubeník</v>
      </c>
      <c r="G91" s="29"/>
      <c r="H91" s="29"/>
      <c r="I91" s="24" t="s">
        <v>26</v>
      </c>
      <c r="J91" s="27" t="str">
        <f>E21</f>
        <v>ByvaPro s.r.o., Mlynské Nivy 58, 821 05 Bratislava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40.049999999999997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>ByvaPro s.r.o., Mlynské Nivy 58, 821 05 Bratislava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6" t="s">
        <v>102</v>
      </c>
      <c r="D94" s="98"/>
      <c r="E94" s="98"/>
      <c r="F94" s="98"/>
      <c r="G94" s="98"/>
      <c r="H94" s="98"/>
      <c r="I94" s="98"/>
      <c r="J94" s="107" t="s">
        <v>103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8" customHeight="1">
      <c r="A96" s="29"/>
      <c r="B96" s="30"/>
      <c r="C96" s="108" t="s">
        <v>104</v>
      </c>
      <c r="D96" s="29"/>
      <c r="E96" s="29"/>
      <c r="F96" s="29"/>
      <c r="G96" s="29"/>
      <c r="H96" s="29"/>
      <c r="I96" s="29"/>
      <c r="J96" s="68">
        <f>J125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105</v>
      </c>
    </row>
    <row r="97" spans="1:31" s="9" customFormat="1" ht="24.9" customHeight="1">
      <c r="B97" s="109"/>
      <c r="D97" s="110" t="s">
        <v>106</v>
      </c>
      <c r="E97" s="111"/>
      <c r="F97" s="111"/>
      <c r="G97" s="111"/>
      <c r="H97" s="111"/>
      <c r="I97" s="111"/>
      <c r="J97" s="112">
        <f>J126</f>
        <v>0</v>
      </c>
      <c r="L97" s="109"/>
    </row>
    <row r="98" spans="1:31" s="10" customFormat="1" ht="19.95" customHeight="1">
      <c r="B98" s="113"/>
      <c r="D98" s="114" t="s">
        <v>221</v>
      </c>
      <c r="E98" s="115"/>
      <c r="F98" s="115"/>
      <c r="G98" s="115"/>
      <c r="H98" s="115"/>
      <c r="I98" s="115"/>
      <c r="J98" s="116">
        <f>J127</f>
        <v>0</v>
      </c>
      <c r="L98" s="113"/>
    </row>
    <row r="99" spans="1:31" s="10" customFormat="1" ht="19.95" customHeight="1">
      <c r="B99" s="113"/>
      <c r="D99" s="114" t="s">
        <v>222</v>
      </c>
      <c r="E99" s="115"/>
      <c r="F99" s="115"/>
      <c r="G99" s="115"/>
      <c r="H99" s="115"/>
      <c r="I99" s="115"/>
      <c r="J99" s="116">
        <f>J136</f>
        <v>0</v>
      </c>
      <c r="L99" s="113"/>
    </row>
    <row r="100" spans="1:31" s="10" customFormat="1" ht="19.95" customHeight="1">
      <c r="B100" s="113"/>
      <c r="D100" s="114" t="s">
        <v>223</v>
      </c>
      <c r="E100" s="115"/>
      <c r="F100" s="115"/>
      <c r="G100" s="115"/>
      <c r="H100" s="115"/>
      <c r="I100" s="115"/>
      <c r="J100" s="116">
        <f>J141</f>
        <v>0</v>
      </c>
      <c r="L100" s="113"/>
    </row>
    <row r="101" spans="1:31" s="10" customFormat="1" ht="19.95" customHeight="1">
      <c r="B101" s="113"/>
      <c r="D101" s="114" t="s">
        <v>224</v>
      </c>
      <c r="E101" s="115"/>
      <c r="F101" s="115"/>
      <c r="G101" s="115"/>
      <c r="H101" s="115"/>
      <c r="I101" s="115"/>
      <c r="J101" s="116">
        <f>J147</f>
        <v>0</v>
      </c>
      <c r="L101" s="113"/>
    </row>
    <row r="102" spans="1:31" s="10" customFormat="1" ht="19.95" customHeight="1">
      <c r="B102" s="113"/>
      <c r="D102" s="114" t="s">
        <v>108</v>
      </c>
      <c r="E102" s="115"/>
      <c r="F102" s="115"/>
      <c r="G102" s="115"/>
      <c r="H102" s="115"/>
      <c r="I102" s="115"/>
      <c r="J102" s="116">
        <f>J152</f>
        <v>0</v>
      </c>
      <c r="L102" s="113"/>
    </row>
    <row r="103" spans="1:31" s="10" customFormat="1" ht="19.95" customHeight="1">
      <c r="B103" s="113"/>
      <c r="D103" s="114" t="s">
        <v>109</v>
      </c>
      <c r="E103" s="115"/>
      <c r="F103" s="115"/>
      <c r="G103" s="115"/>
      <c r="H103" s="115"/>
      <c r="I103" s="115"/>
      <c r="J103" s="116">
        <f>J157</f>
        <v>0</v>
      </c>
      <c r="L103" s="113"/>
    </row>
    <row r="104" spans="1:31" s="9" customFormat="1" ht="24.9" customHeight="1">
      <c r="B104" s="109"/>
      <c r="D104" s="110" t="s">
        <v>225</v>
      </c>
      <c r="E104" s="111"/>
      <c r="F104" s="111"/>
      <c r="G104" s="111"/>
      <c r="H104" s="111"/>
      <c r="I104" s="111"/>
      <c r="J104" s="112">
        <f>J159</f>
        <v>0</v>
      </c>
      <c r="L104" s="109"/>
    </row>
    <row r="105" spans="1:31" s="10" customFormat="1" ht="19.95" customHeight="1">
      <c r="B105" s="113"/>
      <c r="D105" s="114" t="s">
        <v>226</v>
      </c>
      <c r="E105" s="115"/>
      <c r="F105" s="115"/>
      <c r="G105" s="115"/>
      <c r="H105" s="115"/>
      <c r="I105" s="115"/>
      <c r="J105" s="116">
        <f>J160</f>
        <v>0</v>
      </c>
      <c r="L105" s="113"/>
    </row>
    <row r="106" spans="1:31" s="2" customFormat="1" ht="21.7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6.9" customHeight="1">
      <c r="A107" s="29"/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11" spans="1:31" s="2" customFormat="1" ht="6.9" customHeight="1">
      <c r="A111" s="29"/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24.9" customHeight="1">
      <c r="A112" s="29"/>
      <c r="B112" s="30"/>
      <c r="C112" s="18" t="s">
        <v>111</v>
      </c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14</v>
      </c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6.5" customHeight="1">
      <c r="A115" s="29"/>
      <c r="B115" s="30"/>
      <c r="C115" s="29"/>
      <c r="D115" s="29"/>
      <c r="E115" s="224" t="str">
        <f>E7</f>
        <v xml:space="preserve">Zberný dvor v obci Lubeník </v>
      </c>
      <c r="F115" s="225"/>
      <c r="G115" s="225"/>
      <c r="H115" s="225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99</v>
      </c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6.5" customHeight="1">
      <c r="A117" s="29"/>
      <c r="B117" s="30"/>
      <c r="C117" s="29"/>
      <c r="D117" s="29"/>
      <c r="E117" s="209" t="str">
        <f>E9</f>
        <v>SO 02 - Spevnené plochy</v>
      </c>
      <c r="F117" s="223"/>
      <c r="G117" s="223"/>
      <c r="H117" s="223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2" customHeight="1">
      <c r="A119" s="29"/>
      <c r="B119" s="30"/>
      <c r="C119" s="24" t="s">
        <v>17</v>
      </c>
      <c r="D119" s="29"/>
      <c r="E119" s="29"/>
      <c r="F119" s="22" t="str">
        <f>F12</f>
        <v>Lubeník, okr. Revúca</v>
      </c>
      <c r="G119" s="29"/>
      <c r="H119" s="29"/>
      <c r="I119" s="24" t="s">
        <v>19</v>
      </c>
      <c r="J119" s="52" t="str">
        <f>IF(J12="","",J12)</f>
        <v>Vyplň údaj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6.9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40.049999999999997" customHeight="1">
      <c r="A121" s="29"/>
      <c r="B121" s="30"/>
      <c r="C121" s="24" t="s">
        <v>20</v>
      </c>
      <c r="D121" s="29"/>
      <c r="E121" s="29"/>
      <c r="F121" s="22" t="str">
        <f>E15</f>
        <v>Obec Lubeník, Obecný úrad č. 222, 049 18 Lubeník</v>
      </c>
      <c r="G121" s="29"/>
      <c r="H121" s="29"/>
      <c r="I121" s="24" t="s">
        <v>26</v>
      </c>
      <c r="J121" s="27" t="str">
        <f>E21</f>
        <v>ByvaPro s.r.o., Mlynské Nivy 58, 821 05 Bratislava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40.049999999999997" customHeight="1">
      <c r="A122" s="29"/>
      <c r="B122" s="30"/>
      <c r="C122" s="24" t="s">
        <v>24</v>
      </c>
      <c r="D122" s="29"/>
      <c r="E122" s="29"/>
      <c r="F122" s="22" t="str">
        <f>IF(E18="","",E18)</f>
        <v>Vyplň údaj</v>
      </c>
      <c r="G122" s="29"/>
      <c r="H122" s="29"/>
      <c r="I122" s="24" t="s">
        <v>30</v>
      </c>
      <c r="J122" s="27" t="str">
        <f>E24</f>
        <v>ByvaPro s.r.o., Mlynské Nivy 58, 821 05 Bratislava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10.3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11" customFormat="1" ht="29.25" customHeight="1">
      <c r="A124" s="117"/>
      <c r="B124" s="118"/>
      <c r="C124" s="119" t="s">
        <v>112</v>
      </c>
      <c r="D124" s="120" t="s">
        <v>58</v>
      </c>
      <c r="E124" s="120" t="s">
        <v>54</v>
      </c>
      <c r="F124" s="120" t="s">
        <v>55</v>
      </c>
      <c r="G124" s="120" t="s">
        <v>113</v>
      </c>
      <c r="H124" s="120" t="s">
        <v>114</v>
      </c>
      <c r="I124" s="120" t="s">
        <v>115</v>
      </c>
      <c r="J124" s="121" t="s">
        <v>103</v>
      </c>
      <c r="K124" s="122" t="s">
        <v>116</v>
      </c>
      <c r="L124" s="123"/>
      <c r="M124" s="59" t="s">
        <v>1</v>
      </c>
      <c r="N124" s="60" t="s">
        <v>37</v>
      </c>
      <c r="O124" s="60" t="s">
        <v>117</v>
      </c>
      <c r="P124" s="60" t="s">
        <v>118</v>
      </c>
      <c r="Q124" s="60" t="s">
        <v>119</v>
      </c>
      <c r="R124" s="60" t="s">
        <v>120</v>
      </c>
      <c r="S124" s="60" t="s">
        <v>121</v>
      </c>
      <c r="T124" s="61" t="s">
        <v>122</v>
      </c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</row>
    <row r="125" spans="1:65" s="2" customFormat="1" ht="22.8" customHeight="1">
      <c r="A125" s="29"/>
      <c r="B125" s="30"/>
      <c r="C125" s="66" t="s">
        <v>104</v>
      </c>
      <c r="D125" s="29"/>
      <c r="E125" s="29"/>
      <c r="F125" s="29"/>
      <c r="G125" s="29"/>
      <c r="H125" s="29"/>
      <c r="I125" s="29"/>
      <c r="J125" s="124">
        <f>BK125</f>
        <v>0</v>
      </c>
      <c r="K125" s="29"/>
      <c r="L125" s="30"/>
      <c r="M125" s="62"/>
      <c r="N125" s="53"/>
      <c r="O125" s="63"/>
      <c r="P125" s="125">
        <f>P126+P159</f>
        <v>0</v>
      </c>
      <c r="Q125" s="63"/>
      <c r="R125" s="125">
        <f>R126+R159</f>
        <v>1225.73425666</v>
      </c>
      <c r="S125" s="63"/>
      <c r="T125" s="126">
        <f>T126+T159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T125" s="14" t="s">
        <v>72</v>
      </c>
      <c r="AU125" s="14" t="s">
        <v>105</v>
      </c>
      <c r="BK125" s="127">
        <f>BK126+BK159</f>
        <v>0</v>
      </c>
    </row>
    <row r="126" spans="1:65" s="12" customFormat="1" ht="25.95" customHeight="1">
      <c r="B126" s="128"/>
      <c r="D126" s="129" t="s">
        <v>72</v>
      </c>
      <c r="E126" s="130" t="s">
        <v>123</v>
      </c>
      <c r="F126" s="130" t="s">
        <v>124</v>
      </c>
      <c r="I126" s="131"/>
      <c r="J126" s="132">
        <f>BK126</f>
        <v>0</v>
      </c>
      <c r="L126" s="128"/>
      <c r="M126" s="133"/>
      <c r="N126" s="134"/>
      <c r="O126" s="134"/>
      <c r="P126" s="135">
        <f>P127+P136+P141+P147+P152+P157</f>
        <v>0</v>
      </c>
      <c r="Q126" s="134"/>
      <c r="R126" s="135">
        <f>R127+R136+R141+R147+R152+R157</f>
        <v>1225.60925666</v>
      </c>
      <c r="S126" s="134"/>
      <c r="T126" s="136">
        <f>T127+T136+T141+T147+T152+T157</f>
        <v>0</v>
      </c>
      <c r="AR126" s="129" t="s">
        <v>81</v>
      </c>
      <c r="AT126" s="137" t="s">
        <v>72</v>
      </c>
      <c r="AU126" s="137" t="s">
        <v>73</v>
      </c>
      <c r="AY126" s="129" t="s">
        <v>125</v>
      </c>
      <c r="BK126" s="138">
        <f>BK127+BK136+BK141+BK147+BK152+BK157</f>
        <v>0</v>
      </c>
    </row>
    <row r="127" spans="1:65" s="12" customFormat="1" ht="22.8" customHeight="1">
      <c r="B127" s="128"/>
      <c r="D127" s="129" t="s">
        <v>72</v>
      </c>
      <c r="E127" s="139" t="s">
        <v>81</v>
      </c>
      <c r="F127" s="139" t="s">
        <v>227</v>
      </c>
      <c r="I127" s="131"/>
      <c r="J127" s="140">
        <f>BK127</f>
        <v>0</v>
      </c>
      <c r="L127" s="128"/>
      <c r="M127" s="133"/>
      <c r="N127" s="134"/>
      <c r="O127" s="134"/>
      <c r="P127" s="135">
        <f>SUM(P128:P135)</f>
        <v>0</v>
      </c>
      <c r="Q127" s="134"/>
      <c r="R127" s="135">
        <f>SUM(R128:R135)</f>
        <v>0</v>
      </c>
      <c r="S127" s="134"/>
      <c r="T127" s="136">
        <f>SUM(T128:T135)</f>
        <v>0</v>
      </c>
      <c r="AR127" s="129" t="s">
        <v>81</v>
      </c>
      <c r="AT127" s="137" t="s">
        <v>72</v>
      </c>
      <c r="AU127" s="137" t="s">
        <v>81</v>
      </c>
      <c r="AY127" s="129" t="s">
        <v>125</v>
      </c>
      <c r="BK127" s="138">
        <f>SUM(BK128:BK135)</f>
        <v>0</v>
      </c>
    </row>
    <row r="128" spans="1:65" s="2" customFormat="1" ht="37.799999999999997" customHeight="1">
      <c r="A128" s="29"/>
      <c r="B128" s="141"/>
      <c r="C128" s="142" t="s">
        <v>81</v>
      </c>
      <c r="D128" s="142" t="s">
        <v>128</v>
      </c>
      <c r="E128" s="143" t="s">
        <v>228</v>
      </c>
      <c r="F128" s="144" t="s">
        <v>229</v>
      </c>
      <c r="G128" s="145" t="s">
        <v>131</v>
      </c>
      <c r="H128" s="146">
        <v>703.12</v>
      </c>
      <c r="I128" s="147"/>
      <c r="J128" s="146">
        <f t="shared" ref="J128:J135" si="0">ROUND(I128*H128,3)</f>
        <v>0</v>
      </c>
      <c r="K128" s="148"/>
      <c r="L128" s="30"/>
      <c r="M128" s="149" t="s">
        <v>1</v>
      </c>
      <c r="N128" s="150" t="s">
        <v>39</v>
      </c>
      <c r="O128" s="55"/>
      <c r="P128" s="151">
        <f t="shared" ref="P128:P135" si="1">O128*H128</f>
        <v>0</v>
      </c>
      <c r="Q128" s="151">
        <v>0</v>
      </c>
      <c r="R128" s="151">
        <f t="shared" ref="R128:R135" si="2">Q128*H128</f>
        <v>0</v>
      </c>
      <c r="S128" s="151">
        <v>0</v>
      </c>
      <c r="T128" s="152">
        <f t="shared" ref="T128:T135" si="3"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3" t="s">
        <v>132</v>
      </c>
      <c r="AT128" s="153" t="s">
        <v>128</v>
      </c>
      <c r="AU128" s="153" t="s">
        <v>133</v>
      </c>
      <c r="AY128" s="14" t="s">
        <v>125</v>
      </c>
      <c r="BE128" s="154">
        <f t="shared" ref="BE128:BE135" si="4">IF(N128="základná",J128,0)</f>
        <v>0</v>
      </c>
      <c r="BF128" s="154">
        <f t="shared" ref="BF128:BF135" si="5">IF(N128="znížená",J128,0)</f>
        <v>0</v>
      </c>
      <c r="BG128" s="154">
        <f t="shared" ref="BG128:BG135" si="6">IF(N128="zákl. prenesená",J128,0)</f>
        <v>0</v>
      </c>
      <c r="BH128" s="154">
        <f t="shared" ref="BH128:BH135" si="7">IF(N128="zníž. prenesená",J128,0)</f>
        <v>0</v>
      </c>
      <c r="BI128" s="154">
        <f t="shared" ref="BI128:BI135" si="8">IF(N128="nulová",J128,0)</f>
        <v>0</v>
      </c>
      <c r="BJ128" s="14" t="s">
        <v>133</v>
      </c>
      <c r="BK128" s="155">
        <f t="shared" ref="BK128:BK135" si="9">ROUND(I128*H128,3)</f>
        <v>0</v>
      </c>
      <c r="BL128" s="14" t="s">
        <v>132</v>
      </c>
      <c r="BM128" s="153" t="s">
        <v>230</v>
      </c>
    </row>
    <row r="129" spans="1:65" s="2" customFormat="1" ht="24.15" customHeight="1">
      <c r="A129" s="29"/>
      <c r="B129" s="141"/>
      <c r="C129" s="142" t="s">
        <v>133</v>
      </c>
      <c r="D129" s="142" t="s">
        <v>128</v>
      </c>
      <c r="E129" s="143" t="s">
        <v>231</v>
      </c>
      <c r="F129" s="144" t="s">
        <v>232</v>
      </c>
      <c r="G129" s="145" t="s">
        <v>233</v>
      </c>
      <c r="H129" s="146">
        <v>210.93600000000001</v>
      </c>
      <c r="I129" s="147"/>
      <c r="J129" s="146">
        <f t="shared" si="0"/>
        <v>0</v>
      </c>
      <c r="K129" s="148"/>
      <c r="L129" s="30"/>
      <c r="M129" s="149" t="s">
        <v>1</v>
      </c>
      <c r="N129" s="150" t="s">
        <v>39</v>
      </c>
      <c r="O129" s="55"/>
      <c r="P129" s="151">
        <f t="shared" si="1"/>
        <v>0</v>
      </c>
      <c r="Q129" s="151">
        <v>0</v>
      </c>
      <c r="R129" s="151">
        <f t="shared" si="2"/>
        <v>0</v>
      </c>
      <c r="S129" s="151">
        <v>0</v>
      </c>
      <c r="T129" s="152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3" t="s">
        <v>132</v>
      </c>
      <c r="AT129" s="153" t="s">
        <v>128</v>
      </c>
      <c r="AU129" s="153" t="s">
        <v>133</v>
      </c>
      <c r="AY129" s="14" t="s">
        <v>125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4" t="s">
        <v>133</v>
      </c>
      <c r="BK129" s="155">
        <f t="shared" si="9"/>
        <v>0</v>
      </c>
      <c r="BL129" s="14" t="s">
        <v>132</v>
      </c>
      <c r="BM129" s="153" t="s">
        <v>234</v>
      </c>
    </row>
    <row r="130" spans="1:65" s="2" customFormat="1" ht="24.15" customHeight="1">
      <c r="A130" s="29"/>
      <c r="B130" s="141"/>
      <c r="C130" s="142" t="s">
        <v>235</v>
      </c>
      <c r="D130" s="142" t="s">
        <v>128</v>
      </c>
      <c r="E130" s="143" t="s">
        <v>236</v>
      </c>
      <c r="F130" s="144" t="s">
        <v>237</v>
      </c>
      <c r="G130" s="145" t="s">
        <v>233</v>
      </c>
      <c r="H130" s="146">
        <v>210.93600000000001</v>
      </c>
      <c r="I130" s="147"/>
      <c r="J130" s="146">
        <f t="shared" si="0"/>
        <v>0</v>
      </c>
      <c r="K130" s="148"/>
      <c r="L130" s="30"/>
      <c r="M130" s="149" t="s">
        <v>1</v>
      </c>
      <c r="N130" s="150" t="s">
        <v>39</v>
      </c>
      <c r="O130" s="55"/>
      <c r="P130" s="151">
        <f t="shared" si="1"/>
        <v>0</v>
      </c>
      <c r="Q130" s="151">
        <v>0</v>
      </c>
      <c r="R130" s="151">
        <f t="shared" si="2"/>
        <v>0</v>
      </c>
      <c r="S130" s="151">
        <v>0</v>
      </c>
      <c r="T130" s="152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3" t="s">
        <v>132</v>
      </c>
      <c r="AT130" s="153" t="s">
        <v>128</v>
      </c>
      <c r="AU130" s="153" t="s">
        <v>133</v>
      </c>
      <c r="AY130" s="14" t="s">
        <v>125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4" t="s">
        <v>133</v>
      </c>
      <c r="BK130" s="155">
        <f t="shared" si="9"/>
        <v>0</v>
      </c>
      <c r="BL130" s="14" t="s">
        <v>132</v>
      </c>
      <c r="BM130" s="153" t="s">
        <v>238</v>
      </c>
    </row>
    <row r="131" spans="1:65" s="2" customFormat="1" ht="14.4" customHeight="1">
      <c r="A131" s="29"/>
      <c r="B131" s="141"/>
      <c r="C131" s="142" t="s">
        <v>132</v>
      </c>
      <c r="D131" s="142" t="s">
        <v>128</v>
      </c>
      <c r="E131" s="143" t="s">
        <v>239</v>
      </c>
      <c r="F131" s="144" t="s">
        <v>240</v>
      </c>
      <c r="G131" s="145" t="s">
        <v>233</v>
      </c>
      <c r="H131" s="146">
        <v>5.4</v>
      </c>
      <c r="I131" s="147"/>
      <c r="J131" s="146">
        <f t="shared" si="0"/>
        <v>0</v>
      </c>
      <c r="K131" s="148"/>
      <c r="L131" s="30"/>
      <c r="M131" s="149" t="s">
        <v>1</v>
      </c>
      <c r="N131" s="150" t="s">
        <v>39</v>
      </c>
      <c r="O131" s="55"/>
      <c r="P131" s="151">
        <f t="shared" si="1"/>
        <v>0</v>
      </c>
      <c r="Q131" s="151">
        <v>0</v>
      </c>
      <c r="R131" s="151">
        <f t="shared" si="2"/>
        <v>0</v>
      </c>
      <c r="S131" s="151">
        <v>0</v>
      </c>
      <c r="T131" s="152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3" t="s">
        <v>132</v>
      </c>
      <c r="AT131" s="153" t="s">
        <v>128</v>
      </c>
      <c r="AU131" s="153" t="s">
        <v>133</v>
      </c>
      <c r="AY131" s="14" t="s">
        <v>125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4" t="s">
        <v>133</v>
      </c>
      <c r="BK131" s="155">
        <f t="shared" si="9"/>
        <v>0</v>
      </c>
      <c r="BL131" s="14" t="s">
        <v>132</v>
      </c>
      <c r="BM131" s="153" t="s">
        <v>241</v>
      </c>
    </row>
    <row r="132" spans="1:65" s="2" customFormat="1" ht="24.15" customHeight="1">
      <c r="A132" s="29"/>
      <c r="B132" s="141"/>
      <c r="C132" s="142" t="s">
        <v>242</v>
      </c>
      <c r="D132" s="142" t="s">
        <v>128</v>
      </c>
      <c r="E132" s="143" t="s">
        <v>243</v>
      </c>
      <c r="F132" s="144" t="s">
        <v>244</v>
      </c>
      <c r="G132" s="145" t="s">
        <v>233</v>
      </c>
      <c r="H132" s="146">
        <v>2.7</v>
      </c>
      <c r="I132" s="147"/>
      <c r="J132" s="146">
        <f t="shared" si="0"/>
        <v>0</v>
      </c>
      <c r="K132" s="148"/>
      <c r="L132" s="30"/>
      <c r="M132" s="149" t="s">
        <v>1</v>
      </c>
      <c r="N132" s="150" t="s">
        <v>39</v>
      </c>
      <c r="O132" s="55"/>
      <c r="P132" s="151">
        <f t="shared" si="1"/>
        <v>0</v>
      </c>
      <c r="Q132" s="151">
        <v>0</v>
      </c>
      <c r="R132" s="151">
        <f t="shared" si="2"/>
        <v>0</v>
      </c>
      <c r="S132" s="151">
        <v>0</v>
      </c>
      <c r="T132" s="152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3" t="s">
        <v>132</v>
      </c>
      <c r="AT132" s="153" t="s">
        <v>128</v>
      </c>
      <c r="AU132" s="153" t="s">
        <v>133</v>
      </c>
      <c r="AY132" s="14" t="s">
        <v>125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4" t="s">
        <v>133</v>
      </c>
      <c r="BK132" s="155">
        <f t="shared" si="9"/>
        <v>0</v>
      </c>
      <c r="BL132" s="14" t="s">
        <v>132</v>
      </c>
      <c r="BM132" s="153" t="s">
        <v>245</v>
      </c>
    </row>
    <row r="133" spans="1:65" s="2" customFormat="1" ht="24.15" customHeight="1">
      <c r="A133" s="29"/>
      <c r="B133" s="141"/>
      <c r="C133" s="142" t="s">
        <v>126</v>
      </c>
      <c r="D133" s="142" t="s">
        <v>128</v>
      </c>
      <c r="E133" s="143" t="s">
        <v>246</v>
      </c>
      <c r="F133" s="144" t="s">
        <v>247</v>
      </c>
      <c r="G133" s="145" t="s">
        <v>233</v>
      </c>
      <c r="H133" s="146">
        <v>210.93600000000001</v>
      </c>
      <c r="I133" s="147"/>
      <c r="J133" s="146">
        <f t="shared" si="0"/>
        <v>0</v>
      </c>
      <c r="K133" s="148"/>
      <c r="L133" s="30"/>
      <c r="M133" s="149" t="s">
        <v>1</v>
      </c>
      <c r="N133" s="150" t="s">
        <v>39</v>
      </c>
      <c r="O133" s="55"/>
      <c r="P133" s="151">
        <f t="shared" si="1"/>
        <v>0</v>
      </c>
      <c r="Q133" s="151">
        <v>0</v>
      </c>
      <c r="R133" s="151">
        <f t="shared" si="2"/>
        <v>0</v>
      </c>
      <c r="S133" s="151">
        <v>0</v>
      </c>
      <c r="T133" s="152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3" t="s">
        <v>132</v>
      </c>
      <c r="AT133" s="153" t="s">
        <v>128</v>
      </c>
      <c r="AU133" s="153" t="s">
        <v>133</v>
      </c>
      <c r="AY133" s="14" t="s">
        <v>125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4" t="s">
        <v>133</v>
      </c>
      <c r="BK133" s="155">
        <f t="shared" si="9"/>
        <v>0</v>
      </c>
      <c r="BL133" s="14" t="s">
        <v>132</v>
      </c>
      <c r="BM133" s="153" t="s">
        <v>248</v>
      </c>
    </row>
    <row r="134" spans="1:65" s="2" customFormat="1" ht="14.4" customHeight="1">
      <c r="A134" s="29"/>
      <c r="B134" s="141"/>
      <c r="C134" s="142" t="s">
        <v>249</v>
      </c>
      <c r="D134" s="142" t="s">
        <v>128</v>
      </c>
      <c r="E134" s="143" t="s">
        <v>250</v>
      </c>
      <c r="F134" s="144" t="s">
        <v>251</v>
      </c>
      <c r="G134" s="145" t="s">
        <v>233</v>
      </c>
      <c r="H134" s="146">
        <v>110.86799999999999</v>
      </c>
      <c r="I134" s="147"/>
      <c r="J134" s="146">
        <f t="shared" si="0"/>
        <v>0</v>
      </c>
      <c r="K134" s="148"/>
      <c r="L134" s="30"/>
      <c r="M134" s="149" t="s">
        <v>1</v>
      </c>
      <c r="N134" s="150" t="s">
        <v>39</v>
      </c>
      <c r="O134" s="55"/>
      <c r="P134" s="151">
        <f t="shared" si="1"/>
        <v>0</v>
      </c>
      <c r="Q134" s="151">
        <v>0</v>
      </c>
      <c r="R134" s="151">
        <f t="shared" si="2"/>
        <v>0</v>
      </c>
      <c r="S134" s="151">
        <v>0</v>
      </c>
      <c r="T134" s="152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3" t="s">
        <v>132</v>
      </c>
      <c r="AT134" s="153" t="s">
        <v>128</v>
      </c>
      <c r="AU134" s="153" t="s">
        <v>133</v>
      </c>
      <c r="AY134" s="14" t="s">
        <v>125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4" t="s">
        <v>133</v>
      </c>
      <c r="BK134" s="155">
        <f t="shared" si="9"/>
        <v>0</v>
      </c>
      <c r="BL134" s="14" t="s">
        <v>132</v>
      </c>
      <c r="BM134" s="153" t="s">
        <v>252</v>
      </c>
    </row>
    <row r="135" spans="1:65" s="2" customFormat="1" ht="24.15" customHeight="1">
      <c r="A135" s="29"/>
      <c r="B135" s="141"/>
      <c r="C135" s="142" t="s">
        <v>135</v>
      </c>
      <c r="D135" s="142" t="s">
        <v>128</v>
      </c>
      <c r="E135" s="143" t="s">
        <v>253</v>
      </c>
      <c r="F135" s="144" t="s">
        <v>254</v>
      </c>
      <c r="G135" s="145" t="s">
        <v>131</v>
      </c>
      <c r="H135" s="146">
        <v>65.23</v>
      </c>
      <c r="I135" s="147"/>
      <c r="J135" s="146">
        <f t="shared" si="0"/>
        <v>0</v>
      </c>
      <c r="K135" s="148"/>
      <c r="L135" s="30"/>
      <c r="M135" s="149" t="s">
        <v>1</v>
      </c>
      <c r="N135" s="150" t="s">
        <v>39</v>
      </c>
      <c r="O135" s="55"/>
      <c r="P135" s="151">
        <f t="shared" si="1"/>
        <v>0</v>
      </c>
      <c r="Q135" s="151">
        <v>0</v>
      </c>
      <c r="R135" s="151">
        <f t="shared" si="2"/>
        <v>0</v>
      </c>
      <c r="S135" s="151">
        <v>0</v>
      </c>
      <c r="T135" s="152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3" t="s">
        <v>132</v>
      </c>
      <c r="AT135" s="153" t="s">
        <v>128</v>
      </c>
      <c r="AU135" s="153" t="s">
        <v>133</v>
      </c>
      <c r="AY135" s="14" t="s">
        <v>125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4" t="s">
        <v>133</v>
      </c>
      <c r="BK135" s="155">
        <f t="shared" si="9"/>
        <v>0</v>
      </c>
      <c r="BL135" s="14" t="s">
        <v>132</v>
      </c>
      <c r="BM135" s="153" t="s">
        <v>255</v>
      </c>
    </row>
    <row r="136" spans="1:65" s="12" customFormat="1" ht="22.8" customHeight="1">
      <c r="B136" s="128"/>
      <c r="D136" s="129" t="s">
        <v>72</v>
      </c>
      <c r="E136" s="139" t="s">
        <v>133</v>
      </c>
      <c r="F136" s="139" t="s">
        <v>256</v>
      </c>
      <c r="I136" s="131"/>
      <c r="J136" s="140">
        <f>BK136</f>
        <v>0</v>
      </c>
      <c r="L136" s="128"/>
      <c r="M136" s="133"/>
      <c r="N136" s="134"/>
      <c r="O136" s="134"/>
      <c r="P136" s="135">
        <f>SUM(P137:P140)</f>
        <v>0</v>
      </c>
      <c r="Q136" s="134"/>
      <c r="R136" s="135">
        <f>SUM(R137:R140)</f>
        <v>13.729472300000001</v>
      </c>
      <c r="S136" s="134"/>
      <c r="T136" s="136">
        <f>SUM(T137:T140)</f>
        <v>0</v>
      </c>
      <c r="AR136" s="129" t="s">
        <v>81</v>
      </c>
      <c r="AT136" s="137" t="s">
        <v>72</v>
      </c>
      <c r="AU136" s="137" t="s">
        <v>81</v>
      </c>
      <c r="AY136" s="129" t="s">
        <v>125</v>
      </c>
      <c r="BK136" s="138">
        <f>SUM(BK137:BK140)</f>
        <v>0</v>
      </c>
    </row>
    <row r="137" spans="1:65" s="2" customFormat="1" ht="24.15" customHeight="1">
      <c r="A137" s="29"/>
      <c r="B137" s="141"/>
      <c r="C137" s="142" t="s">
        <v>143</v>
      </c>
      <c r="D137" s="142" t="s">
        <v>128</v>
      </c>
      <c r="E137" s="143" t="s">
        <v>257</v>
      </c>
      <c r="F137" s="144" t="s">
        <v>258</v>
      </c>
      <c r="G137" s="145" t="s">
        <v>131</v>
      </c>
      <c r="H137" s="146">
        <v>703.12</v>
      </c>
      <c r="I137" s="147"/>
      <c r="J137" s="146">
        <f>ROUND(I137*H137,3)</f>
        <v>0</v>
      </c>
      <c r="K137" s="148"/>
      <c r="L137" s="30"/>
      <c r="M137" s="149" t="s">
        <v>1</v>
      </c>
      <c r="N137" s="150" t="s">
        <v>39</v>
      </c>
      <c r="O137" s="55"/>
      <c r="P137" s="151">
        <f>O137*H137</f>
        <v>0</v>
      </c>
      <c r="Q137" s="151">
        <v>0</v>
      </c>
      <c r="R137" s="151">
        <f>Q137*H137</f>
        <v>0</v>
      </c>
      <c r="S137" s="151">
        <v>0</v>
      </c>
      <c r="T137" s="152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3" t="s">
        <v>132</v>
      </c>
      <c r="AT137" s="153" t="s">
        <v>128</v>
      </c>
      <c r="AU137" s="153" t="s">
        <v>133</v>
      </c>
      <c r="AY137" s="14" t="s">
        <v>125</v>
      </c>
      <c r="BE137" s="154">
        <f>IF(N137="základná",J137,0)</f>
        <v>0</v>
      </c>
      <c r="BF137" s="154">
        <f>IF(N137="znížená",J137,0)</f>
        <v>0</v>
      </c>
      <c r="BG137" s="154">
        <f>IF(N137="zákl. prenesená",J137,0)</f>
        <v>0</v>
      </c>
      <c r="BH137" s="154">
        <f>IF(N137="zníž. prenesená",J137,0)</f>
        <v>0</v>
      </c>
      <c r="BI137" s="154">
        <f>IF(N137="nulová",J137,0)</f>
        <v>0</v>
      </c>
      <c r="BJ137" s="14" t="s">
        <v>133</v>
      </c>
      <c r="BK137" s="155">
        <f>ROUND(I137*H137,3)</f>
        <v>0</v>
      </c>
      <c r="BL137" s="14" t="s">
        <v>132</v>
      </c>
      <c r="BM137" s="153" t="s">
        <v>259</v>
      </c>
    </row>
    <row r="138" spans="1:65" s="2" customFormat="1" ht="24.15" customHeight="1">
      <c r="A138" s="29"/>
      <c r="B138" s="141"/>
      <c r="C138" s="142" t="s">
        <v>260</v>
      </c>
      <c r="D138" s="142" t="s">
        <v>128</v>
      </c>
      <c r="E138" s="143" t="s">
        <v>261</v>
      </c>
      <c r="F138" s="144" t="s">
        <v>262</v>
      </c>
      <c r="G138" s="145" t="s">
        <v>233</v>
      </c>
      <c r="H138" s="146">
        <v>5.67</v>
      </c>
      <c r="I138" s="147"/>
      <c r="J138" s="146">
        <f>ROUND(I138*H138,3)</f>
        <v>0</v>
      </c>
      <c r="K138" s="148"/>
      <c r="L138" s="30"/>
      <c r="M138" s="149" t="s">
        <v>1</v>
      </c>
      <c r="N138" s="150" t="s">
        <v>39</v>
      </c>
      <c r="O138" s="55"/>
      <c r="P138" s="151">
        <f>O138*H138</f>
        <v>0</v>
      </c>
      <c r="Q138" s="151">
        <v>2.3919100000000002</v>
      </c>
      <c r="R138" s="151">
        <f>Q138*H138</f>
        <v>13.562129700000002</v>
      </c>
      <c r="S138" s="151">
        <v>0</v>
      </c>
      <c r="T138" s="152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3" t="s">
        <v>132</v>
      </c>
      <c r="AT138" s="153" t="s">
        <v>128</v>
      </c>
      <c r="AU138" s="153" t="s">
        <v>133</v>
      </c>
      <c r="AY138" s="14" t="s">
        <v>125</v>
      </c>
      <c r="BE138" s="154">
        <f>IF(N138="základná",J138,0)</f>
        <v>0</v>
      </c>
      <c r="BF138" s="154">
        <f>IF(N138="znížená",J138,0)</f>
        <v>0</v>
      </c>
      <c r="BG138" s="154">
        <f>IF(N138="zákl. prenesená",J138,0)</f>
        <v>0</v>
      </c>
      <c r="BH138" s="154">
        <f>IF(N138="zníž. prenesená",J138,0)</f>
        <v>0</v>
      </c>
      <c r="BI138" s="154">
        <f>IF(N138="nulová",J138,0)</f>
        <v>0</v>
      </c>
      <c r="BJ138" s="14" t="s">
        <v>133</v>
      </c>
      <c r="BK138" s="155">
        <f>ROUND(I138*H138,3)</f>
        <v>0</v>
      </c>
      <c r="BL138" s="14" t="s">
        <v>132</v>
      </c>
      <c r="BM138" s="153" t="s">
        <v>263</v>
      </c>
    </row>
    <row r="139" spans="1:65" s="2" customFormat="1" ht="24.15" customHeight="1">
      <c r="A139" s="29"/>
      <c r="B139" s="141"/>
      <c r="C139" s="142" t="s">
        <v>139</v>
      </c>
      <c r="D139" s="142" t="s">
        <v>128</v>
      </c>
      <c r="E139" s="143" t="s">
        <v>264</v>
      </c>
      <c r="F139" s="144" t="s">
        <v>265</v>
      </c>
      <c r="G139" s="145" t="s">
        <v>131</v>
      </c>
      <c r="H139" s="146">
        <v>703.12</v>
      </c>
      <c r="I139" s="147"/>
      <c r="J139" s="146">
        <f>ROUND(I139*H139,3)</f>
        <v>0</v>
      </c>
      <c r="K139" s="148"/>
      <c r="L139" s="30"/>
      <c r="M139" s="149" t="s">
        <v>1</v>
      </c>
      <c r="N139" s="150" t="s">
        <v>39</v>
      </c>
      <c r="O139" s="55"/>
      <c r="P139" s="151">
        <f>O139*H139</f>
        <v>0</v>
      </c>
      <c r="Q139" s="151">
        <v>3.0000000000000001E-5</v>
      </c>
      <c r="R139" s="151">
        <f>Q139*H139</f>
        <v>2.1093600000000001E-2</v>
      </c>
      <c r="S139" s="151">
        <v>0</v>
      </c>
      <c r="T139" s="152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3" t="s">
        <v>132</v>
      </c>
      <c r="AT139" s="153" t="s">
        <v>128</v>
      </c>
      <c r="AU139" s="153" t="s">
        <v>133</v>
      </c>
      <c r="AY139" s="14" t="s">
        <v>125</v>
      </c>
      <c r="BE139" s="154">
        <f>IF(N139="základná",J139,0)</f>
        <v>0</v>
      </c>
      <c r="BF139" s="154">
        <f>IF(N139="znížená",J139,0)</f>
        <v>0</v>
      </c>
      <c r="BG139" s="154">
        <f>IF(N139="zákl. prenesená",J139,0)</f>
        <v>0</v>
      </c>
      <c r="BH139" s="154">
        <f>IF(N139="zníž. prenesená",J139,0)</f>
        <v>0</v>
      </c>
      <c r="BI139" s="154">
        <f>IF(N139="nulová",J139,0)</f>
        <v>0</v>
      </c>
      <c r="BJ139" s="14" t="s">
        <v>133</v>
      </c>
      <c r="BK139" s="155">
        <f>ROUND(I139*H139,3)</f>
        <v>0</v>
      </c>
      <c r="BL139" s="14" t="s">
        <v>132</v>
      </c>
      <c r="BM139" s="153" t="s">
        <v>266</v>
      </c>
    </row>
    <row r="140" spans="1:65" s="2" customFormat="1" ht="37.799999999999997" customHeight="1">
      <c r="A140" s="29"/>
      <c r="B140" s="141"/>
      <c r="C140" s="166" t="s">
        <v>267</v>
      </c>
      <c r="D140" s="166" t="s">
        <v>268</v>
      </c>
      <c r="E140" s="167" t="s">
        <v>269</v>
      </c>
      <c r="F140" s="168" t="s">
        <v>270</v>
      </c>
      <c r="G140" s="169" t="s">
        <v>131</v>
      </c>
      <c r="H140" s="170">
        <v>731.245</v>
      </c>
      <c r="I140" s="171"/>
      <c r="J140" s="170">
        <f>ROUND(I140*H140,3)</f>
        <v>0</v>
      </c>
      <c r="K140" s="172"/>
      <c r="L140" s="173"/>
      <c r="M140" s="174" t="s">
        <v>1</v>
      </c>
      <c r="N140" s="175" t="s">
        <v>39</v>
      </c>
      <c r="O140" s="55"/>
      <c r="P140" s="151">
        <f>O140*H140</f>
        <v>0</v>
      </c>
      <c r="Q140" s="151">
        <v>2.0000000000000001E-4</v>
      </c>
      <c r="R140" s="151">
        <f>Q140*H140</f>
        <v>0.14624900000000002</v>
      </c>
      <c r="S140" s="151">
        <v>0</v>
      </c>
      <c r="T140" s="152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3" t="s">
        <v>135</v>
      </c>
      <c r="AT140" s="153" t="s">
        <v>268</v>
      </c>
      <c r="AU140" s="153" t="s">
        <v>133</v>
      </c>
      <c r="AY140" s="14" t="s">
        <v>125</v>
      </c>
      <c r="BE140" s="154">
        <f>IF(N140="základná",J140,0)</f>
        <v>0</v>
      </c>
      <c r="BF140" s="154">
        <f>IF(N140="znížená",J140,0)</f>
        <v>0</v>
      </c>
      <c r="BG140" s="154">
        <f>IF(N140="zákl. prenesená",J140,0)</f>
        <v>0</v>
      </c>
      <c r="BH140" s="154">
        <f>IF(N140="zníž. prenesená",J140,0)</f>
        <v>0</v>
      </c>
      <c r="BI140" s="154">
        <f>IF(N140="nulová",J140,0)</f>
        <v>0</v>
      </c>
      <c r="BJ140" s="14" t="s">
        <v>133</v>
      </c>
      <c r="BK140" s="155">
        <f>ROUND(I140*H140,3)</f>
        <v>0</v>
      </c>
      <c r="BL140" s="14" t="s">
        <v>132</v>
      </c>
      <c r="BM140" s="153" t="s">
        <v>271</v>
      </c>
    </row>
    <row r="141" spans="1:65" s="12" customFormat="1" ht="22.8" customHeight="1">
      <c r="B141" s="128"/>
      <c r="D141" s="129" t="s">
        <v>72</v>
      </c>
      <c r="E141" s="139" t="s">
        <v>235</v>
      </c>
      <c r="F141" s="139" t="s">
        <v>272</v>
      </c>
      <c r="I141" s="131"/>
      <c r="J141" s="140">
        <f>BK141</f>
        <v>0</v>
      </c>
      <c r="L141" s="128"/>
      <c r="M141" s="133"/>
      <c r="N141" s="134"/>
      <c r="O141" s="134"/>
      <c r="P141" s="135">
        <f>SUM(P142:P146)</f>
        <v>0</v>
      </c>
      <c r="Q141" s="134"/>
      <c r="R141" s="135">
        <f>SUM(R142:R146)</f>
        <v>131.09615758000001</v>
      </c>
      <c r="S141" s="134"/>
      <c r="T141" s="136">
        <f>SUM(T142:T146)</f>
        <v>0</v>
      </c>
      <c r="AR141" s="129" t="s">
        <v>81</v>
      </c>
      <c r="AT141" s="137" t="s">
        <v>72</v>
      </c>
      <c r="AU141" s="137" t="s">
        <v>81</v>
      </c>
      <c r="AY141" s="129" t="s">
        <v>125</v>
      </c>
      <c r="BK141" s="138">
        <f>SUM(BK142:BK146)</f>
        <v>0</v>
      </c>
    </row>
    <row r="142" spans="1:65" s="2" customFormat="1" ht="14.4" customHeight="1">
      <c r="A142" s="29"/>
      <c r="B142" s="141"/>
      <c r="C142" s="142" t="s">
        <v>145</v>
      </c>
      <c r="D142" s="142" t="s">
        <v>128</v>
      </c>
      <c r="E142" s="143" t="s">
        <v>273</v>
      </c>
      <c r="F142" s="144" t="s">
        <v>274</v>
      </c>
      <c r="G142" s="145" t="s">
        <v>233</v>
      </c>
      <c r="H142" s="146">
        <v>13.586</v>
      </c>
      <c r="I142" s="147"/>
      <c r="J142" s="146">
        <f>ROUND(I142*H142,3)</f>
        <v>0</v>
      </c>
      <c r="K142" s="148"/>
      <c r="L142" s="30"/>
      <c r="M142" s="149" t="s">
        <v>1</v>
      </c>
      <c r="N142" s="150" t="s">
        <v>39</v>
      </c>
      <c r="O142" s="55"/>
      <c r="P142" s="151">
        <f>O142*H142</f>
        <v>0</v>
      </c>
      <c r="Q142" s="151">
        <v>2.4160300000000001</v>
      </c>
      <c r="R142" s="151">
        <f>Q142*H142</f>
        <v>32.824183580000003</v>
      </c>
      <c r="S142" s="151">
        <v>0</v>
      </c>
      <c r="T142" s="152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3" t="s">
        <v>132</v>
      </c>
      <c r="AT142" s="153" t="s">
        <v>128</v>
      </c>
      <c r="AU142" s="153" t="s">
        <v>133</v>
      </c>
      <c r="AY142" s="14" t="s">
        <v>125</v>
      </c>
      <c r="BE142" s="154">
        <f>IF(N142="základná",J142,0)</f>
        <v>0</v>
      </c>
      <c r="BF142" s="154">
        <f>IF(N142="znížená",J142,0)</f>
        <v>0</v>
      </c>
      <c r="BG142" s="154">
        <f>IF(N142="zákl. prenesená",J142,0)</f>
        <v>0</v>
      </c>
      <c r="BH142" s="154">
        <f>IF(N142="zníž. prenesená",J142,0)</f>
        <v>0</v>
      </c>
      <c r="BI142" s="154">
        <f>IF(N142="nulová",J142,0)</f>
        <v>0</v>
      </c>
      <c r="BJ142" s="14" t="s">
        <v>133</v>
      </c>
      <c r="BK142" s="155">
        <f>ROUND(I142*H142,3)</f>
        <v>0</v>
      </c>
      <c r="BL142" s="14" t="s">
        <v>132</v>
      </c>
      <c r="BM142" s="153" t="s">
        <v>275</v>
      </c>
    </row>
    <row r="143" spans="1:65" s="2" customFormat="1" ht="24.15" customHeight="1">
      <c r="A143" s="29"/>
      <c r="B143" s="141"/>
      <c r="C143" s="142" t="s">
        <v>149</v>
      </c>
      <c r="D143" s="142" t="s">
        <v>128</v>
      </c>
      <c r="E143" s="143" t="s">
        <v>276</v>
      </c>
      <c r="F143" s="144" t="s">
        <v>277</v>
      </c>
      <c r="G143" s="145" t="s">
        <v>131</v>
      </c>
      <c r="H143" s="146">
        <v>3.04</v>
      </c>
      <c r="I143" s="147"/>
      <c r="J143" s="146">
        <f>ROUND(I143*H143,3)</f>
        <v>0</v>
      </c>
      <c r="K143" s="148"/>
      <c r="L143" s="30"/>
      <c r="M143" s="149" t="s">
        <v>1</v>
      </c>
      <c r="N143" s="150" t="s">
        <v>39</v>
      </c>
      <c r="O143" s="55"/>
      <c r="P143" s="151">
        <f>O143*H143</f>
        <v>0</v>
      </c>
      <c r="Q143" s="151">
        <v>3.3500000000000001E-3</v>
      </c>
      <c r="R143" s="151">
        <f>Q143*H143</f>
        <v>1.0184E-2</v>
      </c>
      <c r="S143" s="151">
        <v>0</v>
      </c>
      <c r="T143" s="152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3" t="s">
        <v>132</v>
      </c>
      <c r="AT143" s="153" t="s">
        <v>128</v>
      </c>
      <c r="AU143" s="153" t="s">
        <v>133</v>
      </c>
      <c r="AY143" s="14" t="s">
        <v>125</v>
      </c>
      <c r="BE143" s="154">
        <f>IF(N143="základná",J143,0)</f>
        <v>0</v>
      </c>
      <c r="BF143" s="154">
        <f>IF(N143="znížená",J143,0)</f>
        <v>0</v>
      </c>
      <c r="BG143" s="154">
        <f>IF(N143="zákl. prenesená",J143,0)</f>
        <v>0</v>
      </c>
      <c r="BH143" s="154">
        <f>IF(N143="zníž. prenesená",J143,0)</f>
        <v>0</v>
      </c>
      <c r="BI143" s="154">
        <f>IF(N143="nulová",J143,0)</f>
        <v>0</v>
      </c>
      <c r="BJ143" s="14" t="s">
        <v>133</v>
      </c>
      <c r="BK143" s="155">
        <f>ROUND(I143*H143,3)</f>
        <v>0</v>
      </c>
      <c r="BL143" s="14" t="s">
        <v>132</v>
      </c>
      <c r="BM143" s="153" t="s">
        <v>278</v>
      </c>
    </row>
    <row r="144" spans="1:65" s="2" customFormat="1" ht="24.15" customHeight="1">
      <c r="A144" s="29"/>
      <c r="B144" s="141"/>
      <c r="C144" s="142" t="s">
        <v>153</v>
      </c>
      <c r="D144" s="142" t="s">
        <v>128</v>
      </c>
      <c r="E144" s="143" t="s">
        <v>279</v>
      </c>
      <c r="F144" s="144" t="s">
        <v>280</v>
      </c>
      <c r="G144" s="145" t="s">
        <v>131</v>
      </c>
      <c r="H144" s="146">
        <v>3.04</v>
      </c>
      <c r="I144" s="147"/>
      <c r="J144" s="146">
        <f>ROUND(I144*H144,3)</f>
        <v>0</v>
      </c>
      <c r="K144" s="148"/>
      <c r="L144" s="30"/>
      <c r="M144" s="149" t="s">
        <v>1</v>
      </c>
      <c r="N144" s="150" t="s">
        <v>39</v>
      </c>
      <c r="O144" s="55"/>
      <c r="P144" s="151">
        <f>O144*H144</f>
        <v>0</v>
      </c>
      <c r="Q144" s="151">
        <v>0</v>
      </c>
      <c r="R144" s="151">
        <f>Q144*H144</f>
        <v>0</v>
      </c>
      <c r="S144" s="151">
        <v>0</v>
      </c>
      <c r="T144" s="152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3" t="s">
        <v>132</v>
      </c>
      <c r="AT144" s="153" t="s">
        <v>128</v>
      </c>
      <c r="AU144" s="153" t="s">
        <v>133</v>
      </c>
      <c r="AY144" s="14" t="s">
        <v>125</v>
      </c>
      <c r="BE144" s="154">
        <f>IF(N144="základná",J144,0)</f>
        <v>0</v>
      </c>
      <c r="BF144" s="154">
        <f>IF(N144="znížená",J144,0)</f>
        <v>0</v>
      </c>
      <c r="BG144" s="154">
        <f>IF(N144="zákl. prenesená",J144,0)</f>
        <v>0</v>
      </c>
      <c r="BH144" s="154">
        <f>IF(N144="zníž. prenesená",J144,0)</f>
        <v>0</v>
      </c>
      <c r="BI144" s="154">
        <f>IF(N144="nulová",J144,0)</f>
        <v>0</v>
      </c>
      <c r="BJ144" s="14" t="s">
        <v>133</v>
      </c>
      <c r="BK144" s="155">
        <f>ROUND(I144*H144,3)</f>
        <v>0</v>
      </c>
      <c r="BL144" s="14" t="s">
        <v>132</v>
      </c>
      <c r="BM144" s="153" t="s">
        <v>281</v>
      </c>
    </row>
    <row r="145" spans="1:65" s="2" customFormat="1" ht="24.15" customHeight="1">
      <c r="A145" s="29"/>
      <c r="B145" s="141"/>
      <c r="C145" s="142" t="s">
        <v>209</v>
      </c>
      <c r="D145" s="142" t="s">
        <v>128</v>
      </c>
      <c r="E145" s="143" t="s">
        <v>282</v>
      </c>
      <c r="F145" s="144" t="s">
        <v>283</v>
      </c>
      <c r="G145" s="145" t="s">
        <v>284</v>
      </c>
      <c r="H145" s="146">
        <v>33</v>
      </c>
      <c r="I145" s="147"/>
      <c r="J145" s="146">
        <f>ROUND(I145*H145,3)</f>
        <v>0</v>
      </c>
      <c r="K145" s="148"/>
      <c r="L145" s="30"/>
      <c r="M145" s="149" t="s">
        <v>1</v>
      </c>
      <c r="N145" s="150" t="s">
        <v>39</v>
      </c>
      <c r="O145" s="55"/>
      <c r="P145" s="151">
        <f>O145*H145</f>
        <v>0</v>
      </c>
      <c r="Q145" s="151">
        <v>0.13163</v>
      </c>
      <c r="R145" s="151">
        <f>Q145*H145</f>
        <v>4.3437900000000003</v>
      </c>
      <c r="S145" s="151">
        <v>0</v>
      </c>
      <c r="T145" s="152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3" t="s">
        <v>132</v>
      </c>
      <c r="AT145" s="153" t="s">
        <v>128</v>
      </c>
      <c r="AU145" s="153" t="s">
        <v>133</v>
      </c>
      <c r="AY145" s="14" t="s">
        <v>125</v>
      </c>
      <c r="BE145" s="154">
        <f>IF(N145="základná",J145,0)</f>
        <v>0</v>
      </c>
      <c r="BF145" s="154">
        <f>IF(N145="znížená",J145,0)</f>
        <v>0</v>
      </c>
      <c r="BG145" s="154">
        <f>IF(N145="zákl. prenesená",J145,0)</f>
        <v>0</v>
      </c>
      <c r="BH145" s="154">
        <f>IF(N145="zníž. prenesená",J145,0)</f>
        <v>0</v>
      </c>
      <c r="BI145" s="154">
        <f>IF(N145="nulová",J145,0)</f>
        <v>0</v>
      </c>
      <c r="BJ145" s="14" t="s">
        <v>133</v>
      </c>
      <c r="BK145" s="155">
        <f>ROUND(I145*H145,3)</f>
        <v>0</v>
      </c>
      <c r="BL145" s="14" t="s">
        <v>132</v>
      </c>
      <c r="BM145" s="153" t="s">
        <v>285</v>
      </c>
    </row>
    <row r="146" spans="1:65" s="2" customFormat="1" ht="14.4" customHeight="1">
      <c r="A146" s="29"/>
      <c r="B146" s="141"/>
      <c r="C146" s="166" t="s">
        <v>159</v>
      </c>
      <c r="D146" s="166" t="s">
        <v>268</v>
      </c>
      <c r="E146" s="167" t="s">
        <v>286</v>
      </c>
      <c r="F146" s="168" t="s">
        <v>287</v>
      </c>
      <c r="G146" s="169" t="s">
        <v>284</v>
      </c>
      <c r="H146" s="170">
        <v>33</v>
      </c>
      <c r="I146" s="171"/>
      <c r="J146" s="170">
        <f>ROUND(I146*H146,3)</f>
        <v>0</v>
      </c>
      <c r="K146" s="172"/>
      <c r="L146" s="173"/>
      <c r="M146" s="174" t="s">
        <v>1</v>
      </c>
      <c r="N146" s="175" t="s">
        <v>39</v>
      </c>
      <c r="O146" s="55"/>
      <c r="P146" s="151">
        <f>O146*H146</f>
        <v>0</v>
      </c>
      <c r="Q146" s="151">
        <v>2.8460000000000001</v>
      </c>
      <c r="R146" s="151">
        <f>Q146*H146</f>
        <v>93.918000000000006</v>
      </c>
      <c r="S146" s="151">
        <v>0</v>
      </c>
      <c r="T146" s="152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3" t="s">
        <v>135</v>
      </c>
      <c r="AT146" s="153" t="s">
        <v>268</v>
      </c>
      <c r="AU146" s="153" t="s">
        <v>133</v>
      </c>
      <c r="AY146" s="14" t="s">
        <v>125</v>
      </c>
      <c r="BE146" s="154">
        <f>IF(N146="základná",J146,0)</f>
        <v>0</v>
      </c>
      <c r="BF146" s="154">
        <f>IF(N146="znížená",J146,0)</f>
        <v>0</v>
      </c>
      <c r="BG146" s="154">
        <f>IF(N146="zákl. prenesená",J146,0)</f>
        <v>0</v>
      </c>
      <c r="BH146" s="154">
        <f>IF(N146="zníž. prenesená",J146,0)</f>
        <v>0</v>
      </c>
      <c r="BI146" s="154">
        <f>IF(N146="nulová",J146,0)</f>
        <v>0</v>
      </c>
      <c r="BJ146" s="14" t="s">
        <v>133</v>
      </c>
      <c r="BK146" s="155">
        <f>ROUND(I146*H146,3)</f>
        <v>0</v>
      </c>
      <c r="BL146" s="14" t="s">
        <v>132</v>
      </c>
      <c r="BM146" s="153" t="s">
        <v>288</v>
      </c>
    </row>
    <row r="147" spans="1:65" s="12" customFormat="1" ht="22.8" customHeight="1">
      <c r="B147" s="128"/>
      <c r="D147" s="129" t="s">
        <v>72</v>
      </c>
      <c r="E147" s="139" t="s">
        <v>242</v>
      </c>
      <c r="F147" s="139" t="s">
        <v>289</v>
      </c>
      <c r="I147" s="131"/>
      <c r="J147" s="140">
        <f>BK147</f>
        <v>0</v>
      </c>
      <c r="L147" s="128"/>
      <c r="M147" s="133"/>
      <c r="N147" s="134"/>
      <c r="O147" s="134"/>
      <c r="P147" s="135">
        <f>SUM(P148:P151)</f>
        <v>0</v>
      </c>
      <c r="Q147" s="134"/>
      <c r="R147" s="135">
        <f>SUM(R148:R151)</f>
        <v>1068.7751040800001</v>
      </c>
      <c r="S147" s="134"/>
      <c r="T147" s="136">
        <f>SUM(T148:T151)</f>
        <v>0</v>
      </c>
      <c r="AR147" s="129" t="s">
        <v>81</v>
      </c>
      <c r="AT147" s="137" t="s">
        <v>72</v>
      </c>
      <c r="AU147" s="137" t="s">
        <v>81</v>
      </c>
      <c r="AY147" s="129" t="s">
        <v>125</v>
      </c>
      <c r="BK147" s="138">
        <f>SUM(BK148:BK151)</f>
        <v>0</v>
      </c>
    </row>
    <row r="148" spans="1:65" s="2" customFormat="1" ht="24.15" customHeight="1">
      <c r="A148" s="29"/>
      <c r="B148" s="141"/>
      <c r="C148" s="142" t="s">
        <v>164</v>
      </c>
      <c r="D148" s="142" t="s">
        <v>128</v>
      </c>
      <c r="E148" s="143" t="s">
        <v>290</v>
      </c>
      <c r="F148" s="144" t="s">
        <v>291</v>
      </c>
      <c r="G148" s="145" t="s">
        <v>131</v>
      </c>
      <c r="H148" s="146">
        <v>703.12</v>
      </c>
      <c r="I148" s="147"/>
      <c r="J148" s="146">
        <f>ROUND(I148*H148,3)</f>
        <v>0</v>
      </c>
      <c r="K148" s="148"/>
      <c r="L148" s="30"/>
      <c r="M148" s="149" t="s">
        <v>1</v>
      </c>
      <c r="N148" s="150" t="s">
        <v>39</v>
      </c>
      <c r="O148" s="55"/>
      <c r="P148" s="151">
        <f>O148*H148</f>
        <v>0</v>
      </c>
      <c r="Q148" s="151">
        <v>8.0030000000000004E-2</v>
      </c>
      <c r="R148" s="151">
        <f>Q148*H148</f>
        <v>56.270693600000001</v>
      </c>
      <c r="S148" s="151">
        <v>0</v>
      </c>
      <c r="T148" s="152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3" t="s">
        <v>132</v>
      </c>
      <c r="AT148" s="153" t="s">
        <v>128</v>
      </c>
      <c r="AU148" s="153" t="s">
        <v>133</v>
      </c>
      <c r="AY148" s="14" t="s">
        <v>125</v>
      </c>
      <c r="BE148" s="154">
        <f>IF(N148="základná",J148,0)</f>
        <v>0</v>
      </c>
      <c r="BF148" s="154">
        <f>IF(N148="znížená",J148,0)</f>
        <v>0</v>
      </c>
      <c r="BG148" s="154">
        <f>IF(N148="zákl. prenesená",J148,0)</f>
        <v>0</v>
      </c>
      <c r="BH148" s="154">
        <f>IF(N148="zníž. prenesená",J148,0)</f>
        <v>0</v>
      </c>
      <c r="BI148" s="154">
        <f>IF(N148="nulová",J148,0)</f>
        <v>0</v>
      </c>
      <c r="BJ148" s="14" t="s">
        <v>133</v>
      </c>
      <c r="BK148" s="155">
        <f>ROUND(I148*H148,3)</f>
        <v>0</v>
      </c>
      <c r="BL148" s="14" t="s">
        <v>132</v>
      </c>
      <c r="BM148" s="153" t="s">
        <v>292</v>
      </c>
    </row>
    <row r="149" spans="1:65" s="2" customFormat="1" ht="24.15" customHeight="1">
      <c r="A149" s="29"/>
      <c r="B149" s="141"/>
      <c r="C149" s="142" t="s">
        <v>168</v>
      </c>
      <c r="D149" s="142" t="s">
        <v>128</v>
      </c>
      <c r="E149" s="143" t="s">
        <v>293</v>
      </c>
      <c r="F149" s="144" t="s">
        <v>294</v>
      </c>
      <c r="G149" s="145" t="s">
        <v>131</v>
      </c>
      <c r="H149" s="146">
        <v>703.12</v>
      </c>
      <c r="I149" s="147"/>
      <c r="J149" s="146">
        <f>ROUND(I149*H149,3)</f>
        <v>0</v>
      </c>
      <c r="K149" s="148"/>
      <c r="L149" s="30"/>
      <c r="M149" s="149" t="s">
        <v>1</v>
      </c>
      <c r="N149" s="150" t="s">
        <v>39</v>
      </c>
      <c r="O149" s="55"/>
      <c r="P149" s="151">
        <f>O149*H149</f>
        <v>0</v>
      </c>
      <c r="Q149" s="151">
        <v>0.46166000000000001</v>
      </c>
      <c r="R149" s="151">
        <f>Q149*H149</f>
        <v>324.60237920000003</v>
      </c>
      <c r="S149" s="151">
        <v>0</v>
      </c>
      <c r="T149" s="152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3" t="s">
        <v>132</v>
      </c>
      <c r="AT149" s="153" t="s">
        <v>128</v>
      </c>
      <c r="AU149" s="153" t="s">
        <v>133</v>
      </c>
      <c r="AY149" s="14" t="s">
        <v>125</v>
      </c>
      <c r="BE149" s="154">
        <f>IF(N149="základná",J149,0)</f>
        <v>0</v>
      </c>
      <c r="BF149" s="154">
        <f>IF(N149="znížená",J149,0)</f>
        <v>0</v>
      </c>
      <c r="BG149" s="154">
        <f>IF(N149="zákl. prenesená",J149,0)</f>
        <v>0</v>
      </c>
      <c r="BH149" s="154">
        <f>IF(N149="zníž. prenesená",J149,0)</f>
        <v>0</v>
      </c>
      <c r="BI149" s="154">
        <f>IF(N149="nulová",J149,0)</f>
        <v>0</v>
      </c>
      <c r="BJ149" s="14" t="s">
        <v>133</v>
      </c>
      <c r="BK149" s="155">
        <f>ROUND(I149*H149,3)</f>
        <v>0</v>
      </c>
      <c r="BL149" s="14" t="s">
        <v>132</v>
      </c>
      <c r="BM149" s="153" t="s">
        <v>295</v>
      </c>
    </row>
    <row r="150" spans="1:65" s="2" customFormat="1" ht="37.799999999999997" customHeight="1">
      <c r="A150" s="29"/>
      <c r="B150" s="141"/>
      <c r="C150" s="142" t="s">
        <v>7</v>
      </c>
      <c r="D150" s="142" t="s">
        <v>128</v>
      </c>
      <c r="E150" s="143" t="s">
        <v>296</v>
      </c>
      <c r="F150" s="144" t="s">
        <v>297</v>
      </c>
      <c r="G150" s="145" t="s">
        <v>131</v>
      </c>
      <c r="H150" s="146">
        <v>703.12</v>
      </c>
      <c r="I150" s="147"/>
      <c r="J150" s="146">
        <f>ROUND(I150*H150,3)</f>
        <v>0</v>
      </c>
      <c r="K150" s="148"/>
      <c r="L150" s="30"/>
      <c r="M150" s="149" t="s">
        <v>1</v>
      </c>
      <c r="N150" s="150" t="s">
        <v>39</v>
      </c>
      <c r="O150" s="55"/>
      <c r="P150" s="151">
        <f>O150*H150</f>
        <v>0</v>
      </c>
      <c r="Q150" s="151">
        <v>0.39538000000000001</v>
      </c>
      <c r="R150" s="151">
        <f>Q150*H150</f>
        <v>277.99958559999999</v>
      </c>
      <c r="S150" s="151">
        <v>0</v>
      </c>
      <c r="T150" s="152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3" t="s">
        <v>132</v>
      </c>
      <c r="AT150" s="153" t="s">
        <v>128</v>
      </c>
      <c r="AU150" s="153" t="s">
        <v>133</v>
      </c>
      <c r="AY150" s="14" t="s">
        <v>125</v>
      </c>
      <c r="BE150" s="154">
        <f>IF(N150="základná",J150,0)</f>
        <v>0</v>
      </c>
      <c r="BF150" s="154">
        <f>IF(N150="znížená",J150,0)</f>
        <v>0</v>
      </c>
      <c r="BG150" s="154">
        <f>IF(N150="zákl. prenesená",J150,0)</f>
        <v>0</v>
      </c>
      <c r="BH150" s="154">
        <f>IF(N150="zníž. prenesená",J150,0)</f>
        <v>0</v>
      </c>
      <c r="BI150" s="154">
        <f>IF(N150="nulová",J150,0)</f>
        <v>0</v>
      </c>
      <c r="BJ150" s="14" t="s">
        <v>133</v>
      </c>
      <c r="BK150" s="155">
        <f>ROUND(I150*H150,3)</f>
        <v>0</v>
      </c>
      <c r="BL150" s="14" t="s">
        <v>132</v>
      </c>
      <c r="BM150" s="153" t="s">
        <v>298</v>
      </c>
    </row>
    <row r="151" spans="1:65" s="2" customFormat="1" ht="24.15" customHeight="1">
      <c r="A151" s="29"/>
      <c r="B151" s="141"/>
      <c r="C151" s="142" t="s">
        <v>176</v>
      </c>
      <c r="D151" s="142" t="s">
        <v>128</v>
      </c>
      <c r="E151" s="143" t="s">
        <v>299</v>
      </c>
      <c r="F151" s="144" t="s">
        <v>300</v>
      </c>
      <c r="G151" s="145" t="s">
        <v>131</v>
      </c>
      <c r="H151" s="146">
        <v>748.77599999999995</v>
      </c>
      <c r="I151" s="147"/>
      <c r="J151" s="146">
        <f>ROUND(I151*H151,3)</f>
        <v>0</v>
      </c>
      <c r="K151" s="148"/>
      <c r="L151" s="30"/>
      <c r="M151" s="149" t="s">
        <v>1</v>
      </c>
      <c r="N151" s="150" t="s">
        <v>39</v>
      </c>
      <c r="O151" s="55"/>
      <c r="P151" s="151">
        <f>O151*H151</f>
        <v>0</v>
      </c>
      <c r="Q151" s="151">
        <v>0.54742999999999997</v>
      </c>
      <c r="R151" s="151">
        <f>Q151*H151</f>
        <v>409.90244567999997</v>
      </c>
      <c r="S151" s="151">
        <v>0</v>
      </c>
      <c r="T151" s="152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3" t="s">
        <v>132</v>
      </c>
      <c r="AT151" s="153" t="s">
        <v>128</v>
      </c>
      <c r="AU151" s="153" t="s">
        <v>133</v>
      </c>
      <c r="AY151" s="14" t="s">
        <v>125</v>
      </c>
      <c r="BE151" s="154">
        <f>IF(N151="základná",J151,0)</f>
        <v>0</v>
      </c>
      <c r="BF151" s="154">
        <f>IF(N151="znížená",J151,0)</f>
        <v>0</v>
      </c>
      <c r="BG151" s="154">
        <f>IF(N151="zákl. prenesená",J151,0)</f>
        <v>0</v>
      </c>
      <c r="BH151" s="154">
        <f>IF(N151="zníž. prenesená",J151,0)</f>
        <v>0</v>
      </c>
      <c r="BI151" s="154">
        <f>IF(N151="nulová",J151,0)</f>
        <v>0</v>
      </c>
      <c r="BJ151" s="14" t="s">
        <v>133</v>
      </c>
      <c r="BK151" s="155">
        <f>ROUND(I151*H151,3)</f>
        <v>0</v>
      </c>
      <c r="BL151" s="14" t="s">
        <v>132</v>
      </c>
      <c r="BM151" s="153" t="s">
        <v>301</v>
      </c>
    </row>
    <row r="152" spans="1:65" s="12" customFormat="1" ht="22.8" customHeight="1">
      <c r="B152" s="128"/>
      <c r="D152" s="129" t="s">
        <v>72</v>
      </c>
      <c r="E152" s="139" t="s">
        <v>143</v>
      </c>
      <c r="F152" s="139" t="s">
        <v>144</v>
      </c>
      <c r="I152" s="131"/>
      <c r="J152" s="140">
        <f>BK152</f>
        <v>0</v>
      </c>
      <c r="L152" s="128"/>
      <c r="M152" s="133"/>
      <c r="N152" s="134"/>
      <c r="O152" s="134"/>
      <c r="P152" s="135">
        <f>SUM(P153:P156)</f>
        <v>0</v>
      </c>
      <c r="Q152" s="134"/>
      <c r="R152" s="135">
        <f>SUM(R153:R156)</f>
        <v>12.008522700000002</v>
      </c>
      <c r="S152" s="134"/>
      <c r="T152" s="136">
        <f>SUM(T153:T156)</f>
        <v>0</v>
      </c>
      <c r="AR152" s="129" t="s">
        <v>81</v>
      </c>
      <c r="AT152" s="137" t="s">
        <v>72</v>
      </c>
      <c r="AU152" s="137" t="s">
        <v>81</v>
      </c>
      <c r="AY152" s="129" t="s">
        <v>125</v>
      </c>
      <c r="BK152" s="138">
        <f>SUM(BK153:BK156)</f>
        <v>0</v>
      </c>
    </row>
    <row r="153" spans="1:65" s="2" customFormat="1" ht="37.799999999999997" customHeight="1">
      <c r="A153" s="29"/>
      <c r="B153" s="141"/>
      <c r="C153" s="142" t="s">
        <v>181</v>
      </c>
      <c r="D153" s="142" t="s">
        <v>128</v>
      </c>
      <c r="E153" s="143" t="s">
        <v>302</v>
      </c>
      <c r="F153" s="144" t="s">
        <v>303</v>
      </c>
      <c r="G153" s="145" t="s">
        <v>162</v>
      </c>
      <c r="H153" s="146">
        <v>56.43</v>
      </c>
      <c r="I153" s="147"/>
      <c r="J153" s="146">
        <f>ROUND(I153*H153,3)</f>
        <v>0</v>
      </c>
      <c r="K153" s="148"/>
      <c r="L153" s="30"/>
      <c r="M153" s="149" t="s">
        <v>1</v>
      </c>
      <c r="N153" s="150" t="s">
        <v>39</v>
      </c>
      <c r="O153" s="55"/>
      <c r="P153" s="151">
        <f>O153*H153</f>
        <v>0</v>
      </c>
      <c r="Q153" s="151">
        <v>9.8530000000000006E-2</v>
      </c>
      <c r="R153" s="151">
        <f>Q153*H153</f>
        <v>5.5600479000000007</v>
      </c>
      <c r="S153" s="151">
        <v>0</v>
      </c>
      <c r="T153" s="152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3" t="s">
        <v>132</v>
      </c>
      <c r="AT153" s="153" t="s">
        <v>128</v>
      </c>
      <c r="AU153" s="153" t="s">
        <v>133</v>
      </c>
      <c r="AY153" s="14" t="s">
        <v>125</v>
      </c>
      <c r="BE153" s="154">
        <f>IF(N153="základná",J153,0)</f>
        <v>0</v>
      </c>
      <c r="BF153" s="154">
        <f>IF(N153="znížená",J153,0)</f>
        <v>0</v>
      </c>
      <c r="BG153" s="154">
        <f>IF(N153="zákl. prenesená",J153,0)</f>
        <v>0</v>
      </c>
      <c r="BH153" s="154">
        <f>IF(N153="zníž. prenesená",J153,0)</f>
        <v>0</v>
      </c>
      <c r="BI153" s="154">
        <f>IF(N153="nulová",J153,0)</f>
        <v>0</v>
      </c>
      <c r="BJ153" s="14" t="s">
        <v>133</v>
      </c>
      <c r="BK153" s="155">
        <f>ROUND(I153*H153,3)</f>
        <v>0</v>
      </c>
      <c r="BL153" s="14" t="s">
        <v>132</v>
      </c>
      <c r="BM153" s="153" t="s">
        <v>304</v>
      </c>
    </row>
    <row r="154" spans="1:65" s="2" customFormat="1" ht="14.4" customHeight="1">
      <c r="A154" s="29"/>
      <c r="B154" s="141"/>
      <c r="C154" s="166" t="s">
        <v>185</v>
      </c>
      <c r="D154" s="166" t="s">
        <v>268</v>
      </c>
      <c r="E154" s="167" t="s">
        <v>305</v>
      </c>
      <c r="F154" s="168" t="s">
        <v>306</v>
      </c>
      <c r="G154" s="169" t="s">
        <v>284</v>
      </c>
      <c r="H154" s="170">
        <v>56.994</v>
      </c>
      <c r="I154" s="171"/>
      <c r="J154" s="170">
        <f>ROUND(I154*H154,3)</f>
        <v>0</v>
      </c>
      <c r="K154" s="172"/>
      <c r="L154" s="173"/>
      <c r="M154" s="174" t="s">
        <v>1</v>
      </c>
      <c r="N154" s="175" t="s">
        <v>39</v>
      </c>
      <c r="O154" s="55"/>
      <c r="P154" s="151">
        <f>O154*H154</f>
        <v>0</v>
      </c>
      <c r="Q154" s="151">
        <v>8.5000000000000006E-2</v>
      </c>
      <c r="R154" s="151">
        <f>Q154*H154</f>
        <v>4.8444900000000004</v>
      </c>
      <c r="S154" s="151">
        <v>0</v>
      </c>
      <c r="T154" s="152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3" t="s">
        <v>135</v>
      </c>
      <c r="AT154" s="153" t="s">
        <v>268</v>
      </c>
      <c r="AU154" s="153" t="s">
        <v>133</v>
      </c>
      <c r="AY154" s="14" t="s">
        <v>125</v>
      </c>
      <c r="BE154" s="154">
        <f>IF(N154="základná",J154,0)</f>
        <v>0</v>
      </c>
      <c r="BF154" s="154">
        <f>IF(N154="znížená",J154,0)</f>
        <v>0</v>
      </c>
      <c r="BG154" s="154">
        <f>IF(N154="zákl. prenesená",J154,0)</f>
        <v>0</v>
      </c>
      <c r="BH154" s="154">
        <f>IF(N154="zníž. prenesená",J154,0)</f>
        <v>0</v>
      </c>
      <c r="BI154" s="154">
        <f>IF(N154="nulová",J154,0)</f>
        <v>0</v>
      </c>
      <c r="BJ154" s="14" t="s">
        <v>133</v>
      </c>
      <c r="BK154" s="155">
        <f>ROUND(I154*H154,3)</f>
        <v>0</v>
      </c>
      <c r="BL154" s="14" t="s">
        <v>132</v>
      </c>
      <c r="BM154" s="153" t="s">
        <v>307</v>
      </c>
    </row>
    <row r="155" spans="1:65" s="2" customFormat="1" ht="24.15" customHeight="1">
      <c r="A155" s="29"/>
      <c r="B155" s="141"/>
      <c r="C155" s="142" t="s">
        <v>189</v>
      </c>
      <c r="D155" s="142" t="s">
        <v>128</v>
      </c>
      <c r="E155" s="143" t="s">
        <v>308</v>
      </c>
      <c r="F155" s="144" t="s">
        <v>309</v>
      </c>
      <c r="G155" s="145" t="s">
        <v>162</v>
      </c>
      <c r="H155" s="146">
        <v>8.8000000000000007</v>
      </c>
      <c r="I155" s="147"/>
      <c r="J155" s="146">
        <f>ROUND(I155*H155,3)</f>
        <v>0</v>
      </c>
      <c r="K155" s="148"/>
      <c r="L155" s="30"/>
      <c r="M155" s="149" t="s">
        <v>1</v>
      </c>
      <c r="N155" s="150" t="s">
        <v>39</v>
      </c>
      <c r="O155" s="55"/>
      <c r="P155" s="151">
        <f>O155*H155</f>
        <v>0</v>
      </c>
      <c r="Q155" s="151">
        <v>0.12662000000000001</v>
      </c>
      <c r="R155" s="151">
        <f>Q155*H155</f>
        <v>1.1142560000000001</v>
      </c>
      <c r="S155" s="151">
        <v>0</v>
      </c>
      <c r="T155" s="152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3" t="s">
        <v>132</v>
      </c>
      <c r="AT155" s="153" t="s">
        <v>128</v>
      </c>
      <c r="AU155" s="153" t="s">
        <v>133</v>
      </c>
      <c r="AY155" s="14" t="s">
        <v>125</v>
      </c>
      <c r="BE155" s="154">
        <f>IF(N155="základná",J155,0)</f>
        <v>0</v>
      </c>
      <c r="BF155" s="154">
        <f>IF(N155="znížená",J155,0)</f>
        <v>0</v>
      </c>
      <c r="BG155" s="154">
        <f>IF(N155="zákl. prenesená",J155,0)</f>
        <v>0</v>
      </c>
      <c r="BH155" s="154">
        <f>IF(N155="zníž. prenesená",J155,0)</f>
        <v>0</v>
      </c>
      <c r="BI155" s="154">
        <f>IF(N155="nulová",J155,0)</f>
        <v>0</v>
      </c>
      <c r="BJ155" s="14" t="s">
        <v>133</v>
      </c>
      <c r="BK155" s="155">
        <f>ROUND(I155*H155,3)</f>
        <v>0</v>
      </c>
      <c r="BL155" s="14" t="s">
        <v>132</v>
      </c>
      <c r="BM155" s="153" t="s">
        <v>310</v>
      </c>
    </row>
    <row r="156" spans="1:65" s="2" customFormat="1" ht="24.15" customHeight="1">
      <c r="A156" s="29"/>
      <c r="B156" s="141"/>
      <c r="C156" s="166" t="s">
        <v>194</v>
      </c>
      <c r="D156" s="166" t="s">
        <v>268</v>
      </c>
      <c r="E156" s="167" t="s">
        <v>311</v>
      </c>
      <c r="F156" s="168" t="s">
        <v>312</v>
      </c>
      <c r="G156" s="169" t="s">
        <v>284</v>
      </c>
      <c r="H156" s="170">
        <v>8.8879999999999999</v>
      </c>
      <c r="I156" s="171"/>
      <c r="J156" s="170">
        <f>ROUND(I156*H156,3)</f>
        <v>0</v>
      </c>
      <c r="K156" s="172"/>
      <c r="L156" s="173"/>
      <c r="M156" s="174" t="s">
        <v>1</v>
      </c>
      <c r="N156" s="175" t="s">
        <v>39</v>
      </c>
      <c r="O156" s="55"/>
      <c r="P156" s="151">
        <f>O156*H156</f>
        <v>0</v>
      </c>
      <c r="Q156" s="151">
        <v>5.5100000000000003E-2</v>
      </c>
      <c r="R156" s="151">
        <f>Q156*H156</f>
        <v>0.48972880000000002</v>
      </c>
      <c r="S156" s="151">
        <v>0</v>
      </c>
      <c r="T156" s="152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3" t="s">
        <v>135</v>
      </c>
      <c r="AT156" s="153" t="s">
        <v>268</v>
      </c>
      <c r="AU156" s="153" t="s">
        <v>133</v>
      </c>
      <c r="AY156" s="14" t="s">
        <v>125</v>
      </c>
      <c r="BE156" s="154">
        <f>IF(N156="základná",J156,0)</f>
        <v>0</v>
      </c>
      <c r="BF156" s="154">
        <f>IF(N156="znížená",J156,0)</f>
        <v>0</v>
      </c>
      <c r="BG156" s="154">
        <f>IF(N156="zákl. prenesená",J156,0)</f>
        <v>0</v>
      </c>
      <c r="BH156" s="154">
        <f>IF(N156="zníž. prenesená",J156,0)</f>
        <v>0</v>
      </c>
      <c r="BI156" s="154">
        <f>IF(N156="nulová",J156,0)</f>
        <v>0</v>
      </c>
      <c r="BJ156" s="14" t="s">
        <v>133</v>
      </c>
      <c r="BK156" s="155">
        <f>ROUND(I156*H156,3)</f>
        <v>0</v>
      </c>
      <c r="BL156" s="14" t="s">
        <v>132</v>
      </c>
      <c r="BM156" s="153" t="s">
        <v>313</v>
      </c>
    </row>
    <row r="157" spans="1:65" s="12" customFormat="1" ht="22.8" customHeight="1">
      <c r="B157" s="128"/>
      <c r="D157" s="129" t="s">
        <v>72</v>
      </c>
      <c r="E157" s="139" t="s">
        <v>198</v>
      </c>
      <c r="F157" s="139" t="s">
        <v>199</v>
      </c>
      <c r="I157" s="131"/>
      <c r="J157" s="140">
        <f>BK157</f>
        <v>0</v>
      </c>
      <c r="L157" s="128"/>
      <c r="M157" s="133"/>
      <c r="N157" s="134"/>
      <c r="O157" s="134"/>
      <c r="P157" s="135">
        <f>P158</f>
        <v>0</v>
      </c>
      <c r="Q157" s="134"/>
      <c r="R157" s="135">
        <f>R158</f>
        <v>0</v>
      </c>
      <c r="S157" s="134"/>
      <c r="T157" s="136">
        <f>T158</f>
        <v>0</v>
      </c>
      <c r="AR157" s="129" t="s">
        <v>81</v>
      </c>
      <c r="AT157" s="137" t="s">
        <v>72</v>
      </c>
      <c r="AU157" s="137" t="s">
        <v>81</v>
      </c>
      <c r="AY157" s="129" t="s">
        <v>125</v>
      </c>
      <c r="BK157" s="138">
        <f>BK158</f>
        <v>0</v>
      </c>
    </row>
    <row r="158" spans="1:65" s="2" customFormat="1" ht="24.15" customHeight="1">
      <c r="A158" s="29"/>
      <c r="B158" s="141"/>
      <c r="C158" s="142" t="s">
        <v>314</v>
      </c>
      <c r="D158" s="142" t="s">
        <v>128</v>
      </c>
      <c r="E158" s="143" t="s">
        <v>315</v>
      </c>
      <c r="F158" s="144" t="s">
        <v>316</v>
      </c>
      <c r="G158" s="145" t="s">
        <v>179</v>
      </c>
      <c r="H158" s="180">
        <v>1302.5150000000001</v>
      </c>
      <c r="I158" s="147"/>
      <c r="J158" s="146">
        <f>ROUND(I158*H158,3)</f>
        <v>0</v>
      </c>
      <c r="K158" s="148"/>
      <c r="L158" s="30"/>
      <c r="M158" s="149" t="s">
        <v>1</v>
      </c>
      <c r="N158" s="150" t="s">
        <v>39</v>
      </c>
      <c r="O158" s="55"/>
      <c r="P158" s="151">
        <f>O158*H158</f>
        <v>0</v>
      </c>
      <c r="Q158" s="151">
        <v>0</v>
      </c>
      <c r="R158" s="151">
        <f>Q158*H158</f>
        <v>0</v>
      </c>
      <c r="S158" s="151">
        <v>0</v>
      </c>
      <c r="T158" s="152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3" t="s">
        <v>132</v>
      </c>
      <c r="AT158" s="153" t="s">
        <v>128</v>
      </c>
      <c r="AU158" s="153" t="s">
        <v>133</v>
      </c>
      <c r="AY158" s="14" t="s">
        <v>125</v>
      </c>
      <c r="BE158" s="154">
        <f>IF(N158="základná",J158,0)</f>
        <v>0</v>
      </c>
      <c r="BF158" s="154">
        <f>IF(N158="znížená",J158,0)</f>
        <v>0</v>
      </c>
      <c r="BG158" s="154">
        <f>IF(N158="zákl. prenesená",J158,0)</f>
        <v>0</v>
      </c>
      <c r="BH158" s="154">
        <f>IF(N158="zníž. prenesená",J158,0)</f>
        <v>0</v>
      </c>
      <c r="BI158" s="154">
        <f>IF(N158="nulová",J158,0)</f>
        <v>0</v>
      </c>
      <c r="BJ158" s="14" t="s">
        <v>133</v>
      </c>
      <c r="BK158" s="155">
        <f>ROUND(I158*H158,3)</f>
        <v>0</v>
      </c>
      <c r="BL158" s="14" t="s">
        <v>132</v>
      </c>
      <c r="BM158" s="153" t="s">
        <v>317</v>
      </c>
    </row>
    <row r="159" spans="1:65" s="12" customFormat="1" ht="25.95" customHeight="1">
      <c r="B159" s="128"/>
      <c r="D159" s="129" t="s">
        <v>72</v>
      </c>
      <c r="E159" s="130" t="s">
        <v>318</v>
      </c>
      <c r="F159" s="130" t="s">
        <v>319</v>
      </c>
      <c r="I159" s="131"/>
      <c r="J159" s="132">
        <f>BK159</f>
        <v>0</v>
      </c>
      <c r="L159" s="128"/>
      <c r="M159" s="133"/>
      <c r="N159" s="134"/>
      <c r="O159" s="134"/>
      <c r="P159" s="135">
        <f>P160</f>
        <v>0</v>
      </c>
      <c r="Q159" s="134"/>
      <c r="R159" s="135">
        <f>R160</f>
        <v>0.125</v>
      </c>
      <c r="S159" s="134"/>
      <c r="T159" s="136">
        <f>T160</f>
        <v>0</v>
      </c>
      <c r="AR159" s="129" t="s">
        <v>133</v>
      </c>
      <c r="AT159" s="137" t="s">
        <v>72</v>
      </c>
      <c r="AU159" s="137" t="s">
        <v>73</v>
      </c>
      <c r="AY159" s="129" t="s">
        <v>125</v>
      </c>
      <c r="BK159" s="138">
        <f>BK160</f>
        <v>0</v>
      </c>
    </row>
    <row r="160" spans="1:65" s="12" customFormat="1" ht="22.8" customHeight="1">
      <c r="B160" s="128"/>
      <c r="D160" s="129" t="s">
        <v>72</v>
      </c>
      <c r="E160" s="139" t="s">
        <v>320</v>
      </c>
      <c r="F160" s="139" t="s">
        <v>321</v>
      </c>
      <c r="I160" s="131"/>
      <c r="J160" s="140">
        <f>BK160</f>
        <v>0</v>
      </c>
      <c r="L160" s="128"/>
      <c r="M160" s="133"/>
      <c r="N160" s="134"/>
      <c r="O160" s="134"/>
      <c r="P160" s="135">
        <f>SUM(P161:P162)</f>
        <v>0</v>
      </c>
      <c r="Q160" s="134"/>
      <c r="R160" s="135">
        <f>SUM(R161:R162)</f>
        <v>0.125</v>
      </c>
      <c r="S160" s="134"/>
      <c r="T160" s="136">
        <f>SUM(T161:T162)</f>
        <v>0</v>
      </c>
      <c r="AR160" s="129" t="s">
        <v>133</v>
      </c>
      <c r="AT160" s="137" t="s">
        <v>72</v>
      </c>
      <c r="AU160" s="137" t="s">
        <v>81</v>
      </c>
      <c r="AY160" s="129" t="s">
        <v>125</v>
      </c>
      <c r="BK160" s="138">
        <f>SUM(BK161:BK162)</f>
        <v>0</v>
      </c>
    </row>
    <row r="161" spans="1:65" s="2" customFormat="1" ht="24.15" customHeight="1">
      <c r="A161" s="29"/>
      <c r="B161" s="141"/>
      <c r="C161" s="142" t="s">
        <v>200</v>
      </c>
      <c r="D161" s="142" t="s">
        <v>128</v>
      </c>
      <c r="E161" s="143" t="s">
        <v>322</v>
      </c>
      <c r="F161" s="144" t="s">
        <v>323</v>
      </c>
      <c r="G161" s="145" t="s">
        <v>324</v>
      </c>
      <c r="H161" s="146">
        <v>2500</v>
      </c>
      <c r="I161" s="147"/>
      <c r="J161" s="146">
        <f>ROUND(I161*H161,3)</f>
        <v>0</v>
      </c>
      <c r="K161" s="148"/>
      <c r="L161" s="30"/>
      <c r="M161" s="149" t="s">
        <v>1</v>
      </c>
      <c r="N161" s="150" t="s">
        <v>39</v>
      </c>
      <c r="O161" s="55"/>
      <c r="P161" s="151">
        <f>O161*H161</f>
        <v>0</v>
      </c>
      <c r="Q161" s="151">
        <v>5.0000000000000002E-5</v>
      </c>
      <c r="R161" s="151">
        <f>Q161*H161</f>
        <v>0.125</v>
      </c>
      <c r="S161" s="151">
        <v>0</v>
      </c>
      <c r="T161" s="152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3" t="s">
        <v>209</v>
      </c>
      <c r="AT161" s="153" t="s">
        <v>128</v>
      </c>
      <c r="AU161" s="153" t="s">
        <v>133</v>
      </c>
      <c r="AY161" s="14" t="s">
        <v>125</v>
      </c>
      <c r="BE161" s="154">
        <f>IF(N161="základná",J161,0)</f>
        <v>0</v>
      </c>
      <c r="BF161" s="154">
        <f>IF(N161="znížená",J161,0)</f>
        <v>0</v>
      </c>
      <c r="BG161" s="154">
        <f>IF(N161="zákl. prenesená",J161,0)</f>
        <v>0</v>
      </c>
      <c r="BH161" s="154">
        <f>IF(N161="zníž. prenesená",J161,0)</f>
        <v>0</v>
      </c>
      <c r="BI161" s="154">
        <f>IF(N161="nulová",J161,0)</f>
        <v>0</v>
      </c>
      <c r="BJ161" s="14" t="s">
        <v>133</v>
      </c>
      <c r="BK161" s="155">
        <f>ROUND(I161*H161,3)</f>
        <v>0</v>
      </c>
      <c r="BL161" s="14" t="s">
        <v>209</v>
      </c>
      <c r="BM161" s="153" t="s">
        <v>325</v>
      </c>
    </row>
    <row r="162" spans="1:65" s="2" customFormat="1" ht="24.15" customHeight="1">
      <c r="A162" s="29"/>
      <c r="B162" s="141"/>
      <c r="C162" s="166" t="s">
        <v>206</v>
      </c>
      <c r="D162" s="166" t="s">
        <v>268</v>
      </c>
      <c r="E162" s="167" t="s">
        <v>326</v>
      </c>
      <c r="F162" s="168" t="s">
        <v>327</v>
      </c>
      <c r="G162" s="169" t="s">
        <v>328</v>
      </c>
      <c r="H162" s="170">
        <v>1</v>
      </c>
      <c r="I162" s="171"/>
      <c r="J162" s="170">
        <f>ROUND(I162*H162,3)</f>
        <v>0</v>
      </c>
      <c r="K162" s="172"/>
      <c r="L162" s="173"/>
      <c r="M162" s="176" t="s">
        <v>1</v>
      </c>
      <c r="N162" s="177" t="s">
        <v>39</v>
      </c>
      <c r="O162" s="163"/>
      <c r="P162" s="164">
        <f>O162*H162</f>
        <v>0</v>
      </c>
      <c r="Q162" s="164">
        <v>0</v>
      </c>
      <c r="R162" s="164">
        <f>Q162*H162</f>
        <v>0</v>
      </c>
      <c r="S162" s="164">
        <v>0</v>
      </c>
      <c r="T162" s="165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3" t="s">
        <v>135</v>
      </c>
      <c r="AT162" s="153" t="s">
        <v>268</v>
      </c>
      <c r="AU162" s="153" t="s">
        <v>133</v>
      </c>
      <c r="AY162" s="14" t="s">
        <v>125</v>
      </c>
      <c r="BE162" s="154">
        <f>IF(N162="základná",J162,0)</f>
        <v>0</v>
      </c>
      <c r="BF162" s="154">
        <f>IF(N162="znížená",J162,0)</f>
        <v>0</v>
      </c>
      <c r="BG162" s="154">
        <f>IF(N162="zákl. prenesená",J162,0)</f>
        <v>0</v>
      </c>
      <c r="BH162" s="154">
        <f>IF(N162="zníž. prenesená",J162,0)</f>
        <v>0</v>
      </c>
      <c r="BI162" s="154">
        <f>IF(N162="nulová",J162,0)</f>
        <v>0</v>
      </c>
      <c r="BJ162" s="14" t="s">
        <v>133</v>
      </c>
      <c r="BK162" s="155">
        <f>ROUND(I162*H162,3)</f>
        <v>0</v>
      </c>
      <c r="BL162" s="14" t="s">
        <v>132</v>
      </c>
      <c r="BM162" s="153" t="s">
        <v>329</v>
      </c>
    </row>
    <row r="163" spans="1:65" s="2" customFormat="1" ht="6.9" customHeight="1">
      <c r="A163" s="29"/>
      <c r="B163" s="44"/>
      <c r="C163" s="45"/>
      <c r="D163" s="45"/>
      <c r="E163" s="45"/>
      <c r="F163" s="45"/>
      <c r="G163" s="45"/>
      <c r="H163" s="45"/>
      <c r="I163" s="45"/>
      <c r="J163" s="45"/>
      <c r="K163" s="45"/>
      <c r="L163" s="30"/>
      <c r="M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</row>
  </sheetData>
  <autoFilter ref="C124:K162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7"/>
  <sheetViews>
    <sheetView showGridLines="0" topLeftCell="A149" workbookViewId="0">
      <selection activeCell="H162" sqref="H162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184" t="s">
        <v>5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4" t="s">
        <v>88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" customHeight="1">
      <c r="B4" s="17"/>
      <c r="D4" s="18" t="s">
        <v>98</v>
      </c>
      <c r="L4" s="17"/>
      <c r="M4" s="90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24" t="str">
        <f>'Rekapitulácia stavby'!K6</f>
        <v xml:space="preserve">Zberný dvor v obci Lubeník </v>
      </c>
      <c r="F7" s="225"/>
      <c r="G7" s="225"/>
      <c r="H7" s="225"/>
      <c r="L7" s="17"/>
    </row>
    <row r="8" spans="1:46" s="2" customFormat="1" ht="12" customHeight="1">
      <c r="A8" s="29"/>
      <c r="B8" s="30"/>
      <c r="C8" s="29"/>
      <c r="D8" s="24" t="s">
        <v>99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9" t="s">
        <v>330</v>
      </c>
      <c r="F9" s="223"/>
      <c r="G9" s="223"/>
      <c r="H9" s="223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15</v>
      </c>
      <c r="E11" s="29"/>
      <c r="F11" s="22" t="s">
        <v>1</v>
      </c>
      <c r="G11" s="29"/>
      <c r="H11" s="29"/>
      <c r="I11" s="24" t="s">
        <v>16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17</v>
      </c>
      <c r="E12" s="29"/>
      <c r="F12" s="22" t="s">
        <v>18</v>
      </c>
      <c r="G12" s="29"/>
      <c r="H12" s="29"/>
      <c r="I12" s="24" t="s">
        <v>19</v>
      </c>
      <c r="J12" s="52" t="str">
        <f>'Rekapitulácia stavby'!AN8</f>
        <v>Vyplň údaj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8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20</v>
      </c>
      <c r="E14" s="29"/>
      <c r="F14" s="29"/>
      <c r="G14" s="29"/>
      <c r="H14" s="29"/>
      <c r="I14" s="24" t="s">
        <v>21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22</v>
      </c>
      <c r="F15" s="29"/>
      <c r="G15" s="29"/>
      <c r="H15" s="29"/>
      <c r="I15" s="24" t="s">
        <v>23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21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6" t="str">
        <f>'Rekapitulácia stavby'!E14</f>
        <v>Vyplň údaj</v>
      </c>
      <c r="F18" s="196"/>
      <c r="G18" s="196"/>
      <c r="H18" s="196"/>
      <c r="I18" s="24" t="s">
        <v>23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21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27</v>
      </c>
      <c r="F21" s="29"/>
      <c r="G21" s="29"/>
      <c r="H21" s="29"/>
      <c r="I21" s="24" t="s">
        <v>23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21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27</v>
      </c>
      <c r="F24" s="29"/>
      <c r="G24" s="29"/>
      <c r="H24" s="29"/>
      <c r="I24" s="24" t="s">
        <v>23</v>
      </c>
      <c r="J24" s="22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200" t="s">
        <v>1</v>
      </c>
      <c r="F27" s="200"/>
      <c r="G27" s="200"/>
      <c r="H27" s="200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4" t="s">
        <v>33</v>
      </c>
      <c r="E30" s="29"/>
      <c r="F30" s="29"/>
      <c r="G30" s="29"/>
      <c r="H30" s="29"/>
      <c r="I30" s="29"/>
      <c r="J30" s="68">
        <f>ROUND(J123,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9"/>
      <c r="E32" s="29"/>
      <c r="F32" s="33" t="s">
        <v>35</v>
      </c>
      <c r="G32" s="29"/>
      <c r="H32" s="29"/>
      <c r="I32" s="33" t="s">
        <v>34</v>
      </c>
      <c r="J32" s="33" t="s">
        <v>36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29"/>
      <c r="B33" s="30"/>
      <c r="C33" s="29"/>
      <c r="D33" s="95" t="s">
        <v>37</v>
      </c>
      <c r="E33" s="24" t="s">
        <v>38</v>
      </c>
      <c r="F33" s="96">
        <f>ROUND((SUM(BE123:BE176)),  2)</f>
        <v>0</v>
      </c>
      <c r="G33" s="29"/>
      <c r="H33" s="29"/>
      <c r="I33" s="97">
        <v>0.2</v>
      </c>
      <c r="J33" s="96">
        <f>ROUND(((SUM(BE123:BE176))*I33),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24" t="s">
        <v>39</v>
      </c>
      <c r="F34" s="96">
        <f>ROUND((SUM(BF123:BF176)),  2)</f>
        <v>0</v>
      </c>
      <c r="G34" s="29"/>
      <c r="H34" s="29"/>
      <c r="I34" s="97">
        <v>0.2</v>
      </c>
      <c r="J34" s="96">
        <f>ROUND(((SUM(BF123:BF176))*I34),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hidden="1" customHeight="1">
      <c r="A35" s="29"/>
      <c r="B35" s="30"/>
      <c r="C35" s="29"/>
      <c r="D35" s="29"/>
      <c r="E35" s="24" t="s">
        <v>40</v>
      </c>
      <c r="F35" s="96">
        <f>ROUND((SUM(BG123:BG176)),  2)</f>
        <v>0</v>
      </c>
      <c r="G35" s="29"/>
      <c r="H35" s="29"/>
      <c r="I35" s="97">
        <v>0.2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hidden="1" customHeight="1">
      <c r="A36" s="29"/>
      <c r="B36" s="30"/>
      <c r="C36" s="29"/>
      <c r="D36" s="29"/>
      <c r="E36" s="24" t="s">
        <v>41</v>
      </c>
      <c r="F36" s="96">
        <f>ROUND((SUM(BH123:BH176)),  2)</f>
        <v>0</v>
      </c>
      <c r="G36" s="29"/>
      <c r="H36" s="29"/>
      <c r="I36" s="97">
        <v>0.2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>
      <c r="A37" s="29"/>
      <c r="B37" s="30"/>
      <c r="C37" s="29"/>
      <c r="D37" s="29"/>
      <c r="E37" s="24" t="s">
        <v>42</v>
      </c>
      <c r="F37" s="96">
        <f>ROUND((SUM(BI123:BI176)),  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8"/>
      <c r="D39" s="99" t="s">
        <v>43</v>
      </c>
      <c r="E39" s="57"/>
      <c r="F39" s="57"/>
      <c r="G39" s="100" t="s">
        <v>44</v>
      </c>
      <c r="H39" s="101" t="s">
        <v>45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9"/>
      <c r="B61" s="30"/>
      <c r="C61" s="29"/>
      <c r="D61" s="42" t="s">
        <v>48</v>
      </c>
      <c r="E61" s="32"/>
      <c r="F61" s="104" t="s">
        <v>49</v>
      </c>
      <c r="G61" s="42" t="s">
        <v>48</v>
      </c>
      <c r="H61" s="32"/>
      <c r="I61" s="32"/>
      <c r="J61" s="105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9"/>
      <c r="B76" s="30"/>
      <c r="C76" s="29"/>
      <c r="D76" s="42" t="s">
        <v>48</v>
      </c>
      <c r="E76" s="32"/>
      <c r="F76" s="104" t="s">
        <v>49</v>
      </c>
      <c r="G76" s="42" t="s">
        <v>48</v>
      </c>
      <c r="H76" s="32"/>
      <c r="I76" s="32"/>
      <c r="J76" s="105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" customHeight="1">
      <c r="A82" s="29"/>
      <c r="B82" s="30"/>
      <c r="C82" s="18" t="s">
        <v>101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4" t="str">
        <f>E7</f>
        <v xml:space="preserve">Zberný dvor v obci Lubeník </v>
      </c>
      <c r="F85" s="225"/>
      <c r="G85" s="225"/>
      <c r="H85" s="225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99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09" t="str">
        <f>E9</f>
        <v>SO 03 - Odvodnenie areálu</v>
      </c>
      <c r="F87" s="223"/>
      <c r="G87" s="223"/>
      <c r="H87" s="223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17</v>
      </c>
      <c r="D89" s="29"/>
      <c r="E89" s="29"/>
      <c r="F89" s="22" t="str">
        <f>F12</f>
        <v>Lubeník, okr. Revúca</v>
      </c>
      <c r="G89" s="29"/>
      <c r="H89" s="29"/>
      <c r="I89" s="24" t="s">
        <v>19</v>
      </c>
      <c r="J89" s="52" t="str">
        <f>IF(J12="","",J12)</f>
        <v>Vyplň údaj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40.049999999999997" customHeight="1">
      <c r="A91" s="29"/>
      <c r="B91" s="30"/>
      <c r="C91" s="24" t="s">
        <v>20</v>
      </c>
      <c r="D91" s="29"/>
      <c r="E91" s="29"/>
      <c r="F91" s="22" t="str">
        <f>E15</f>
        <v>Obec Lubeník, Obecný úrad č. 222, 049 18 Lubeník</v>
      </c>
      <c r="G91" s="29"/>
      <c r="H91" s="29"/>
      <c r="I91" s="24" t="s">
        <v>26</v>
      </c>
      <c r="J91" s="27" t="str">
        <f>E21</f>
        <v>ByvaPro s.r.o., Mlynské Nivy 58, 821 05 Bratislava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40.049999999999997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>ByvaPro s.r.o., Mlynské Nivy 58, 821 05 Bratislava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6" t="s">
        <v>102</v>
      </c>
      <c r="D94" s="98"/>
      <c r="E94" s="98"/>
      <c r="F94" s="98"/>
      <c r="G94" s="98"/>
      <c r="H94" s="98"/>
      <c r="I94" s="98"/>
      <c r="J94" s="107" t="s">
        <v>103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8" customHeight="1">
      <c r="A96" s="29"/>
      <c r="B96" s="30"/>
      <c r="C96" s="108" t="s">
        <v>104</v>
      </c>
      <c r="D96" s="29"/>
      <c r="E96" s="29"/>
      <c r="F96" s="29"/>
      <c r="G96" s="29"/>
      <c r="H96" s="29"/>
      <c r="I96" s="29"/>
      <c r="J96" s="68">
        <f>J123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105</v>
      </c>
    </row>
    <row r="97" spans="1:31" s="9" customFormat="1" ht="24.9" customHeight="1">
      <c r="B97" s="109"/>
      <c r="D97" s="110" t="s">
        <v>106</v>
      </c>
      <c r="E97" s="111"/>
      <c r="F97" s="111"/>
      <c r="G97" s="111"/>
      <c r="H97" s="111"/>
      <c r="I97" s="111"/>
      <c r="J97" s="112">
        <f>J124</f>
        <v>0</v>
      </c>
      <c r="L97" s="109"/>
    </row>
    <row r="98" spans="1:31" s="10" customFormat="1" ht="19.95" customHeight="1">
      <c r="B98" s="113"/>
      <c r="D98" s="114" t="s">
        <v>221</v>
      </c>
      <c r="E98" s="115"/>
      <c r="F98" s="115"/>
      <c r="G98" s="115"/>
      <c r="H98" s="115"/>
      <c r="I98" s="115"/>
      <c r="J98" s="116">
        <f>J125</f>
        <v>0</v>
      </c>
      <c r="L98" s="113"/>
    </row>
    <row r="99" spans="1:31" s="10" customFormat="1" ht="19.95" customHeight="1">
      <c r="B99" s="113"/>
      <c r="D99" s="114" t="s">
        <v>223</v>
      </c>
      <c r="E99" s="115"/>
      <c r="F99" s="115"/>
      <c r="G99" s="115"/>
      <c r="H99" s="115"/>
      <c r="I99" s="115"/>
      <c r="J99" s="116">
        <f>J141</f>
        <v>0</v>
      </c>
      <c r="L99" s="113"/>
    </row>
    <row r="100" spans="1:31" s="10" customFormat="1" ht="19.95" customHeight="1">
      <c r="B100" s="113"/>
      <c r="D100" s="114" t="s">
        <v>331</v>
      </c>
      <c r="E100" s="115"/>
      <c r="F100" s="115"/>
      <c r="G100" s="115"/>
      <c r="H100" s="115"/>
      <c r="I100" s="115"/>
      <c r="J100" s="116">
        <f>J144</f>
        <v>0</v>
      </c>
      <c r="L100" s="113"/>
    </row>
    <row r="101" spans="1:31" s="10" customFormat="1" ht="19.95" customHeight="1">
      <c r="B101" s="113"/>
      <c r="D101" s="114" t="s">
        <v>109</v>
      </c>
      <c r="E101" s="115"/>
      <c r="F101" s="115"/>
      <c r="G101" s="115"/>
      <c r="H101" s="115"/>
      <c r="I101" s="115"/>
      <c r="J101" s="116">
        <f>J171</f>
        <v>0</v>
      </c>
      <c r="L101" s="113"/>
    </row>
    <row r="102" spans="1:31" s="9" customFormat="1" ht="24.9" customHeight="1">
      <c r="B102" s="109"/>
      <c r="D102" s="110" t="s">
        <v>332</v>
      </c>
      <c r="E102" s="111"/>
      <c r="F102" s="111"/>
      <c r="G102" s="111"/>
      <c r="H102" s="111"/>
      <c r="I102" s="111"/>
      <c r="J102" s="112">
        <f>J173</f>
        <v>0</v>
      </c>
      <c r="L102" s="109"/>
    </row>
    <row r="103" spans="1:31" s="10" customFormat="1" ht="19.95" customHeight="1">
      <c r="B103" s="113"/>
      <c r="D103" s="114" t="s">
        <v>333</v>
      </c>
      <c r="E103" s="115"/>
      <c r="F103" s="115"/>
      <c r="G103" s="115"/>
      <c r="H103" s="115"/>
      <c r="I103" s="115"/>
      <c r="J103" s="116">
        <f>J174</f>
        <v>0</v>
      </c>
      <c r="L103" s="113"/>
    </row>
    <row r="104" spans="1:31" s="2" customFormat="1" ht="21.75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6.9" customHeight="1">
      <c r="A105" s="29"/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9" spans="1:31" s="2" customFormat="1" ht="6.9" customHeight="1">
      <c r="A109" s="29"/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24.9" customHeight="1">
      <c r="A110" s="29"/>
      <c r="B110" s="30"/>
      <c r="C110" s="18" t="s">
        <v>111</v>
      </c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14</v>
      </c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6.5" customHeight="1">
      <c r="A113" s="29"/>
      <c r="B113" s="30"/>
      <c r="C113" s="29"/>
      <c r="D113" s="29"/>
      <c r="E113" s="224" t="str">
        <f>E7</f>
        <v xml:space="preserve">Zberný dvor v obci Lubeník </v>
      </c>
      <c r="F113" s="225"/>
      <c r="G113" s="225"/>
      <c r="H113" s="225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99</v>
      </c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6.5" customHeight="1">
      <c r="A115" s="29"/>
      <c r="B115" s="30"/>
      <c r="C115" s="29"/>
      <c r="D115" s="29"/>
      <c r="E115" s="209" t="str">
        <f>E9</f>
        <v>SO 03 - Odvodnenie areálu</v>
      </c>
      <c r="F115" s="223"/>
      <c r="G115" s="223"/>
      <c r="H115" s="223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2" customHeight="1">
      <c r="A117" s="29"/>
      <c r="B117" s="30"/>
      <c r="C117" s="24" t="s">
        <v>17</v>
      </c>
      <c r="D117" s="29"/>
      <c r="E117" s="29"/>
      <c r="F117" s="22" t="str">
        <f>F12</f>
        <v>Lubeník, okr. Revúca</v>
      </c>
      <c r="G117" s="29"/>
      <c r="H117" s="29"/>
      <c r="I117" s="24" t="s">
        <v>19</v>
      </c>
      <c r="J117" s="52" t="str">
        <f>IF(J12="","",J12)</f>
        <v>Vyplň údaj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40.049999999999997" customHeight="1">
      <c r="A119" s="29"/>
      <c r="B119" s="30"/>
      <c r="C119" s="24" t="s">
        <v>20</v>
      </c>
      <c r="D119" s="29"/>
      <c r="E119" s="29"/>
      <c r="F119" s="22" t="str">
        <f>E15</f>
        <v>Obec Lubeník, Obecný úrad č. 222, 049 18 Lubeník</v>
      </c>
      <c r="G119" s="29"/>
      <c r="H119" s="29"/>
      <c r="I119" s="24" t="s">
        <v>26</v>
      </c>
      <c r="J119" s="27" t="str">
        <f>E21</f>
        <v>ByvaPro s.r.o., Mlynské Nivy 58, 821 05 Bratislava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40.049999999999997" customHeight="1">
      <c r="A120" s="29"/>
      <c r="B120" s="30"/>
      <c r="C120" s="24" t="s">
        <v>24</v>
      </c>
      <c r="D120" s="29"/>
      <c r="E120" s="29"/>
      <c r="F120" s="22" t="str">
        <f>IF(E18="","",E18)</f>
        <v>Vyplň údaj</v>
      </c>
      <c r="G120" s="29"/>
      <c r="H120" s="29"/>
      <c r="I120" s="24" t="s">
        <v>30</v>
      </c>
      <c r="J120" s="27" t="str">
        <f>E24</f>
        <v>ByvaPro s.r.o., Mlynské Nivy 58, 821 05 Bratislava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0.3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11" customFormat="1" ht="29.25" customHeight="1">
      <c r="A122" s="117"/>
      <c r="B122" s="118"/>
      <c r="C122" s="119" t="s">
        <v>112</v>
      </c>
      <c r="D122" s="120" t="s">
        <v>58</v>
      </c>
      <c r="E122" s="120" t="s">
        <v>54</v>
      </c>
      <c r="F122" s="120" t="s">
        <v>55</v>
      </c>
      <c r="G122" s="120" t="s">
        <v>113</v>
      </c>
      <c r="H122" s="120" t="s">
        <v>114</v>
      </c>
      <c r="I122" s="120" t="s">
        <v>115</v>
      </c>
      <c r="J122" s="121" t="s">
        <v>103</v>
      </c>
      <c r="K122" s="122" t="s">
        <v>116</v>
      </c>
      <c r="L122" s="123"/>
      <c r="M122" s="59" t="s">
        <v>1</v>
      </c>
      <c r="N122" s="60" t="s">
        <v>37</v>
      </c>
      <c r="O122" s="60" t="s">
        <v>117</v>
      </c>
      <c r="P122" s="60" t="s">
        <v>118</v>
      </c>
      <c r="Q122" s="60" t="s">
        <v>119</v>
      </c>
      <c r="R122" s="60" t="s">
        <v>120</v>
      </c>
      <c r="S122" s="60" t="s">
        <v>121</v>
      </c>
      <c r="T122" s="61" t="s">
        <v>122</v>
      </c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</row>
    <row r="123" spans="1:65" s="2" customFormat="1" ht="22.8" customHeight="1">
      <c r="A123" s="29"/>
      <c r="B123" s="30"/>
      <c r="C123" s="66" t="s">
        <v>104</v>
      </c>
      <c r="D123" s="29"/>
      <c r="E123" s="29"/>
      <c r="F123" s="29"/>
      <c r="G123" s="29"/>
      <c r="H123" s="29"/>
      <c r="I123" s="29"/>
      <c r="J123" s="124">
        <f>BK123</f>
        <v>0</v>
      </c>
      <c r="K123" s="29"/>
      <c r="L123" s="30"/>
      <c r="M123" s="62"/>
      <c r="N123" s="53"/>
      <c r="O123" s="63"/>
      <c r="P123" s="125">
        <f>P124+P173</f>
        <v>0</v>
      </c>
      <c r="Q123" s="63"/>
      <c r="R123" s="125">
        <f>R124+R173</f>
        <v>89.133498650000007</v>
      </c>
      <c r="S123" s="63"/>
      <c r="T123" s="126">
        <f>T124+T173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T123" s="14" t="s">
        <v>72</v>
      </c>
      <c r="AU123" s="14" t="s">
        <v>105</v>
      </c>
      <c r="BK123" s="127">
        <f>BK124+BK173</f>
        <v>0</v>
      </c>
    </row>
    <row r="124" spans="1:65" s="12" customFormat="1" ht="25.95" customHeight="1">
      <c r="B124" s="128"/>
      <c r="D124" s="129" t="s">
        <v>72</v>
      </c>
      <c r="E124" s="130" t="s">
        <v>123</v>
      </c>
      <c r="F124" s="130" t="s">
        <v>124</v>
      </c>
      <c r="I124" s="131"/>
      <c r="J124" s="132">
        <f>BK124</f>
        <v>0</v>
      </c>
      <c r="L124" s="128"/>
      <c r="M124" s="133"/>
      <c r="N124" s="134"/>
      <c r="O124" s="134"/>
      <c r="P124" s="135">
        <f>P125+P141+P144+P171</f>
        <v>0</v>
      </c>
      <c r="Q124" s="134"/>
      <c r="R124" s="135">
        <f>R125+R141+R144+R171</f>
        <v>89.102342000000007</v>
      </c>
      <c r="S124" s="134"/>
      <c r="T124" s="136">
        <f>T125+T141+T144+T171</f>
        <v>0</v>
      </c>
      <c r="AR124" s="129" t="s">
        <v>81</v>
      </c>
      <c r="AT124" s="137" t="s">
        <v>72</v>
      </c>
      <c r="AU124" s="137" t="s">
        <v>73</v>
      </c>
      <c r="AY124" s="129" t="s">
        <v>125</v>
      </c>
      <c r="BK124" s="138">
        <f>BK125+BK141+BK144+BK171</f>
        <v>0</v>
      </c>
    </row>
    <row r="125" spans="1:65" s="12" customFormat="1" ht="22.8" customHeight="1">
      <c r="B125" s="128"/>
      <c r="D125" s="129" t="s">
        <v>72</v>
      </c>
      <c r="E125" s="139" t="s">
        <v>81</v>
      </c>
      <c r="F125" s="139" t="s">
        <v>227</v>
      </c>
      <c r="I125" s="131"/>
      <c r="J125" s="140">
        <f>BK125</f>
        <v>0</v>
      </c>
      <c r="L125" s="128"/>
      <c r="M125" s="133"/>
      <c r="N125" s="134"/>
      <c r="O125" s="134"/>
      <c r="P125" s="135">
        <f>SUM(P126:P140)</f>
        <v>0</v>
      </c>
      <c r="Q125" s="134"/>
      <c r="R125" s="135">
        <f>SUM(R126:R140)</f>
        <v>36.708269999999999</v>
      </c>
      <c r="S125" s="134"/>
      <c r="T125" s="136">
        <f>SUM(T126:T140)</f>
        <v>0</v>
      </c>
      <c r="AR125" s="129" t="s">
        <v>81</v>
      </c>
      <c r="AT125" s="137" t="s">
        <v>72</v>
      </c>
      <c r="AU125" s="137" t="s">
        <v>81</v>
      </c>
      <c r="AY125" s="129" t="s">
        <v>125</v>
      </c>
      <c r="BK125" s="138">
        <f>SUM(BK126:BK140)</f>
        <v>0</v>
      </c>
    </row>
    <row r="126" spans="1:65" s="2" customFormat="1" ht="14.4" customHeight="1">
      <c r="A126" s="29"/>
      <c r="B126" s="141"/>
      <c r="C126" s="142" t="s">
        <v>81</v>
      </c>
      <c r="D126" s="142" t="s">
        <v>128</v>
      </c>
      <c r="E126" s="143" t="s">
        <v>334</v>
      </c>
      <c r="F126" s="144" t="s">
        <v>335</v>
      </c>
      <c r="G126" s="145" t="s">
        <v>336</v>
      </c>
      <c r="H126" s="146">
        <v>1</v>
      </c>
      <c r="I126" s="147"/>
      <c r="J126" s="146">
        <f t="shared" ref="J126:J140" si="0">ROUND(I126*H126,3)</f>
        <v>0</v>
      </c>
      <c r="K126" s="148"/>
      <c r="L126" s="30"/>
      <c r="M126" s="149" t="s">
        <v>1</v>
      </c>
      <c r="N126" s="150" t="s">
        <v>39</v>
      </c>
      <c r="O126" s="55"/>
      <c r="P126" s="151">
        <f t="shared" ref="P126:P140" si="1">O126*H126</f>
        <v>0</v>
      </c>
      <c r="Q126" s="151">
        <v>0</v>
      </c>
      <c r="R126" s="151">
        <f t="shared" ref="R126:R140" si="2">Q126*H126</f>
        <v>0</v>
      </c>
      <c r="S126" s="151">
        <v>0</v>
      </c>
      <c r="T126" s="152">
        <f t="shared" ref="T126:T140" si="3"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3" t="s">
        <v>132</v>
      </c>
      <c r="AT126" s="153" t="s">
        <v>128</v>
      </c>
      <c r="AU126" s="153" t="s">
        <v>133</v>
      </c>
      <c r="AY126" s="14" t="s">
        <v>125</v>
      </c>
      <c r="BE126" s="154">
        <f t="shared" ref="BE126:BE140" si="4">IF(N126="základná",J126,0)</f>
        <v>0</v>
      </c>
      <c r="BF126" s="154">
        <f t="shared" ref="BF126:BF140" si="5">IF(N126="znížená",J126,0)</f>
        <v>0</v>
      </c>
      <c r="BG126" s="154">
        <f t="shared" ref="BG126:BG140" si="6">IF(N126="zákl. prenesená",J126,0)</f>
        <v>0</v>
      </c>
      <c r="BH126" s="154">
        <f t="shared" ref="BH126:BH140" si="7">IF(N126="zníž. prenesená",J126,0)</f>
        <v>0</v>
      </c>
      <c r="BI126" s="154">
        <f t="shared" ref="BI126:BI140" si="8">IF(N126="nulová",J126,0)</f>
        <v>0</v>
      </c>
      <c r="BJ126" s="14" t="s">
        <v>133</v>
      </c>
      <c r="BK126" s="155">
        <f t="shared" ref="BK126:BK140" si="9">ROUND(I126*H126,3)</f>
        <v>0</v>
      </c>
      <c r="BL126" s="14" t="s">
        <v>132</v>
      </c>
      <c r="BM126" s="153" t="s">
        <v>337</v>
      </c>
    </row>
    <row r="127" spans="1:65" s="2" customFormat="1" ht="24.15" customHeight="1">
      <c r="A127" s="29"/>
      <c r="B127" s="141"/>
      <c r="C127" s="142" t="s">
        <v>133</v>
      </c>
      <c r="D127" s="142" t="s">
        <v>128</v>
      </c>
      <c r="E127" s="143" t="s">
        <v>338</v>
      </c>
      <c r="F127" s="144" t="s">
        <v>339</v>
      </c>
      <c r="G127" s="145" t="s">
        <v>233</v>
      </c>
      <c r="H127" s="146">
        <v>118.88800000000001</v>
      </c>
      <c r="I127" s="147"/>
      <c r="J127" s="146">
        <f t="shared" si="0"/>
        <v>0</v>
      </c>
      <c r="K127" s="148"/>
      <c r="L127" s="30"/>
      <c r="M127" s="149" t="s">
        <v>1</v>
      </c>
      <c r="N127" s="150" t="s">
        <v>39</v>
      </c>
      <c r="O127" s="55"/>
      <c r="P127" s="151">
        <f t="shared" si="1"/>
        <v>0</v>
      </c>
      <c r="Q127" s="151">
        <v>0</v>
      </c>
      <c r="R127" s="151">
        <f t="shared" si="2"/>
        <v>0</v>
      </c>
      <c r="S127" s="151">
        <v>0</v>
      </c>
      <c r="T127" s="152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3" t="s">
        <v>132</v>
      </c>
      <c r="AT127" s="153" t="s">
        <v>128</v>
      </c>
      <c r="AU127" s="153" t="s">
        <v>133</v>
      </c>
      <c r="AY127" s="14" t="s">
        <v>125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4" t="s">
        <v>133</v>
      </c>
      <c r="BK127" s="155">
        <f t="shared" si="9"/>
        <v>0</v>
      </c>
      <c r="BL127" s="14" t="s">
        <v>132</v>
      </c>
      <c r="BM127" s="153" t="s">
        <v>340</v>
      </c>
    </row>
    <row r="128" spans="1:65" s="2" customFormat="1" ht="24.15" customHeight="1">
      <c r="A128" s="29"/>
      <c r="B128" s="141"/>
      <c r="C128" s="142" t="s">
        <v>235</v>
      </c>
      <c r="D128" s="142" t="s">
        <v>128</v>
      </c>
      <c r="E128" s="143" t="s">
        <v>341</v>
      </c>
      <c r="F128" s="144" t="s">
        <v>342</v>
      </c>
      <c r="G128" s="145" t="s">
        <v>233</v>
      </c>
      <c r="H128" s="146">
        <v>118.88800000000001</v>
      </c>
      <c r="I128" s="147"/>
      <c r="J128" s="146">
        <f t="shared" si="0"/>
        <v>0</v>
      </c>
      <c r="K128" s="148"/>
      <c r="L128" s="30"/>
      <c r="M128" s="149" t="s">
        <v>1</v>
      </c>
      <c r="N128" s="150" t="s">
        <v>39</v>
      </c>
      <c r="O128" s="55"/>
      <c r="P128" s="151">
        <f t="shared" si="1"/>
        <v>0</v>
      </c>
      <c r="Q128" s="151">
        <v>0</v>
      </c>
      <c r="R128" s="151">
        <f t="shared" si="2"/>
        <v>0</v>
      </c>
      <c r="S128" s="151">
        <v>0</v>
      </c>
      <c r="T128" s="152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3" t="s">
        <v>132</v>
      </c>
      <c r="AT128" s="153" t="s">
        <v>128</v>
      </c>
      <c r="AU128" s="153" t="s">
        <v>133</v>
      </c>
      <c r="AY128" s="14" t="s">
        <v>125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4" t="s">
        <v>133</v>
      </c>
      <c r="BK128" s="155">
        <f t="shared" si="9"/>
        <v>0</v>
      </c>
      <c r="BL128" s="14" t="s">
        <v>132</v>
      </c>
      <c r="BM128" s="153" t="s">
        <v>343</v>
      </c>
    </row>
    <row r="129" spans="1:65" s="2" customFormat="1" ht="14.4" customHeight="1">
      <c r="A129" s="29"/>
      <c r="B129" s="141"/>
      <c r="C129" s="142" t="s">
        <v>132</v>
      </c>
      <c r="D129" s="142" t="s">
        <v>128</v>
      </c>
      <c r="E129" s="143" t="s">
        <v>344</v>
      </c>
      <c r="F129" s="144" t="s">
        <v>345</v>
      </c>
      <c r="G129" s="145" t="s">
        <v>233</v>
      </c>
      <c r="H129" s="146">
        <v>116.57299999999999</v>
      </c>
      <c r="I129" s="147"/>
      <c r="J129" s="146">
        <f t="shared" si="0"/>
        <v>0</v>
      </c>
      <c r="K129" s="148"/>
      <c r="L129" s="30"/>
      <c r="M129" s="149" t="s">
        <v>1</v>
      </c>
      <c r="N129" s="150" t="s">
        <v>39</v>
      </c>
      <c r="O129" s="55"/>
      <c r="P129" s="151">
        <f t="shared" si="1"/>
        <v>0</v>
      </c>
      <c r="Q129" s="151">
        <v>0</v>
      </c>
      <c r="R129" s="151">
        <f t="shared" si="2"/>
        <v>0</v>
      </c>
      <c r="S129" s="151">
        <v>0</v>
      </c>
      <c r="T129" s="152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3" t="s">
        <v>132</v>
      </c>
      <c r="AT129" s="153" t="s">
        <v>128</v>
      </c>
      <c r="AU129" s="153" t="s">
        <v>133</v>
      </c>
      <c r="AY129" s="14" t="s">
        <v>125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4" t="s">
        <v>133</v>
      </c>
      <c r="BK129" s="155">
        <f t="shared" si="9"/>
        <v>0</v>
      </c>
      <c r="BL129" s="14" t="s">
        <v>132</v>
      </c>
      <c r="BM129" s="153" t="s">
        <v>346</v>
      </c>
    </row>
    <row r="130" spans="1:65" s="2" customFormat="1" ht="37.799999999999997" customHeight="1">
      <c r="A130" s="29"/>
      <c r="B130" s="141"/>
      <c r="C130" s="142" t="s">
        <v>242</v>
      </c>
      <c r="D130" s="142" t="s">
        <v>128</v>
      </c>
      <c r="E130" s="143" t="s">
        <v>347</v>
      </c>
      <c r="F130" s="144" t="s">
        <v>348</v>
      </c>
      <c r="G130" s="145" t="s">
        <v>233</v>
      </c>
      <c r="H130" s="146">
        <v>116.57299999999999</v>
      </c>
      <c r="I130" s="147"/>
      <c r="J130" s="146">
        <f t="shared" si="0"/>
        <v>0</v>
      </c>
      <c r="K130" s="148"/>
      <c r="L130" s="30"/>
      <c r="M130" s="149" t="s">
        <v>1</v>
      </c>
      <c r="N130" s="150" t="s">
        <v>39</v>
      </c>
      <c r="O130" s="55"/>
      <c r="P130" s="151">
        <f t="shared" si="1"/>
        <v>0</v>
      </c>
      <c r="Q130" s="151">
        <v>0</v>
      </c>
      <c r="R130" s="151">
        <f t="shared" si="2"/>
        <v>0</v>
      </c>
      <c r="S130" s="151">
        <v>0</v>
      </c>
      <c r="T130" s="152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3" t="s">
        <v>132</v>
      </c>
      <c r="AT130" s="153" t="s">
        <v>128</v>
      </c>
      <c r="AU130" s="153" t="s">
        <v>133</v>
      </c>
      <c r="AY130" s="14" t="s">
        <v>125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4" t="s">
        <v>133</v>
      </c>
      <c r="BK130" s="155">
        <f t="shared" si="9"/>
        <v>0</v>
      </c>
      <c r="BL130" s="14" t="s">
        <v>132</v>
      </c>
      <c r="BM130" s="153" t="s">
        <v>349</v>
      </c>
    </row>
    <row r="131" spans="1:65" s="2" customFormat="1" ht="24.15" customHeight="1">
      <c r="A131" s="29"/>
      <c r="B131" s="141"/>
      <c r="C131" s="142" t="s">
        <v>135</v>
      </c>
      <c r="D131" s="142" t="s">
        <v>128</v>
      </c>
      <c r="E131" s="143" t="s">
        <v>246</v>
      </c>
      <c r="F131" s="144" t="s">
        <v>247</v>
      </c>
      <c r="G131" s="145" t="s">
        <v>233</v>
      </c>
      <c r="H131" s="146">
        <v>235.46100000000001</v>
      </c>
      <c r="I131" s="147"/>
      <c r="J131" s="146">
        <f t="shared" si="0"/>
        <v>0</v>
      </c>
      <c r="K131" s="148"/>
      <c r="L131" s="30"/>
      <c r="M131" s="149" t="s">
        <v>1</v>
      </c>
      <c r="N131" s="150" t="s">
        <v>39</v>
      </c>
      <c r="O131" s="55"/>
      <c r="P131" s="151">
        <f t="shared" si="1"/>
        <v>0</v>
      </c>
      <c r="Q131" s="151">
        <v>0</v>
      </c>
      <c r="R131" s="151">
        <f t="shared" si="2"/>
        <v>0</v>
      </c>
      <c r="S131" s="151">
        <v>0</v>
      </c>
      <c r="T131" s="152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3" t="s">
        <v>132</v>
      </c>
      <c r="AT131" s="153" t="s">
        <v>128</v>
      </c>
      <c r="AU131" s="153" t="s">
        <v>133</v>
      </c>
      <c r="AY131" s="14" t="s">
        <v>125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4" t="s">
        <v>133</v>
      </c>
      <c r="BK131" s="155">
        <f t="shared" si="9"/>
        <v>0</v>
      </c>
      <c r="BL131" s="14" t="s">
        <v>132</v>
      </c>
      <c r="BM131" s="153" t="s">
        <v>350</v>
      </c>
    </row>
    <row r="132" spans="1:65" s="2" customFormat="1" ht="24.15" customHeight="1">
      <c r="A132" s="29"/>
      <c r="B132" s="141"/>
      <c r="C132" s="142" t="s">
        <v>143</v>
      </c>
      <c r="D132" s="142" t="s">
        <v>128</v>
      </c>
      <c r="E132" s="143" t="s">
        <v>351</v>
      </c>
      <c r="F132" s="144" t="s">
        <v>352</v>
      </c>
      <c r="G132" s="145" t="s">
        <v>233</v>
      </c>
      <c r="H132" s="146">
        <v>53.701000000000001</v>
      </c>
      <c r="I132" s="147"/>
      <c r="J132" s="146">
        <f t="shared" si="0"/>
        <v>0</v>
      </c>
      <c r="K132" s="148"/>
      <c r="L132" s="30"/>
      <c r="M132" s="149" t="s">
        <v>1</v>
      </c>
      <c r="N132" s="150" t="s">
        <v>39</v>
      </c>
      <c r="O132" s="55"/>
      <c r="P132" s="151">
        <f t="shared" si="1"/>
        <v>0</v>
      </c>
      <c r="Q132" s="151">
        <v>0</v>
      </c>
      <c r="R132" s="151">
        <f t="shared" si="2"/>
        <v>0</v>
      </c>
      <c r="S132" s="151">
        <v>0</v>
      </c>
      <c r="T132" s="152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3" t="s">
        <v>132</v>
      </c>
      <c r="AT132" s="153" t="s">
        <v>128</v>
      </c>
      <c r="AU132" s="153" t="s">
        <v>133</v>
      </c>
      <c r="AY132" s="14" t="s">
        <v>125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4" t="s">
        <v>133</v>
      </c>
      <c r="BK132" s="155">
        <f t="shared" si="9"/>
        <v>0</v>
      </c>
      <c r="BL132" s="14" t="s">
        <v>132</v>
      </c>
      <c r="BM132" s="153" t="s">
        <v>353</v>
      </c>
    </row>
    <row r="133" spans="1:65" s="2" customFormat="1" ht="37.799999999999997" customHeight="1">
      <c r="A133" s="29"/>
      <c r="B133" s="141"/>
      <c r="C133" s="142" t="s">
        <v>260</v>
      </c>
      <c r="D133" s="142" t="s">
        <v>128</v>
      </c>
      <c r="E133" s="143" t="s">
        <v>354</v>
      </c>
      <c r="F133" s="144" t="s">
        <v>355</v>
      </c>
      <c r="G133" s="145" t="s">
        <v>233</v>
      </c>
      <c r="H133" s="146">
        <v>53.701000000000001</v>
      </c>
      <c r="I133" s="147"/>
      <c r="J133" s="146">
        <f t="shared" si="0"/>
        <v>0</v>
      </c>
      <c r="K133" s="148"/>
      <c r="L133" s="30"/>
      <c r="M133" s="149" t="s">
        <v>1</v>
      </c>
      <c r="N133" s="150" t="s">
        <v>39</v>
      </c>
      <c r="O133" s="55"/>
      <c r="P133" s="151">
        <f t="shared" si="1"/>
        <v>0</v>
      </c>
      <c r="Q133" s="151">
        <v>0</v>
      </c>
      <c r="R133" s="151">
        <f t="shared" si="2"/>
        <v>0</v>
      </c>
      <c r="S133" s="151">
        <v>0</v>
      </c>
      <c r="T133" s="152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3" t="s">
        <v>132</v>
      </c>
      <c r="AT133" s="153" t="s">
        <v>128</v>
      </c>
      <c r="AU133" s="153" t="s">
        <v>133</v>
      </c>
      <c r="AY133" s="14" t="s">
        <v>125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4" t="s">
        <v>133</v>
      </c>
      <c r="BK133" s="155">
        <f t="shared" si="9"/>
        <v>0</v>
      </c>
      <c r="BL133" s="14" t="s">
        <v>132</v>
      </c>
      <c r="BM133" s="153" t="s">
        <v>356</v>
      </c>
    </row>
    <row r="134" spans="1:65" s="2" customFormat="1" ht="24.15" customHeight="1">
      <c r="A134" s="29"/>
      <c r="B134" s="141"/>
      <c r="C134" s="142" t="s">
        <v>139</v>
      </c>
      <c r="D134" s="142" t="s">
        <v>128</v>
      </c>
      <c r="E134" s="143" t="s">
        <v>357</v>
      </c>
      <c r="F134" s="144" t="s">
        <v>358</v>
      </c>
      <c r="G134" s="145" t="s">
        <v>233</v>
      </c>
      <c r="H134" s="146">
        <v>53.701000000000001</v>
      </c>
      <c r="I134" s="147"/>
      <c r="J134" s="146">
        <f t="shared" si="0"/>
        <v>0</v>
      </c>
      <c r="K134" s="148"/>
      <c r="L134" s="30"/>
      <c r="M134" s="149" t="s">
        <v>1</v>
      </c>
      <c r="N134" s="150" t="s">
        <v>39</v>
      </c>
      <c r="O134" s="55"/>
      <c r="P134" s="151">
        <f t="shared" si="1"/>
        <v>0</v>
      </c>
      <c r="Q134" s="151">
        <v>0</v>
      </c>
      <c r="R134" s="151">
        <f t="shared" si="2"/>
        <v>0</v>
      </c>
      <c r="S134" s="151">
        <v>0</v>
      </c>
      <c r="T134" s="152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3" t="s">
        <v>132</v>
      </c>
      <c r="AT134" s="153" t="s">
        <v>128</v>
      </c>
      <c r="AU134" s="153" t="s">
        <v>133</v>
      </c>
      <c r="AY134" s="14" t="s">
        <v>125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4" t="s">
        <v>133</v>
      </c>
      <c r="BK134" s="155">
        <f t="shared" si="9"/>
        <v>0</v>
      </c>
      <c r="BL134" s="14" t="s">
        <v>132</v>
      </c>
      <c r="BM134" s="153" t="s">
        <v>359</v>
      </c>
    </row>
    <row r="135" spans="1:65" s="2" customFormat="1" ht="14.4" customHeight="1">
      <c r="A135" s="29"/>
      <c r="B135" s="141"/>
      <c r="C135" s="142" t="s">
        <v>267</v>
      </c>
      <c r="D135" s="142" t="s">
        <v>128</v>
      </c>
      <c r="E135" s="143" t="s">
        <v>250</v>
      </c>
      <c r="F135" s="144" t="s">
        <v>251</v>
      </c>
      <c r="G135" s="145" t="s">
        <v>233</v>
      </c>
      <c r="H135" s="146">
        <v>53.701000000000001</v>
      </c>
      <c r="I135" s="147"/>
      <c r="J135" s="146">
        <f t="shared" si="0"/>
        <v>0</v>
      </c>
      <c r="K135" s="148"/>
      <c r="L135" s="30"/>
      <c r="M135" s="149" t="s">
        <v>1</v>
      </c>
      <c r="N135" s="150" t="s">
        <v>39</v>
      </c>
      <c r="O135" s="55"/>
      <c r="P135" s="151">
        <f t="shared" si="1"/>
        <v>0</v>
      </c>
      <c r="Q135" s="151">
        <v>0</v>
      </c>
      <c r="R135" s="151">
        <f t="shared" si="2"/>
        <v>0</v>
      </c>
      <c r="S135" s="151">
        <v>0</v>
      </c>
      <c r="T135" s="152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3" t="s">
        <v>132</v>
      </c>
      <c r="AT135" s="153" t="s">
        <v>128</v>
      </c>
      <c r="AU135" s="153" t="s">
        <v>133</v>
      </c>
      <c r="AY135" s="14" t="s">
        <v>125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4" t="s">
        <v>133</v>
      </c>
      <c r="BK135" s="155">
        <f t="shared" si="9"/>
        <v>0</v>
      </c>
      <c r="BL135" s="14" t="s">
        <v>132</v>
      </c>
      <c r="BM135" s="153" t="s">
        <v>360</v>
      </c>
    </row>
    <row r="136" spans="1:65" s="2" customFormat="1" ht="24.15" customHeight="1">
      <c r="A136" s="29"/>
      <c r="B136" s="141"/>
      <c r="C136" s="142" t="s">
        <v>145</v>
      </c>
      <c r="D136" s="142" t="s">
        <v>128</v>
      </c>
      <c r="E136" s="143" t="s">
        <v>361</v>
      </c>
      <c r="F136" s="144" t="s">
        <v>362</v>
      </c>
      <c r="G136" s="145" t="s">
        <v>179</v>
      </c>
      <c r="H136" s="146">
        <v>53.701000000000001</v>
      </c>
      <c r="I136" s="147"/>
      <c r="J136" s="146">
        <f t="shared" si="0"/>
        <v>0</v>
      </c>
      <c r="K136" s="148"/>
      <c r="L136" s="30"/>
      <c r="M136" s="149" t="s">
        <v>1</v>
      </c>
      <c r="N136" s="150" t="s">
        <v>39</v>
      </c>
      <c r="O136" s="55"/>
      <c r="P136" s="151">
        <f t="shared" si="1"/>
        <v>0</v>
      </c>
      <c r="Q136" s="151">
        <v>0</v>
      </c>
      <c r="R136" s="151">
        <f t="shared" si="2"/>
        <v>0</v>
      </c>
      <c r="S136" s="151">
        <v>0</v>
      </c>
      <c r="T136" s="152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3" t="s">
        <v>132</v>
      </c>
      <c r="AT136" s="153" t="s">
        <v>128</v>
      </c>
      <c r="AU136" s="153" t="s">
        <v>133</v>
      </c>
      <c r="AY136" s="14" t="s">
        <v>125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4" t="s">
        <v>133</v>
      </c>
      <c r="BK136" s="155">
        <f t="shared" si="9"/>
        <v>0</v>
      </c>
      <c r="BL136" s="14" t="s">
        <v>132</v>
      </c>
      <c r="BM136" s="153" t="s">
        <v>363</v>
      </c>
    </row>
    <row r="137" spans="1:65" s="2" customFormat="1" ht="24.15" customHeight="1">
      <c r="A137" s="29"/>
      <c r="B137" s="141"/>
      <c r="C137" s="142" t="s">
        <v>149</v>
      </c>
      <c r="D137" s="142" t="s">
        <v>128</v>
      </c>
      <c r="E137" s="143" t="s">
        <v>364</v>
      </c>
      <c r="F137" s="144" t="s">
        <v>365</v>
      </c>
      <c r="G137" s="145" t="s">
        <v>233</v>
      </c>
      <c r="H137" s="146">
        <v>104.128</v>
      </c>
      <c r="I137" s="147"/>
      <c r="J137" s="146">
        <f t="shared" si="0"/>
        <v>0</v>
      </c>
      <c r="K137" s="148"/>
      <c r="L137" s="30"/>
      <c r="M137" s="149" t="s">
        <v>1</v>
      </c>
      <c r="N137" s="150" t="s">
        <v>39</v>
      </c>
      <c r="O137" s="55"/>
      <c r="P137" s="151">
        <f t="shared" si="1"/>
        <v>0</v>
      </c>
      <c r="Q137" s="151">
        <v>0</v>
      </c>
      <c r="R137" s="151">
        <f t="shared" si="2"/>
        <v>0</v>
      </c>
      <c r="S137" s="151">
        <v>0</v>
      </c>
      <c r="T137" s="152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3" t="s">
        <v>132</v>
      </c>
      <c r="AT137" s="153" t="s">
        <v>128</v>
      </c>
      <c r="AU137" s="153" t="s">
        <v>133</v>
      </c>
      <c r="AY137" s="14" t="s">
        <v>125</v>
      </c>
      <c r="BE137" s="154">
        <f t="shared" si="4"/>
        <v>0</v>
      </c>
      <c r="BF137" s="154">
        <f t="shared" si="5"/>
        <v>0</v>
      </c>
      <c r="BG137" s="154">
        <f t="shared" si="6"/>
        <v>0</v>
      </c>
      <c r="BH137" s="154">
        <f t="shared" si="7"/>
        <v>0</v>
      </c>
      <c r="BI137" s="154">
        <f t="shared" si="8"/>
        <v>0</v>
      </c>
      <c r="BJ137" s="14" t="s">
        <v>133</v>
      </c>
      <c r="BK137" s="155">
        <f t="shared" si="9"/>
        <v>0</v>
      </c>
      <c r="BL137" s="14" t="s">
        <v>132</v>
      </c>
      <c r="BM137" s="153" t="s">
        <v>366</v>
      </c>
    </row>
    <row r="138" spans="1:65" s="2" customFormat="1" ht="24.15" customHeight="1">
      <c r="A138" s="29"/>
      <c r="B138" s="141"/>
      <c r="C138" s="142" t="s">
        <v>153</v>
      </c>
      <c r="D138" s="142" t="s">
        <v>128</v>
      </c>
      <c r="E138" s="143" t="s">
        <v>367</v>
      </c>
      <c r="F138" s="144" t="s">
        <v>368</v>
      </c>
      <c r="G138" s="145" t="s">
        <v>233</v>
      </c>
      <c r="H138" s="146">
        <v>42.831000000000003</v>
      </c>
      <c r="I138" s="147"/>
      <c r="J138" s="146">
        <f t="shared" si="0"/>
        <v>0</v>
      </c>
      <c r="K138" s="148"/>
      <c r="L138" s="30"/>
      <c r="M138" s="149" t="s">
        <v>1</v>
      </c>
      <c r="N138" s="150" t="s">
        <v>39</v>
      </c>
      <c r="O138" s="55"/>
      <c r="P138" s="151">
        <f t="shared" si="1"/>
        <v>0</v>
      </c>
      <c r="Q138" s="151">
        <v>0</v>
      </c>
      <c r="R138" s="151">
        <f t="shared" si="2"/>
        <v>0</v>
      </c>
      <c r="S138" s="151">
        <v>0</v>
      </c>
      <c r="T138" s="152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3" t="s">
        <v>132</v>
      </c>
      <c r="AT138" s="153" t="s">
        <v>128</v>
      </c>
      <c r="AU138" s="153" t="s">
        <v>133</v>
      </c>
      <c r="AY138" s="14" t="s">
        <v>125</v>
      </c>
      <c r="BE138" s="154">
        <f t="shared" si="4"/>
        <v>0</v>
      </c>
      <c r="BF138" s="154">
        <f t="shared" si="5"/>
        <v>0</v>
      </c>
      <c r="BG138" s="154">
        <f t="shared" si="6"/>
        <v>0</v>
      </c>
      <c r="BH138" s="154">
        <f t="shared" si="7"/>
        <v>0</v>
      </c>
      <c r="BI138" s="154">
        <f t="shared" si="8"/>
        <v>0</v>
      </c>
      <c r="BJ138" s="14" t="s">
        <v>133</v>
      </c>
      <c r="BK138" s="155">
        <f t="shared" si="9"/>
        <v>0</v>
      </c>
      <c r="BL138" s="14" t="s">
        <v>132</v>
      </c>
      <c r="BM138" s="153" t="s">
        <v>369</v>
      </c>
    </row>
    <row r="139" spans="1:65" s="2" customFormat="1" ht="24.15" customHeight="1">
      <c r="A139" s="29"/>
      <c r="B139" s="141"/>
      <c r="C139" s="142" t="s">
        <v>209</v>
      </c>
      <c r="D139" s="142" t="s">
        <v>128</v>
      </c>
      <c r="E139" s="143" t="s">
        <v>370</v>
      </c>
      <c r="F139" s="144" t="s">
        <v>371</v>
      </c>
      <c r="G139" s="145" t="s">
        <v>233</v>
      </c>
      <c r="H139" s="146">
        <v>42.831000000000003</v>
      </c>
      <c r="I139" s="147"/>
      <c r="J139" s="146">
        <f t="shared" si="0"/>
        <v>0</v>
      </c>
      <c r="K139" s="148"/>
      <c r="L139" s="30"/>
      <c r="M139" s="149" t="s">
        <v>1</v>
      </c>
      <c r="N139" s="150" t="s">
        <v>39</v>
      </c>
      <c r="O139" s="55"/>
      <c r="P139" s="151">
        <f t="shared" si="1"/>
        <v>0</v>
      </c>
      <c r="Q139" s="151">
        <v>0</v>
      </c>
      <c r="R139" s="151">
        <f t="shared" si="2"/>
        <v>0</v>
      </c>
      <c r="S139" s="151">
        <v>0</v>
      </c>
      <c r="T139" s="152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3" t="s">
        <v>132</v>
      </c>
      <c r="AT139" s="153" t="s">
        <v>128</v>
      </c>
      <c r="AU139" s="153" t="s">
        <v>133</v>
      </c>
      <c r="AY139" s="14" t="s">
        <v>125</v>
      </c>
      <c r="BE139" s="154">
        <f t="shared" si="4"/>
        <v>0</v>
      </c>
      <c r="BF139" s="154">
        <f t="shared" si="5"/>
        <v>0</v>
      </c>
      <c r="BG139" s="154">
        <f t="shared" si="6"/>
        <v>0</v>
      </c>
      <c r="BH139" s="154">
        <f t="shared" si="7"/>
        <v>0</v>
      </c>
      <c r="BI139" s="154">
        <f t="shared" si="8"/>
        <v>0</v>
      </c>
      <c r="BJ139" s="14" t="s">
        <v>133</v>
      </c>
      <c r="BK139" s="155">
        <f t="shared" si="9"/>
        <v>0</v>
      </c>
      <c r="BL139" s="14" t="s">
        <v>132</v>
      </c>
      <c r="BM139" s="153" t="s">
        <v>372</v>
      </c>
    </row>
    <row r="140" spans="1:65" s="2" customFormat="1" ht="14.4" customHeight="1">
      <c r="A140" s="29"/>
      <c r="B140" s="141"/>
      <c r="C140" s="166" t="s">
        <v>159</v>
      </c>
      <c r="D140" s="166" t="s">
        <v>268</v>
      </c>
      <c r="E140" s="167" t="s">
        <v>373</v>
      </c>
      <c r="F140" s="168" t="s">
        <v>374</v>
      </c>
      <c r="G140" s="169" t="s">
        <v>233</v>
      </c>
      <c r="H140" s="170">
        <v>21.981000000000002</v>
      </c>
      <c r="I140" s="171"/>
      <c r="J140" s="170">
        <f t="shared" si="0"/>
        <v>0</v>
      </c>
      <c r="K140" s="172"/>
      <c r="L140" s="173"/>
      <c r="M140" s="174" t="s">
        <v>1</v>
      </c>
      <c r="N140" s="175" t="s">
        <v>39</v>
      </c>
      <c r="O140" s="55"/>
      <c r="P140" s="151">
        <f t="shared" si="1"/>
        <v>0</v>
      </c>
      <c r="Q140" s="151">
        <v>1.67</v>
      </c>
      <c r="R140" s="151">
        <f t="shared" si="2"/>
        <v>36.708269999999999</v>
      </c>
      <c r="S140" s="151">
        <v>0</v>
      </c>
      <c r="T140" s="152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3" t="s">
        <v>135</v>
      </c>
      <c r="AT140" s="153" t="s">
        <v>268</v>
      </c>
      <c r="AU140" s="153" t="s">
        <v>133</v>
      </c>
      <c r="AY140" s="14" t="s">
        <v>125</v>
      </c>
      <c r="BE140" s="154">
        <f t="shared" si="4"/>
        <v>0</v>
      </c>
      <c r="BF140" s="154">
        <f t="shared" si="5"/>
        <v>0</v>
      </c>
      <c r="BG140" s="154">
        <f t="shared" si="6"/>
        <v>0</v>
      </c>
      <c r="BH140" s="154">
        <f t="shared" si="7"/>
        <v>0</v>
      </c>
      <c r="BI140" s="154">
        <f t="shared" si="8"/>
        <v>0</v>
      </c>
      <c r="BJ140" s="14" t="s">
        <v>133</v>
      </c>
      <c r="BK140" s="155">
        <f t="shared" si="9"/>
        <v>0</v>
      </c>
      <c r="BL140" s="14" t="s">
        <v>132</v>
      </c>
      <c r="BM140" s="153" t="s">
        <v>375</v>
      </c>
    </row>
    <row r="141" spans="1:65" s="12" customFormat="1" ht="22.8" customHeight="1">
      <c r="B141" s="128"/>
      <c r="D141" s="129" t="s">
        <v>72</v>
      </c>
      <c r="E141" s="139" t="s">
        <v>235</v>
      </c>
      <c r="F141" s="139" t="s">
        <v>272</v>
      </c>
      <c r="I141" s="131"/>
      <c r="J141" s="140">
        <f>BK141</f>
        <v>0</v>
      </c>
      <c r="L141" s="128"/>
      <c r="M141" s="133"/>
      <c r="N141" s="134"/>
      <c r="O141" s="134"/>
      <c r="P141" s="135">
        <f>SUM(P142:P143)</f>
        <v>0</v>
      </c>
      <c r="Q141" s="134"/>
      <c r="R141" s="135">
        <f>SUM(R142:R143)</f>
        <v>9.65</v>
      </c>
      <c r="S141" s="134"/>
      <c r="T141" s="136">
        <f>SUM(T142:T143)</f>
        <v>0</v>
      </c>
      <c r="AR141" s="129" t="s">
        <v>81</v>
      </c>
      <c r="AT141" s="137" t="s">
        <v>72</v>
      </c>
      <c r="AU141" s="137" t="s">
        <v>81</v>
      </c>
      <c r="AY141" s="129" t="s">
        <v>125</v>
      </c>
      <c r="BK141" s="138">
        <f>SUM(BK142:BK143)</f>
        <v>0</v>
      </c>
    </row>
    <row r="142" spans="1:65" s="2" customFormat="1" ht="24.15" customHeight="1">
      <c r="A142" s="29"/>
      <c r="B142" s="141"/>
      <c r="C142" s="142" t="s">
        <v>164</v>
      </c>
      <c r="D142" s="142" t="s">
        <v>128</v>
      </c>
      <c r="E142" s="143" t="s">
        <v>376</v>
      </c>
      <c r="F142" s="144" t="s">
        <v>377</v>
      </c>
      <c r="G142" s="145" t="s">
        <v>284</v>
      </c>
      <c r="H142" s="146">
        <v>1</v>
      </c>
      <c r="I142" s="147"/>
      <c r="J142" s="146">
        <f>ROUND(I142*H142,3)</f>
        <v>0</v>
      </c>
      <c r="K142" s="148"/>
      <c r="L142" s="30"/>
      <c r="M142" s="149" t="s">
        <v>1</v>
      </c>
      <c r="N142" s="150" t="s">
        <v>39</v>
      </c>
      <c r="O142" s="55"/>
      <c r="P142" s="151">
        <f>O142*H142</f>
        <v>0</v>
      </c>
      <c r="Q142" s="151">
        <v>0</v>
      </c>
      <c r="R142" s="151">
        <f>Q142*H142</f>
        <v>0</v>
      </c>
      <c r="S142" s="151">
        <v>0</v>
      </c>
      <c r="T142" s="152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3" t="s">
        <v>132</v>
      </c>
      <c r="AT142" s="153" t="s">
        <v>128</v>
      </c>
      <c r="AU142" s="153" t="s">
        <v>133</v>
      </c>
      <c r="AY142" s="14" t="s">
        <v>125</v>
      </c>
      <c r="BE142" s="154">
        <f>IF(N142="základná",J142,0)</f>
        <v>0</v>
      </c>
      <c r="BF142" s="154">
        <f>IF(N142="znížená",J142,0)</f>
        <v>0</v>
      </c>
      <c r="BG142" s="154">
        <f>IF(N142="zákl. prenesená",J142,0)</f>
        <v>0</v>
      </c>
      <c r="BH142" s="154">
        <f>IF(N142="zníž. prenesená",J142,0)</f>
        <v>0</v>
      </c>
      <c r="BI142" s="154">
        <f>IF(N142="nulová",J142,0)</f>
        <v>0</v>
      </c>
      <c r="BJ142" s="14" t="s">
        <v>133</v>
      </c>
      <c r="BK142" s="155">
        <f>ROUND(I142*H142,3)</f>
        <v>0</v>
      </c>
      <c r="BL142" s="14" t="s">
        <v>132</v>
      </c>
      <c r="BM142" s="153" t="s">
        <v>378</v>
      </c>
    </row>
    <row r="143" spans="1:65" s="2" customFormat="1" ht="24.15" customHeight="1">
      <c r="A143" s="29"/>
      <c r="B143" s="141"/>
      <c r="C143" s="166" t="s">
        <v>168</v>
      </c>
      <c r="D143" s="166" t="s">
        <v>268</v>
      </c>
      <c r="E143" s="167" t="s">
        <v>379</v>
      </c>
      <c r="F143" s="168" t="s">
        <v>380</v>
      </c>
      <c r="G143" s="169" t="s">
        <v>284</v>
      </c>
      <c r="H143" s="170">
        <v>1</v>
      </c>
      <c r="I143" s="171"/>
      <c r="J143" s="170">
        <f>ROUND(I143*H143,3)</f>
        <v>0</v>
      </c>
      <c r="K143" s="172"/>
      <c r="L143" s="173"/>
      <c r="M143" s="174" t="s">
        <v>1</v>
      </c>
      <c r="N143" s="175" t="s">
        <v>39</v>
      </c>
      <c r="O143" s="55"/>
      <c r="P143" s="151">
        <f>O143*H143</f>
        <v>0</v>
      </c>
      <c r="Q143" s="151">
        <v>9.65</v>
      </c>
      <c r="R143" s="151">
        <f>Q143*H143</f>
        <v>9.65</v>
      </c>
      <c r="S143" s="151">
        <v>0</v>
      </c>
      <c r="T143" s="152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3" t="s">
        <v>135</v>
      </c>
      <c r="AT143" s="153" t="s">
        <v>268</v>
      </c>
      <c r="AU143" s="153" t="s">
        <v>133</v>
      </c>
      <c r="AY143" s="14" t="s">
        <v>125</v>
      </c>
      <c r="BE143" s="154">
        <f>IF(N143="základná",J143,0)</f>
        <v>0</v>
      </c>
      <c r="BF143" s="154">
        <f>IF(N143="znížená",J143,0)</f>
        <v>0</v>
      </c>
      <c r="BG143" s="154">
        <f>IF(N143="zákl. prenesená",J143,0)</f>
        <v>0</v>
      </c>
      <c r="BH143" s="154">
        <f>IF(N143="zníž. prenesená",J143,0)</f>
        <v>0</v>
      </c>
      <c r="BI143" s="154">
        <f>IF(N143="nulová",J143,0)</f>
        <v>0</v>
      </c>
      <c r="BJ143" s="14" t="s">
        <v>133</v>
      </c>
      <c r="BK143" s="155">
        <f>ROUND(I143*H143,3)</f>
        <v>0</v>
      </c>
      <c r="BL143" s="14" t="s">
        <v>132</v>
      </c>
      <c r="BM143" s="153" t="s">
        <v>381</v>
      </c>
    </row>
    <row r="144" spans="1:65" s="12" customFormat="1" ht="22.8" customHeight="1">
      <c r="B144" s="128"/>
      <c r="D144" s="129" t="s">
        <v>72</v>
      </c>
      <c r="E144" s="139" t="s">
        <v>135</v>
      </c>
      <c r="F144" s="139" t="s">
        <v>382</v>
      </c>
      <c r="I144" s="131"/>
      <c r="J144" s="140">
        <f>BK144</f>
        <v>0</v>
      </c>
      <c r="L144" s="128"/>
      <c r="M144" s="133"/>
      <c r="N144" s="134"/>
      <c r="O144" s="134"/>
      <c r="P144" s="135">
        <f>SUM(P145:P170)</f>
        <v>0</v>
      </c>
      <c r="Q144" s="134"/>
      <c r="R144" s="135">
        <f>SUM(R145:R170)</f>
        <v>42.74407200000001</v>
      </c>
      <c r="S144" s="134"/>
      <c r="T144" s="136">
        <f>SUM(T145:T170)</f>
        <v>0</v>
      </c>
      <c r="AR144" s="129" t="s">
        <v>81</v>
      </c>
      <c r="AT144" s="137" t="s">
        <v>72</v>
      </c>
      <c r="AU144" s="137" t="s">
        <v>81</v>
      </c>
      <c r="AY144" s="129" t="s">
        <v>125</v>
      </c>
      <c r="BK144" s="138">
        <f>SUM(BK145:BK170)</f>
        <v>0</v>
      </c>
    </row>
    <row r="145" spans="1:65" s="2" customFormat="1" ht="24.15" customHeight="1">
      <c r="A145" s="29"/>
      <c r="B145" s="141"/>
      <c r="C145" s="142" t="s">
        <v>7</v>
      </c>
      <c r="D145" s="142" t="s">
        <v>128</v>
      </c>
      <c r="E145" s="143" t="s">
        <v>383</v>
      </c>
      <c r="F145" s="144" t="s">
        <v>384</v>
      </c>
      <c r="G145" s="145" t="s">
        <v>162</v>
      </c>
      <c r="H145" s="146">
        <v>114.73</v>
      </c>
      <c r="I145" s="147"/>
      <c r="J145" s="146">
        <f t="shared" ref="J145:J166" si="10">ROUND(I145*H145,3)</f>
        <v>0</v>
      </c>
      <c r="K145" s="148"/>
      <c r="L145" s="30"/>
      <c r="M145" s="149" t="s">
        <v>1</v>
      </c>
      <c r="N145" s="150" t="s">
        <v>39</v>
      </c>
      <c r="O145" s="55"/>
      <c r="P145" s="151">
        <f t="shared" ref="P145:P166" si="11">O145*H145</f>
        <v>0</v>
      </c>
      <c r="Q145" s="151">
        <v>0</v>
      </c>
      <c r="R145" s="151">
        <f t="shared" ref="R145:R166" si="12">Q145*H145</f>
        <v>0</v>
      </c>
      <c r="S145" s="151">
        <v>0</v>
      </c>
      <c r="T145" s="152">
        <f t="shared" ref="T145:T166" si="13"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3" t="s">
        <v>132</v>
      </c>
      <c r="AT145" s="153" t="s">
        <v>128</v>
      </c>
      <c r="AU145" s="153" t="s">
        <v>133</v>
      </c>
      <c r="AY145" s="14" t="s">
        <v>125</v>
      </c>
      <c r="BE145" s="154">
        <f t="shared" ref="BE145:BE166" si="14">IF(N145="základná",J145,0)</f>
        <v>0</v>
      </c>
      <c r="BF145" s="154">
        <f t="shared" ref="BF145:BF166" si="15">IF(N145="znížená",J145,0)</f>
        <v>0</v>
      </c>
      <c r="BG145" s="154">
        <f t="shared" ref="BG145:BG166" si="16">IF(N145="zákl. prenesená",J145,0)</f>
        <v>0</v>
      </c>
      <c r="BH145" s="154">
        <f t="shared" ref="BH145:BH166" si="17">IF(N145="zníž. prenesená",J145,0)</f>
        <v>0</v>
      </c>
      <c r="BI145" s="154">
        <f t="shared" ref="BI145:BI166" si="18">IF(N145="nulová",J145,0)</f>
        <v>0</v>
      </c>
      <c r="BJ145" s="14" t="s">
        <v>133</v>
      </c>
      <c r="BK145" s="155">
        <f t="shared" ref="BK145:BK166" si="19">ROUND(I145*H145,3)</f>
        <v>0</v>
      </c>
      <c r="BL145" s="14" t="s">
        <v>132</v>
      </c>
      <c r="BM145" s="153" t="s">
        <v>385</v>
      </c>
    </row>
    <row r="146" spans="1:65" s="2" customFormat="1" ht="14.4" customHeight="1">
      <c r="A146" s="29"/>
      <c r="B146" s="141"/>
      <c r="C146" s="166" t="s">
        <v>176</v>
      </c>
      <c r="D146" s="166" t="s">
        <v>268</v>
      </c>
      <c r="E146" s="167" t="s">
        <v>386</v>
      </c>
      <c r="F146" s="168" t="s">
        <v>387</v>
      </c>
      <c r="G146" s="169" t="s">
        <v>284</v>
      </c>
      <c r="H146" s="170">
        <v>114.73</v>
      </c>
      <c r="I146" s="171"/>
      <c r="J146" s="170">
        <f t="shared" si="10"/>
        <v>0</v>
      </c>
      <c r="K146" s="172"/>
      <c r="L146" s="173"/>
      <c r="M146" s="174" t="s">
        <v>1</v>
      </c>
      <c r="N146" s="175" t="s">
        <v>39</v>
      </c>
      <c r="O146" s="55"/>
      <c r="P146" s="151">
        <f t="shared" si="11"/>
        <v>0</v>
      </c>
      <c r="Q146" s="151">
        <v>2.0400000000000001E-3</v>
      </c>
      <c r="R146" s="151">
        <f t="shared" si="12"/>
        <v>0.23404920000000001</v>
      </c>
      <c r="S146" s="151">
        <v>0</v>
      </c>
      <c r="T146" s="152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3" t="s">
        <v>135</v>
      </c>
      <c r="AT146" s="153" t="s">
        <v>268</v>
      </c>
      <c r="AU146" s="153" t="s">
        <v>133</v>
      </c>
      <c r="AY146" s="14" t="s">
        <v>125</v>
      </c>
      <c r="BE146" s="154">
        <f t="shared" si="14"/>
        <v>0</v>
      </c>
      <c r="BF146" s="154">
        <f t="shared" si="15"/>
        <v>0</v>
      </c>
      <c r="BG146" s="154">
        <f t="shared" si="16"/>
        <v>0</v>
      </c>
      <c r="BH146" s="154">
        <f t="shared" si="17"/>
        <v>0</v>
      </c>
      <c r="BI146" s="154">
        <f t="shared" si="18"/>
        <v>0</v>
      </c>
      <c r="BJ146" s="14" t="s">
        <v>133</v>
      </c>
      <c r="BK146" s="155">
        <f t="shared" si="19"/>
        <v>0</v>
      </c>
      <c r="BL146" s="14" t="s">
        <v>132</v>
      </c>
      <c r="BM146" s="153" t="s">
        <v>388</v>
      </c>
    </row>
    <row r="147" spans="1:65" s="2" customFormat="1" ht="24.15" customHeight="1">
      <c r="A147" s="29"/>
      <c r="B147" s="141"/>
      <c r="C147" s="142" t="s">
        <v>181</v>
      </c>
      <c r="D147" s="142" t="s">
        <v>128</v>
      </c>
      <c r="E147" s="143" t="s">
        <v>389</v>
      </c>
      <c r="F147" s="144" t="s">
        <v>390</v>
      </c>
      <c r="G147" s="145" t="s">
        <v>162</v>
      </c>
      <c r="H147" s="146">
        <v>15.84</v>
      </c>
      <c r="I147" s="147"/>
      <c r="J147" s="146">
        <f t="shared" si="10"/>
        <v>0</v>
      </c>
      <c r="K147" s="148"/>
      <c r="L147" s="30"/>
      <c r="M147" s="149" t="s">
        <v>1</v>
      </c>
      <c r="N147" s="150" t="s">
        <v>39</v>
      </c>
      <c r="O147" s="55"/>
      <c r="P147" s="151">
        <f t="shared" si="11"/>
        <v>0</v>
      </c>
      <c r="Q147" s="151">
        <v>0</v>
      </c>
      <c r="R147" s="151">
        <f t="shared" si="12"/>
        <v>0</v>
      </c>
      <c r="S147" s="151">
        <v>0</v>
      </c>
      <c r="T147" s="152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3" t="s">
        <v>132</v>
      </c>
      <c r="AT147" s="153" t="s">
        <v>128</v>
      </c>
      <c r="AU147" s="153" t="s">
        <v>133</v>
      </c>
      <c r="AY147" s="14" t="s">
        <v>125</v>
      </c>
      <c r="BE147" s="154">
        <f t="shared" si="14"/>
        <v>0</v>
      </c>
      <c r="BF147" s="154">
        <f t="shared" si="15"/>
        <v>0</v>
      </c>
      <c r="BG147" s="154">
        <f t="shared" si="16"/>
        <v>0</v>
      </c>
      <c r="BH147" s="154">
        <f t="shared" si="17"/>
        <v>0</v>
      </c>
      <c r="BI147" s="154">
        <f t="shared" si="18"/>
        <v>0</v>
      </c>
      <c r="BJ147" s="14" t="s">
        <v>133</v>
      </c>
      <c r="BK147" s="155">
        <f t="shared" si="19"/>
        <v>0</v>
      </c>
      <c r="BL147" s="14" t="s">
        <v>132</v>
      </c>
      <c r="BM147" s="153" t="s">
        <v>391</v>
      </c>
    </row>
    <row r="148" spans="1:65" s="2" customFormat="1" ht="24.15" customHeight="1">
      <c r="A148" s="29"/>
      <c r="B148" s="141"/>
      <c r="C148" s="166" t="s">
        <v>185</v>
      </c>
      <c r="D148" s="166" t="s">
        <v>268</v>
      </c>
      <c r="E148" s="167" t="s">
        <v>392</v>
      </c>
      <c r="F148" s="168" t="s">
        <v>393</v>
      </c>
      <c r="G148" s="169" t="s">
        <v>284</v>
      </c>
      <c r="H148" s="170">
        <v>15.84</v>
      </c>
      <c r="I148" s="171"/>
      <c r="J148" s="170">
        <f t="shared" si="10"/>
        <v>0</v>
      </c>
      <c r="K148" s="172"/>
      <c r="L148" s="173"/>
      <c r="M148" s="174" t="s">
        <v>1</v>
      </c>
      <c r="N148" s="175" t="s">
        <v>39</v>
      </c>
      <c r="O148" s="55"/>
      <c r="P148" s="151">
        <f t="shared" si="11"/>
        <v>0</v>
      </c>
      <c r="Q148" s="151">
        <v>3.0799999999999998E-3</v>
      </c>
      <c r="R148" s="151">
        <f t="shared" si="12"/>
        <v>4.8787199999999996E-2</v>
      </c>
      <c r="S148" s="151">
        <v>0</v>
      </c>
      <c r="T148" s="152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3" t="s">
        <v>135</v>
      </c>
      <c r="AT148" s="153" t="s">
        <v>268</v>
      </c>
      <c r="AU148" s="153" t="s">
        <v>133</v>
      </c>
      <c r="AY148" s="14" t="s">
        <v>125</v>
      </c>
      <c r="BE148" s="154">
        <f t="shared" si="14"/>
        <v>0</v>
      </c>
      <c r="BF148" s="154">
        <f t="shared" si="15"/>
        <v>0</v>
      </c>
      <c r="BG148" s="154">
        <f t="shared" si="16"/>
        <v>0</v>
      </c>
      <c r="BH148" s="154">
        <f t="shared" si="17"/>
        <v>0</v>
      </c>
      <c r="BI148" s="154">
        <f t="shared" si="18"/>
        <v>0</v>
      </c>
      <c r="BJ148" s="14" t="s">
        <v>133</v>
      </c>
      <c r="BK148" s="155">
        <f t="shared" si="19"/>
        <v>0</v>
      </c>
      <c r="BL148" s="14" t="s">
        <v>132</v>
      </c>
      <c r="BM148" s="153" t="s">
        <v>394</v>
      </c>
    </row>
    <row r="149" spans="1:65" s="2" customFormat="1" ht="24.15" customHeight="1">
      <c r="A149" s="29"/>
      <c r="B149" s="141"/>
      <c r="C149" s="142" t="s">
        <v>189</v>
      </c>
      <c r="D149" s="142" t="s">
        <v>128</v>
      </c>
      <c r="E149" s="143" t="s">
        <v>395</v>
      </c>
      <c r="F149" s="144" t="s">
        <v>396</v>
      </c>
      <c r="G149" s="145" t="s">
        <v>162</v>
      </c>
      <c r="H149" s="146">
        <v>34.21</v>
      </c>
      <c r="I149" s="147"/>
      <c r="J149" s="146">
        <f t="shared" si="10"/>
        <v>0</v>
      </c>
      <c r="K149" s="148"/>
      <c r="L149" s="30"/>
      <c r="M149" s="149" t="s">
        <v>1</v>
      </c>
      <c r="N149" s="150" t="s">
        <v>39</v>
      </c>
      <c r="O149" s="55"/>
      <c r="P149" s="151">
        <f t="shared" si="11"/>
        <v>0</v>
      </c>
      <c r="Q149" s="151">
        <v>1.0000000000000001E-5</v>
      </c>
      <c r="R149" s="151">
        <f t="shared" si="12"/>
        <v>3.4210000000000002E-4</v>
      </c>
      <c r="S149" s="151">
        <v>0</v>
      </c>
      <c r="T149" s="152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3" t="s">
        <v>132</v>
      </c>
      <c r="AT149" s="153" t="s">
        <v>128</v>
      </c>
      <c r="AU149" s="153" t="s">
        <v>133</v>
      </c>
      <c r="AY149" s="14" t="s">
        <v>125</v>
      </c>
      <c r="BE149" s="154">
        <f t="shared" si="14"/>
        <v>0</v>
      </c>
      <c r="BF149" s="154">
        <f t="shared" si="15"/>
        <v>0</v>
      </c>
      <c r="BG149" s="154">
        <f t="shared" si="16"/>
        <v>0</v>
      </c>
      <c r="BH149" s="154">
        <f t="shared" si="17"/>
        <v>0</v>
      </c>
      <c r="BI149" s="154">
        <f t="shared" si="18"/>
        <v>0</v>
      </c>
      <c r="BJ149" s="14" t="s">
        <v>133</v>
      </c>
      <c r="BK149" s="155">
        <f t="shared" si="19"/>
        <v>0</v>
      </c>
      <c r="BL149" s="14" t="s">
        <v>132</v>
      </c>
      <c r="BM149" s="153" t="s">
        <v>397</v>
      </c>
    </row>
    <row r="150" spans="1:65" s="2" customFormat="1" ht="24.15" customHeight="1">
      <c r="A150" s="29"/>
      <c r="B150" s="141"/>
      <c r="C150" s="166" t="s">
        <v>194</v>
      </c>
      <c r="D150" s="166" t="s">
        <v>268</v>
      </c>
      <c r="E150" s="167" t="s">
        <v>398</v>
      </c>
      <c r="F150" s="168" t="s">
        <v>399</v>
      </c>
      <c r="G150" s="169" t="s">
        <v>284</v>
      </c>
      <c r="H150" s="170">
        <v>34.21</v>
      </c>
      <c r="I150" s="171"/>
      <c r="J150" s="170">
        <f t="shared" si="10"/>
        <v>0</v>
      </c>
      <c r="K150" s="172"/>
      <c r="L150" s="173"/>
      <c r="M150" s="174" t="s">
        <v>1</v>
      </c>
      <c r="N150" s="175" t="s">
        <v>39</v>
      </c>
      <c r="O150" s="55"/>
      <c r="P150" s="151">
        <f t="shared" si="11"/>
        <v>0</v>
      </c>
      <c r="Q150" s="151">
        <v>4.8300000000000001E-3</v>
      </c>
      <c r="R150" s="151">
        <f t="shared" si="12"/>
        <v>0.1652343</v>
      </c>
      <c r="S150" s="151">
        <v>0</v>
      </c>
      <c r="T150" s="152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3" t="s">
        <v>135</v>
      </c>
      <c r="AT150" s="153" t="s">
        <v>268</v>
      </c>
      <c r="AU150" s="153" t="s">
        <v>133</v>
      </c>
      <c r="AY150" s="14" t="s">
        <v>125</v>
      </c>
      <c r="BE150" s="154">
        <f t="shared" si="14"/>
        <v>0</v>
      </c>
      <c r="BF150" s="154">
        <f t="shared" si="15"/>
        <v>0</v>
      </c>
      <c r="BG150" s="154">
        <f t="shared" si="16"/>
        <v>0</v>
      </c>
      <c r="BH150" s="154">
        <f t="shared" si="17"/>
        <v>0</v>
      </c>
      <c r="BI150" s="154">
        <f t="shared" si="18"/>
        <v>0</v>
      </c>
      <c r="BJ150" s="14" t="s">
        <v>133</v>
      </c>
      <c r="BK150" s="155">
        <f t="shared" si="19"/>
        <v>0</v>
      </c>
      <c r="BL150" s="14" t="s">
        <v>132</v>
      </c>
      <c r="BM150" s="153" t="s">
        <v>400</v>
      </c>
    </row>
    <row r="151" spans="1:65" s="2" customFormat="1" ht="24.15" customHeight="1">
      <c r="A151" s="29"/>
      <c r="B151" s="141"/>
      <c r="C151" s="142" t="s">
        <v>314</v>
      </c>
      <c r="D151" s="142" t="s">
        <v>128</v>
      </c>
      <c r="E151" s="143" t="s">
        <v>401</v>
      </c>
      <c r="F151" s="144" t="s">
        <v>402</v>
      </c>
      <c r="G151" s="145" t="s">
        <v>284</v>
      </c>
      <c r="H151" s="146">
        <v>3</v>
      </c>
      <c r="I151" s="147"/>
      <c r="J151" s="146">
        <f t="shared" si="10"/>
        <v>0</v>
      </c>
      <c r="K151" s="148"/>
      <c r="L151" s="30"/>
      <c r="M151" s="149" t="s">
        <v>1</v>
      </c>
      <c r="N151" s="150" t="s">
        <v>39</v>
      </c>
      <c r="O151" s="55"/>
      <c r="P151" s="151">
        <f t="shared" si="11"/>
        <v>0</v>
      </c>
      <c r="Q151" s="151">
        <v>1.0000000000000001E-5</v>
      </c>
      <c r="R151" s="151">
        <f t="shared" si="12"/>
        <v>3.0000000000000004E-5</v>
      </c>
      <c r="S151" s="151">
        <v>0</v>
      </c>
      <c r="T151" s="152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3" t="s">
        <v>132</v>
      </c>
      <c r="AT151" s="153" t="s">
        <v>128</v>
      </c>
      <c r="AU151" s="153" t="s">
        <v>133</v>
      </c>
      <c r="AY151" s="14" t="s">
        <v>125</v>
      </c>
      <c r="BE151" s="154">
        <f t="shared" si="14"/>
        <v>0</v>
      </c>
      <c r="BF151" s="154">
        <f t="shared" si="15"/>
        <v>0</v>
      </c>
      <c r="BG151" s="154">
        <f t="shared" si="16"/>
        <v>0</v>
      </c>
      <c r="BH151" s="154">
        <f t="shared" si="17"/>
        <v>0</v>
      </c>
      <c r="BI151" s="154">
        <f t="shared" si="18"/>
        <v>0</v>
      </c>
      <c r="BJ151" s="14" t="s">
        <v>133</v>
      </c>
      <c r="BK151" s="155">
        <f t="shared" si="19"/>
        <v>0</v>
      </c>
      <c r="BL151" s="14" t="s">
        <v>132</v>
      </c>
      <c r="BM151" s="153" t="s">
        <v>403</v>
      </c>
    </row>
    <row r="152" spans="1:65" s="2" customFormat="1" ht="14.4" customHeight="1">
      <c r="A152" s="29"/>
      <c r="B152" s="141"/>
      <c r="C152" s="166" t="s">
        <v>200</v>
      </c>
      <c r="D152" s="166" t="s">
        <v>268</v>
      </c>
      <c r="E152" s="167" t="s">
        <v>404</v>
      </c>
      <c r="F152" s="168" t="s">
        <v>405</v>
      </c>
      <c r="G152" s="169" t="s">
        <v>284</v>
      </c>
      <c r="H152" s="170">
        <v>3</v>
      </c>
      <c r="I152" s="171"/>
      <c r="J152" s="170">
        <f t="shared" si="10"/>
        <v>0</v>
      </c>
      <c r="K152" s="172"/>
      <c r="L152" s="173"/>
      <c r="M152" s="174" t="s">
        <v>1</v>
      </c>
      <c r="N152" s="175" t="s">
        <v>39</v>
      </c>
      <c r="O152" s="55"/>
      <c r="P152" s="151">
        <f t="shared" si="11"/>
        <v>0</v>
      </c>
      <c r="Q152" s="151">
        <v>8.9999999999999998E-4</v>
      </c>
      <c r="R152" s="151">
        <f t="shared" si="12"/>
        <v>2.7000000000000001E-3</v>
      </c>
      <c r="S152" s="151">
        <v>0</v>
      </c>
      <c r="T152" s="152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3" t="s">
        <v>135</v>
      </c>
      <c r="AT152" s="153" t="s">
        <v>268</v>
      </c>
      <c r="AU152" s="153" t="s">
        <v>133</v>
      </c>
      <c r="AY152" s="14" t="s">
        <v>125</v>
      </c>
      <c r="BE152" s="154">
        <f t="shared" si="14"/>
        <v>0</v>
      </c>
      <c r="BF152" s="154">
        <f t="shared" si="15"/>
        <v>0</v>
      </c>
      <c r="BG152" s="154">
        <f t="shared" si="16"/>
        <v>0</v>
      </c>
      <c r="BH152" s="154">
        <f t="shared" si="17"/>
        <v>0</v>
      </c>
      <c r="BI152" s="154">
        <f t="shared" si="18"/>
        <v>0</v>
      </c>
      <c r="BJ152" s="14" t="s">
        <v>133</v>
      </c>
      <c r="BK152" s="155">
        <f t="shared" si="19"/>
        <v>0</v>
      </c>
      <c r="BL152" s="14" t="s">
        <v>132</v>
      </c>
      <c r="BM152" s="153" t="s">
        <v>406</v>
      </c>
    </row>
    <row r="153" spans="1:65" s="2" customFormat="1" ht="14.4" customHeight="1">
      <c r="A153" s="29"/>
      <c r="B153" s="141"/>
      <c r="C153" s="142" t="s">
        <v>206</v>
      </c>
      <c r="D153" s="142" t="s">
        <v>128</v>
      </c>
      <c r="E153" s="143" t="s">
        <v>407</v>
      </c>
      <c r="F153" s="144" t="s">
        <v>408</v>
      </c>
      <c r="G153" s="145" t="s">
        <v>284</v>
      </c>
      <c r="H153" s="146">
        <v>3</v>
      </c>
      <c r="I153" s="147"/>
      <c r="J153" s="146">
        <f t="shared" si="10"/>
        <v>0</v>
      </c>
      <c r="K153" s="148"/>
      <c r="L153" s="30"/>
      <c r="M153" s="149" t="s">
        <v>1</v>
      </c>
      <c r="N153" s="150" t="s">
        <v>39</v>
      </c>
      <c r="O153" s="55"/>
      <c r="P153" s="151">
        <f t="shared" si="11"/>
        <v>0</v>
      </c>
      <c r="Q153" s="151">
        <v>4.0000000000000003E-5</v>
      </c>
      <c r="R153" s="151">
        <f t="shared" si="12"/>
        <v>1.2000000000000002E-4</v>
      </c>
      <c r="S153" s="151">
        <v>0</v>
      </c>
      <c r="T153" s="152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3" t="s">
        <v>132</v>
      </c>
      <c r="AT153" s="153" t="s">
        <v>128</v>
      </c>
      <c r="AU153" s="153" t="s">
        <v>133</v>
      </c>
      <c r="AY153" s="14" t="s">
        <v>125</v>
      </c>
      <c r="BE153" s="154">
        <f t="shared" si="14"/>
        <v>0</v>
      </c>
      <c r="BF153" s="154">
        <f t="shared" si="15"/>
        <v>0</v>
      </c>
      <c r="BG153" s="154">
        <f t="shared" si="16"/>
        <v>0</v>
      </c>
      <c r="BH153" s="154">
        <f t="shared" si="17"/>
        <v>0</v>
      </c>
      <c r="BI153" s="154">
        <f t="shared" si="18"/>
        <v>0</v>
      </c>
      <c r="BJ153" s="14" t="s">
        <v>133</v>
      </c>
      <c r="BK153" s="155">
        <f t="shared" si="19"/>
        <v>0</v>
      </c>
      <c r="BL153" s="14" t="s">
        <v>132</v>
      </c>
      <c r="BM153" s="153" t="s">
        <v>409</v>
      </c>
    </row>
    <row r="154" spans="1:65" s="2" customFormat="1" ht="14.4" customHeight="1">
      <c r="A154" s="29"/>
      <c r="B154" s="141"/>
      <c r="C154" s="166" t="s">
        <v>211</v>
      </c>
      <c r="D154" s="166" t="s">
        <v>268</v>
      </c>
      <c r="E154" s="167" t="s">
        <v>410</v>
      </c>
      <c r="F154" s="168" t="s">
        <v>411</v>
      </c>
      <c r="G154" s="169" t="s">
        <v>284</v>
      </c>
      <c r="H154" s="170">
        <v>3</v>
      </c>
      <c r="I154" s="171"/>
      <c r="J154" s="170">
        <f t="shared" si="10"/>
        <v>0</v>
      </c>
      <c r="K154" s="172"/>
      <c r="L154" s="173"/>
      <c r="M154" s="174" t="s">
        <v>1</v>
      </c>
      <c r="N154" s="175" t="s">
        <v>39</v>
      </c>
      <c r="O154" s="55"/>
      <c r="P154" s="151">
        <f t="shared" si="11"/>
        <v>0</v>
      </c>
      <c r="Q154" s="151">
        <v>4.0000000000000002E-4</v>
      </c>
      <c r="R154" s="151">
        <f t="shared" si="12"/>
        <v>1.2000000000000001E-3</v>
      </c>
      <c r="S154" s="151">
        <v>0</v>
      </c>
      <c r="T154" s="152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3" t="s">
        <v>135</v>
      </c>
      <c r="AT154" s="153" t="s">
        <v>268</v>
      </c>
      <c r="AU154" s="153" t="s">
        <v>133</v>
      </c>
      <c r="AY154" s="14" t="s">
        <v>125</v>
      </c>
      <c r="BE154" s="154">
        <f t="shared" si="14"/>
        <v>0</v>
      </c>
      <c r="BF154" s="154">
        <f t="shared" si="15"/>
        <v>0</v>
      </c>
      <c r="BG154" s="154">
        <f t="shared" si="16"/>
        <v>0</v>
      </c>
      <c r="BH154" s="154">
        <f t="shared" si="17"/>
        <v>0</v>
      </c>
      <c r="BI154" s="154">
        <f t="shared" si="18"/>
        <v>0</v>
      </c>
      <c r="BJ154" s="14" t="s">
        <v>133</v>
      </c>
      <c r="BK154" s="155">
        <f t="shared" si="19"/>
        <v>0</v>
      </c>
      <c r="BL154" s="14" t="s">
        <v>132</v>
      </c>
      <c r="BM154" s="153" t="s">
        <v>412</v>
      </c>
    </row>
    <row r="155" spans="1:65" s="2" customFormat="1" ht="14.4" customHeight="1">
      <c r="A155" s="29"/>
      <c r="B155" s="141"/>
      <c r="C155" s="142" t="s">
        <v>215</v>
      </c>
      <c r="D155" s="142" t="s">
        <v>128</v>
      </c>
      <c r="E155" s="143" t="s">
        <v>413</v>
      </c>
      <c r="F155" s="144" t="s">
        <v>414</v>
      </c>
      <c r="G155" s="145" t="s">
        <v>284</v>
      </c>
      <c r="H155" s="146">
        <v>1</v>
      </c>
      <c r="I155" s="147"/>
      <c r="J155" s="146">
        <f t="shared" si="10"/>
        <v>0</v>
      </c>
      <c r="K155" s="148"/>
      <c r="L155" s="30"/>
      <c r="M155" s="149" t="s">
        <v>1</v>
      </c>
      <c r="N155" s="150" t="s">
        <v>39</v>
      </c>
      <c r="O155" s="55"/>
      <c r="P155" s="151">
        <f t="shared" si="11"/>
        <v>0</v>
      </c>
      <c r="Q155" s="151">
        <v>5.0000000000000002E-5</v>
      </c>
      <c r="R155" s="151">
        <f t="shared" si="12"/>
        <v>5.0000000000000002E-5</v>
      </c>
      <c r="S155" s="151">
        <v>0</v>
      </c>
      <c r="T155" s="152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3" t="s">
        <v>132</v>
      </c>
      <c r="AT155" s="153" t="s">
        <v>128</v>
      </c>
      <c r="AU155" s="153" t="s">
        <v>133</v>
      </c>
      <c r="AY155" s="14" t="s">
        <v>125</v>
      </c>
      <c r="BE155" s="154">
        <f t="shared" si="14"/>
        <v>0</v>
      </c>
      <c r="BF155" s="154">
        <f t="shared" si="15"/>
        <v>0</v>
      </c>
      <c r="BG155" s="154">
        <f t="shared" si="16"/>
        <v>0</v>
      </c>
      <c r="BH155" s="154">
        <f t="shared" si="17"/>
        <v>0</v>
      </c>
      <c r="BI155" s="154">
        <f t="shared" si="18"/>
        <v>0</v>
      </c>
      <c r="BJ155" s="14" t="s">
        <v>133</v>
      </c>
      <c r="BK155" s="155">
        <f t="shared" si="19"/>
        <v>0</v>
      </c>
      <c r="BL155" s="14" t="s">
        <v>132</v>
      </c>
      <c r="BM155" s="153" t="s">
        <v>415</v>
      </c>
    </row>
    <row r="156" spans="1:65" s="2" customFormat="1" ht="14.4" customHeight="1">
      <c r="A156" s="29"/>
      <c r="B156" s="141"/>
      <c r="C156" s="166" t="s">
        <v>416</v>
      </c>
      <c r="D156" s="166" t="s">
        <v>268</v>
      </c>
      <c r="E156" s="167" t="s">
        <v>417</v>
      </c>
      <c r="F156" s="168" t="s">
        <v>418</v>
      </c>
      <c r="G156" s="169" t="s">
        <v>284</v>
      </c>
      <c r="H156" s="170">
        <v>1</v>
      </c>
      <c r="I156" s="171"/>
      <c r="J156" s="170">
        <f t="shared" si="10"/>
        <v>0</v>
      </c>
      <c r="K156" s="172"/>
      <c r="L156" s="173"/>
      <c r="M156" s="174" t="s">
        <v>1</v>
      </c>
      <c r="N156" s="175" t="s">
        <v>39</v>
      </c>
      <c r="O156" s="55"/>
      <c r="P156" s="151">
        <f t="shared" si="11"/>
        <v>0</v>
      </c>
      <c r="Q156" s="151">
        <v>6.9999999999999999E-4</v>
      </c>
      <c r="R156" s="151">
        <f t="shared" si="12"/>
        <v>6.9999999999999999E-4</v>
      </c>
      <c r="S156" s="151">
        <v>0</v>
      </c>
      <c r="T156" s="152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3" t="s">
        <v>135</v>
      </c>
      <c r="AT156" s="153" t="s">
        <v>268</v>
      </c>
      <c r="AU156" s="153" t="s">
        <v>133</v>
      </c>
      <c r="AY156" s="14" t="s">
        <v>125</v>
      </c>
      <c r="BE156" s="154">
        <f t="shared" si="14"/>
        <v>0</v>
      </c>
      <c r="BF156" s="154">
        <f t="shared" si="15"/>
        <v>0</v>
      </c>
      <c r="BG156" s="154">
        <f t="shared" si="16"/>
        <v>0</v>
      </c>
      <c r="BH156" s="154">
        <f t="shared" si="17"/>
        <v>0</v>
      </c>
      <c r="BI156" s="154">
        <f t="shared" si="18"/>
        <v>0</v>
      </c>
      <c r="BJ156" s="14" t="s">
        <v>133</v>
      </c>
      <c r="BK156" s="155">
        <f t="shared" si="19"/>
        <v>0</v>
      </c>
      <c r="BL156" s="14" t="s">
        <v>132</v>
      </c>
      <c r="BM156" s="153" t="s">
        <v>419</v>
      </c>
    </row>
    <row r="157" spans="1:65" s="2" customFormat="1" ht="14.4" customHeight="1">
      <c r="A157" s="29"/>
      <c r="B157" s="141"/>
      <c r="C157" s="142" t="s">
        <v>420</v>
      </c>
      <c r="D157" s="142" t="s">
        <v>128</v>
      </c>
      <c r="E157" s="143" t="s">
        <v>421</v>
      </c>
      <c r="F157" s="144" t="s">
        <v>422</v>
      </c>
      <c r="G157" s="145" t="s">
        <v>284</v>
      </c>
      <c r="H157" s="146">
        <v>2</v>
      </c>
      <c r="I157" s="147"/>
      <c r="J157" s="146">
        <f t="shared" si="10"/>
        <v>0</v>
      </c>
      <c r="K157" s="148"/>
      <c r="L157" s="30"/>
      <c r="M157" s="149" t="s">
        <v>1</v>
      </c>
      <c r="N157" s="150" t="s">
        <v>39</v>
      </c>
      <c r="O157" s="55"/>
      <c r="P157" s="151">
        <f t="shared" si="11"/>
        <v>0</v>
      </c>
      <c r="Q157" s="151">
        <v>6.9999999999999994E-5</v>
      </c>
      <c r="R157" s="151">
        <f t="shared" si="12"/>
        <v>1.3999999999999999E-4</v>
      </c>
      <c r="S157" s="151">
        <v>0</v>
      </c>
      <c r="T157" s="152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3" t="s">
        <v>132</v>
      </c>
      <c r="AT157" s="153" t="s">
        <v>128</v>
      </c>
      <c r="AU157" s="153" t="s">
        <v>133</v>
      </c>
      <c r="AY157" s="14" t="s">
        <v>125</v>
      </c>
      <c r="BE157" s="154">
        <f t="shared" si="14"/>
        <v>0</v>
      </c>
      <c r="BF157" s="154">
        <f t="shared" si="15"/>
        <v>0</v>
      </c>
      <c r="BG157" s="154">
        <f t="shared" si="16"/>
        <v>0</v>
      </c>
      <c r="BH157" s="154">
        <f t="shared" si="17"/>
        <v>0</v>
      </c>
      <c r="BI157" s="154">
        <f t="shared" si="18"/>
        <v>0</v>
      </c>
      <c r="BJ157" s="14" t="s">
        <v>133</v>
      </c>
      <c r="BK157" s="155">
        <f t="shared" si="19"/>
        <v>0</v>
      </c>
      <c r="BL157" s="14" t="s">
        <v>132</v>
      </c>
      <c r="BM157" s="153" t="s">
        <v>423</v>
      </c>
    </row>
    <row r="158" spans="1:65" s="2" customFormat="1" ht="14.4" customHeight="1">
      <c r="A158" s="29"/>
      <c r="B158" s="141"/>
      <c r="C158" s="166" t="s">
        <v>424</v>
      </c>
      <c r="D158" s="166" t="s">
        <v>268</v>
      </c>
      <c r="E158" s="167" t="s">
        <v>425</v>
      </c>
      <c r="F158" s="168" t="s">
        <v>426</v>
      </c>
      <c r="G158" s="169" t="s">
        <v>284</v>
      </c>
      <c r="H158" s="170">
        <v>2</v>
      </c>
      <c r="I158" s="171"/>
      <c r="J158" s="170">
        <f t="shared" si="10"/>
        <v>0</v>
      </c>
      <c r="K158" s="172"/>
      <c r="L158" s="173"/>
      <c r="M158" s="174" t="s">
        <v>1</v>
      </c>
      <c r="N158" s="175" t="s">
        <v>39</v>
      </c>
      <c r="O158" s="55"/>
      <c r="P158" s="151">
        <f t="shared" si="11"/>
        <v>0</v>
      </c>
      <c r="Q158" s="151">
        <v>1.2999999999999999E-3</v>
      </c>
      <c r="R158" s="151">
        <f t="shared" si="12"/>
        <v>2.5999999999999999E-3</v>
      </c>
      <c r="S158" s="151">
        <v>0</v>
      </c>
      <c r="T158" s="152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3" t="s">
        <v>135</v>
      </c>
      <c r="AT158" s="153" t="s">
        <v>268</v>
      </c>
      <c r="AU158" s="153" t="s">
        <v>133</v>
      </c>
      <c r="AY158" s="14" t="s">
        <v>125</v>
      </c>
      <c r="BE158" s="154">
        <f t="shared" si="14"/>
        <v>0</v>
      </c>
      <c r="BF158" s="154">
        <f t="shared" si="15"/>
        <v>0</v>
      </c>
      <c r="BG158" s="154">
        <f t="shared" si="16"/>
        <v>0</v>
      </c>
      <c r="BH158" s="154">
        <f t="shared" si="17"/>
        <v>0</v>
      </c>
      <c r="BI158" s="154">
        <f t="shared" si="18"/>
        <v>0</v>
      </c>
      <c r="BJ158" s="14" t="s">
        <v>133</v>
      </c>
      <c r="BK158" s="155">
        <f t="shared" si="19"/>
        <v>0</v>
      </c>
      <c r="BL158" s="14" t="s">
        <v>132</v>
      </c>
      <c r="BM158" s="153" t="s">
        <v>427</v>
      </c>
    </row>
    <row r="159" spans="1:65" s="2" customFormat="1" ht="24.15" customHeight="1">
      <c r="A159" s="29"/>
      <c r="B159" s="141"/>
      <c r="C159" s="142" t="s">
        <v>428</v>
      </c>
      <c r="D159" s="142" t="s">
        <v>128</v>
      </c>
      <c r="E159" s="143" t="s">
        <v>429</v>
      </c>
      <c r="F159" s="144" t="s">
        <v>430</v>
      </c>
      <c r="G159" s="145" t="s">
        <v>284</v>
      </c>
      <c r="H159" s="146">
        <v>1</v>
      </c>
      <c r="I159" s="147"/>
      <c r="J159" s="146">
        <f t="shared" si="10"/>
        <v>0</v>
      </c>
      <c r="K159" s="148"/>
      <c r="L159" s="30"/>
      <c r="M159" s="149" t="s">
        <v>1</v>
      </c>
      <c r="N159" s="150" t="s">
        <v>39</v>
      </c>
      <c r="O159" s="55"/>
      <c r="P159" s="151">
        <f t="shared" si="11"/>
        <v>0</v>
      </c>
      <c r="Q159" s="151">
        <v>3.0000000000000001E-5</v>
      </c>
      <c r="R159" s="151">
        <f t="shared" si="12"/>
        <v>3.0000000000000001E-5</v>
      </c>
      <c r="S159" s="151">
        <v>0</v>
      </c>
      <c r="T159" s="152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3" t="s">
        <v>132</v>
      </c>
      <c r="AT159" s="153" t="s">
        <v>128</v>
      </c>
      <c r="AU159" s="153" t="s">
        <v>133</v>
      </c>
      <c r="AY159" s="14" t="s">
        <v>125</v>
      </c>
      <c r="BE159" s="154">
        <f t="shared" si="14"/>
        <v>0</v>
      </c>
      <c r="BF159" s="154">
        <f t="shared" si="15"/>
        <v>0</v>
      </c>
      <c r="BG159" s="154">
        <f t="shared" si="16"/>
        <v>0</v>
      </c>
      <c r="BH159" s="154">
        <f t="shared" si="17"/>
        <v>0</v>
      </c>
      <c r="BI159" s="154">
        <f t="shared" si="18"/>
        <v>0</v>
      </c>
      <c r="BJ159" s="14" t="s">
        <v>133</v>
      </c>
      <c r="BK159" s="155">
        <f t="shared" si="19"/>
        <v>0</v>
      </c>
      <c r="BL159" s="14" t="s">
        <v>132</v>
      </c>
      <c r="BM159" s="153" t="s">
        <v>431</v>
      </c>
    </row>
    <row r="160" spans="1:65" s="2" customFormat="1" ht="24.15" customHeight="1">
      <c r="A160" s="29"/>
      <c r="B160" s="141"/>
      <c r="C160" s="166" t="s">
        <v>432</v>
      </c>
      <c r="D160" s="166" t="s">
        <v>268</v>
      </c>
      <c r="E160" s="167" t="s">
        <v>433</v>
      </c>
      <c r="F160" s="168" t="s">
        <v>434</v>
      </c>
      <c r="G160" s="169" t="s">
        <v>284</v>
      </c>
      <c r="H160" s="170">
        <v>1</v>
      </c>
      <c r="I160" s="171"/>
      <c r="J160" s="170">
        <f t="shared" si="10"/>
        <v>0</v>
      </c>
      <c r="K160" s="172"/>
      <c r="L160" s="173"/>
      <c r="M160" s="174" t="s">
        <v>1</v>
      </c>
      <c r="N160" s="175" t="s">
        <v>39</v>
      </c>
      <c r="O160" s="55"/>
      <c r="P160" s="151">
        <f t="shared" si="11"/>
        <v>0</v>
      </c>
      <c r="Q160" s="151">
        <v>2.5999999999999999E-3</v>
      </c>
      <c r="R160" s="151">
        <f t="shared" si="12"/>
        <v>2.5999999999999999E-3</v>
      </c>
      <c r="S160" s="151">
        <v>0</v>
      </c>
      <c r="T160" s="152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3" t="s">
        <v>135</v>
      </c>
      <c r="AT160" s="153" t="s">
        <v>268</v>
      </c>
      <c r="AU160" s="153" t="s">
        <v>133</v>
      </c>
      <c r="AY160" s="14" t="s">
        <v>125</v>
      </c>
      <c r="BE160" s="154">
        <f t="shared" si="14"/>
        <v>0</v>
      </c>
      <c r="BF160" s="154">
        <f t="shared" si="15"/>
        <v>0</v>
      </c>
      <c r="BG160" s="154">
        <f t="shared" si="16"/>
        <v>0</v>
      </c>
      <c r="BH160" s="154">
        <f t="shared" si="17"/>
        <v>0</v>
      </c>
      <c r="BI160" s="154">
        <f t="shared" si="18"/>
        <v>0</v>
      </c>
      <c r="BJ160" s="14" t="s">
        <v>133</v>
      </c>
      <c r="BK160" s="155">
        <f t="shared" si="19"/>
        <v>0</v>
      </c>
      <c r="BL160" s="14" t="s">
        <v>132</v>
      </c>
      <c r="BM160" s="153" t="s">
        <v>435</v>
      </c>
    </row>
    <row r="161" spans="1:65" s="2" customFormat="1" ht="14.4" customHeight="1">
      <c r="A161" s="29"/>
      <c r="B161" s="141"/>
      <c r="C161" s="142" t="s">
        <v>436</v>
      </c>
      <c r="D161" s="142" t="s">
        <v>128</v>
      </c>
      <c r="E161" s="143" t="s">
        <v>437</v>
      </c>
      <c r="F161" s="144" t="s">
        <v>438</v>
      </c>
      <c r="G161" s="145" t="s">
        <v>162</v>
      </c>
      <c r="H161" s="146">
        <v>157.29</v>
      </c>
      <c r="I161" s="147"/>
      <c r="J161" s="146">
        <f t="shared" si="10"/>
        <v>0</v>
      </c>
      <c r="K161" s="148"/>
      <c r="L161" s="30"/>
      <c r="M161" s="149" t="s">
        <v>1</v>
      </c>
      <c r="N161" s="150" t="s">
        <v>39</v>
      </c>
      <c r="O161" s="55"/>
      <c r="P161" s="151">
        <f t="shared" si="11"/>
        <v>0</v>
      </c>
      <c r="Q161" s="151">
        <v>3.3000000000000002E-2</v>
      </c>
      <c r="R161" s="151">
        <f t="shared" si="12"/>
        <v>5.1905700000000001</v>
      </c>
      <c r="S161" s="151">
        <v>0</v>
      </c>
      <c r="T161" s="152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3" t="s">
        <v>132</v>
      </c>
      <c r="AT161" s="153" t="s">
        <v>128</v>
      </c>
      <c r="AU161" s="153" t="s">
        <v>133</v>
      </c>
      <c r="AY161" s="14" t="s">
        <v>125</v>
      </c>
      <c r="BE161" s="154">
        <f t="shared" si="14"/>
        <v>0</v>
      </c>
      <c r="BF161" s="154">
        <f t="shared" si="15"/>
        <v>0</v>
      </c>
      <c r="BG161" s="154">
        <f t="shared" si="16"/>
        <v>0</v>
      </c>
      <c r="BH161" s="154">
        <f t="shared" si="17"/>
        <v>0</v>
      </c>
      <c r="BI161" s="154">
        <f t="shared" si="18"/>
        <v>0</v>
      </c>
      <c r="BJ161" s="14" t="s">
        <v>133</v>
      </c>
      <c r="BK161" s="155">
        <f t="shared" si="19"/>
        <v>0</v>
      </c>
      <c r="BL161" s="14" t="s">
        <v>132</v>
      </c>
      <c r="BM161" s="153" t="s">
        <v>439</v>
      </c>
    </row>
    <row r="162" spans="1:65" s="2" customFormat="1" ht="24.15" customHeight="1">
      <c r="A162" s="29"/>
      <c r="B162" s="141"/>
      <c r="C162" s="142" t="s">
        <v>440</v>
      </c>
      <c r="D162" s="142" t="s">
        <v>128</v>
      </c>
      <c r="E162" s="143" t="s">
        <v>441</v>
      </c>
      <c r="F162" s="144" t="s">
        <v>442</v>
      </c>
      <c r="G162" s="145" t="s">
        <v>284</v>
      </c>
      <c r="H162" s="146">
        <v>3</v>
      </c>
      <c r="I162" s="147"/>
      <c r="J162" s="146">
        <f t="shared" si="10"/>
        <v>0</v>
      </c>
      <c r="K162" s="148"/>
      <c r="L162" s="30"/>
      <c r="M162" s="149" t="s">
        <v>1</v>
      </c>
      <c r="N162" s="150" t="s">
        <v>39</v>
      </c>
      <c r="O162" s="55"/>
      <c r="P162" s="151">
        <f t="shared" si="11"/>
        <v>0</v>
      </c>
      <c r="Q162" s="151">
        <v>12.029809999999999</v>
      </c>
      <c r="R162" s="151">
        <f t="shared" si="12"/>
        <v>36.08943</v>
      </c>
      <c r="S162" s="151">
        <v>0</v>
      </c>
      <c r="T162" s="152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3" t="s">
        <v>132</v>
      </c>
      <c r="AT162" s="153" t="s">
        <v>128</v>
      </c>
      <c r="AU162" s="153" t="s">
        <v>133</v>
      </c>
      <c r="AY162" s="14" t="s">
        <v>125</v>
      </c>
      <c r="BE162" s="154">
        <f t="shared" si="14"/>
        <v>0</v>
      </c>
      <c r="BF162" s="154">
        <f t="shared" si="15"/>
        <v>0</v>
      </c>
      <c r="BG162" s="154">
        <f t="shared" si="16"/>
        <v>0</v>
      </c>
      <c r="BH162" s="154">
        <f t="shared" si="17"/>
        <v>0</v>
      </c>
      <c r="BI162" s="154">
        <f t="shared" si="18"/>
        <v>0</v>
      </c>
      <c r="BJ162" s="14" t="s">
        <v>133</v>
      </c>
      <c r="BK162" s="155">
        <f t="shared" si="19"/>
        <v>0</v>
      </c>
      <c r="BL162" s="14" t="s">
        <v>132</v>
      </c>
      <c r="BM162" s="153" t="s">
        <v>443</v>
      </c>
    </row>
    <row r="163" spans="1:65" s="2" customFormat="1" ht="14.4" customHeight="1">
      <c r="A163" s="29"/>
      <c r="B163" s="141"/>
      <c r="C163" s="142" t="s">
        <v>444</v>
      </c>
      <c r="D163" s="142" t="s">
        <v>128</v>
      </c>
      <c r="E163" s="143" t="s">
        <v>445</v>
      </c>
      <c r="F163" s="144" t="s">
        <v>446</v>
      </c>
      <c r="G163" s="145" t="s">
        <v>284</v>
      </c>
      <c r="H163" s="146">
        <v>4</v>
      </c>
      <c r="I163" s="147"/>
      <c r="J163" s="146">
        <f t="shared" si="10"/>
        <v>0</v>
      </c>
      <c r="K163" s="148"/>
      <c r="L163" s="30"/>
      <c r="M163" s="149" t="s">
        <v>1</v>
      </c>
      <c r="N163" s="150" t="s">
        <v>39</v>
      </c>
      <c r="O163" s="55"/>
      <c r="P163" s="151">
        <f t="shared" si="11"/>
        <v>0</v>
      </c>
      <c r="Q163" s="151">
        <v>3.0000000000000001E-5</v>
      </c>
      <c r="R163" s="151">
        <f t="shared" si="12"/>
        <v>1.2E-4</v>
      </c>
      <c r="S163" s="151">
        <v>0</v>
      </c>
      <c r="T163" s="152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3" t="s">
        <v>132</v>
      </c>
      <c r="AT163" s="153" t="s">
        <v>128</v>
      </c>
      <c r="AU163" s="153" t="s">
        <v>133</v>
      </c>
      <c r="AY163" s="14" t="s">
        <v>125</v>
      </c>
      <c r="BE163" s="154">
        <f t="shared" si="14"/>
        <v>0</v>
      </c>
      <c r="BF163" s="154">
        <f t="shared" si="15"/>
        <v>0</v>
      </c>
      <c r="BG163" s="154">
        <f t="shared" si="16"/>
        <v>0</v>
      </c>
      <c r="BH163" s="154">
        <f t="shared" si="17"/>
        <v>0</v>
      </c>
      <c r="BI163" s="154">
        <f t="shared" si="18"/>
        <v>0</v>
      </c>
      <c r="BJ163" s="14" t="s">
        <v>133</v>
      </c>
      <c r="BK163" s="155">
        <f t="shared" si="19"/>
        <v>0</v>
      </c>
      <c r="BL163" s="14" t="s">
        <v>132</v>
      </c>
      <c r="BM163" s="153" t="s">
        <v>447</v>
      </c>
    </row>
    <row r="164" spans="1:65" s="2" customFormat="1" ht="14.4" customHeight="1">
      <c r="A164" s="29"/>
      <c r="B164" s="141"/>
      <c r="C164" s="166" t="s">
        <v>448</v>
      </c>
      <c r="D164" s="166" t="s">
        <v>268</v>
      </c>
      <c r="E164" s="167" t="s">
        <v>449</v>
      </c>
      <c r="F164" s="168" t="s">
        <v>450</v>
      </c>
      <c r="G164" s="169" t="s">
        <v>284</v>
      </c>
      <c r="H164" s="170">
        <v>4</v>
      </c>
      <c r="I164" s="171"/>
      <c r="J164" s="170">
        <f t="shared" si="10"/>
        <v>0</v>
      </c>
      <c r="K164" s="172"/>
      <c r="L164" s="173"/>
      <c r="M164" s="174" t="s">
        <v>1</v>
      </c>
      <c r="N164" s="175" t="s">
        <v>39</v>
      </c>
      <c r="O164" s="55"/>
      <c r="P164" s="151">
        <f t="shared" si="11"/>
        <v>0</v>
      </c>
      <c r="Q164" s="151">
        <v>2.1999999999999999E-2</v>
      </c>
      <c r="R164" s="151">
        <f t="shared" si="12"/>
        <v>8.7999999999999995E-2</v>
      </c>
      <c r="S164" s="151">
        <v>0</v>
      </c>
      <c r="T164" s="152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3" t="s">
        <v>135</v>
      </c>
      <c r="AT164" s="153" t="s">
        <v>268</v>
      </c>
      <c r="AU164" s="153" t="s">
        <v>133</v>
      </c>
      <c r="AY164" s="14" t="s">
        <v>125</v>
      </c>
      <c r="BE164" s="154">
        <f t="shared" si="14"/>
        <v>0</v>
      </c>
      <c r="BF164" s="154">
        <f t="shared" si="15"/>
        <v>0</v>
      </c>
      <c r="BG164" s="154">
        <f t="shared" si="16"/>
        <v>0</v>
      </c>
      <c r="BH164" s="154">
        <f t="shared" si="17"/>
        <v>0</v>
      </c>
      <c r="BI164" s="154">
        <f t="shared" si="18"/>
        <v>0</v>
      </c>
      <c r="BJ164" s="14" t="s">
        <v>133</v>
      </c>
      <c r="BK164" s="155">
        <f t="shared" si="19"/>
        <v>0</v>
      </c>
      <c r="BL164" s="14" t="s">
        <v>132</v>
      </c>
      <c r="BM164" s="153" t="s">
        <v>451</v>
      </c>
    </row>
    <row r="165" spans="1:65" s="2" customFormat="1" ht="24.15" customHeight="1">
      <c r="A165" s="29"/>
      <c r="B165" s="141"/>
      <c r="C165" s="142" t="s">
        <v>452</v>
      </c>
      <c r="D165" s="142" t="s">
        <v>128</v>
      </c>
      <c r="E165" s="143" t="s">
        <v>453</v>
      </c>
      <c r="F165" s="144" t="s">
        <v>454</v>
      </c>
      <c r="G165" s="145" t="s">
        <v>284</v>
      </c>
      <c r="H165" s="146">
        <v>2</v>
      </c>
      <c r="I165" s="147"/>
      <c r="J165" s="146">
        <f t="shared" si="10"/>
        <v>0</v>
      </c>
      <c r="K165" s="148"/>
      <c r="L165" s="30"/>
      <c r="M165" s="149" t="s">
        <v>1</v>
      </c>
      <c r="N165" s="150" t="s">
        <v>39</v>
      </c>
      <c r="O165" s="55"/>
      <c r="P165" s="151">
        <f t="shared" si="11"/>
        <v>0</v>
      </c>
      <c r="Q165" s="151">
        <v>0.34308</v>
      </c>
      <c r="R165" s="151">
        <f t="shared" si="12"/>
        <v>0.68615999999999999</v>
      </c>
      <c r="S165" s="151">
        <v>0</v>
      </c>
      <c r="T165" s="152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3" t="s">
        <v>132</v>
      </c>
      <c r="AT165" s="153" t="s">
        <v>128</v>
      </c>
      <c r="AU165" s="153" t="s">
        <v>133</v>
      </c>
      <c r="AY165" s="14" t="s">
        <v>125</v>
      </c>
      <c r="BE165" s="154">
        <f t="shared" si="14"/>
        <v>0</v>
      </c>
      <c r="BF165" s="154">
        <f t="shared" si="15"/>
        <v>0</v>
      </c>
      <c r="BG165" s="154">
        <f t="shared" si="16"/>
        <v>0</v>
      </c>
      <c r="BH165" s="154">
        <f t="shared" si="17"/>
        <v>0</v>
      </c>
      <c r="BI165" s="154">
        <f t="shared" si="18"/>
        <v>0</v>
      </c>
      <c r="BJ165" s="14" t="s">
        <v>133</v>
      </c>
      <c r="BK165" s="155">
        <f t="shared" si="19"/>
        <v>0</v>
      </c>
      <c r="BL165" s="14" t="s">
        <v>132</v>
      </c>
      <c r="BM165" s="153" t="s">
        <v>455</v>
      </c>
    </row>
    <row r="166" spans="1:65" s="2" customFormat="1" ht="14.4" customHeight="1">
      <c r="A166" s="29"/>
      <c r="B166" s="141"/>
      <c r="C166" s="166" t="s">
        <v>456</v>
      </c>
      <c r="D166" s="166" t="s">
        <v>268</v>
      </c>
      <c r="E166" s="167" t="s">
        <v>457</v>
      </c>
      <c r="F166" s="168" t="s">
        <v>458</v>
      </c>
      <c r="G166" s="169" t="s">
        <v>284</v>
      </c>
      <c r="H166" s="170">
        <v>2</v>
      </c>
      <c r="I166" s="171"/>
      <c r="J166" s="170">
        <f t="shared" si="10"/>
        <v>0</v>
      </c>
      <c r="K166" s="172"/>
      <c r="L166" s="173"/>
      <c r="M166" s="174" t="s">
        <v>1</v>
      </c>
      <c r="N166" s="175" t="s">
        <v>39</v>
      </c>
      <c r="O166" s="55"/>
      <c r="P166" s="151">
        <f t="shared" si="11"/>
        <v>0</v>
      </c>
      <c r="Q166" s="151">
        <v>0.105</v>
      </c>
      <c r="R166" s="151">
        <f t="shared" si="12"/>
        <v>0.21</v>
      </c>
      <c r="S166" s="151">
        <v>0</v>
      </c>
      <c r="T166" s="152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3" t="s">
        <v>135</v>
      </c>
      <c r="AT166" s="153" t="s">
        <v>268</v>
      </c>
      <c r="AU166" s="153" t="s">
        <v>133</v>
      </c>
      <c r="AY166" s="14" t="s">
        <v>125</v>
      </c>
      <c r="BE166" s="154">
        <f t="shared" si="14"/>
        <v>0</v>
      </c>
      <c r="BF166" s="154">
        <f t="shared" si="15"/>
        <v>0</v>
      </c>
      <c r="BG166" s="154">
        <f t="shared" si="16"/>
        <v>0</v>
      </c>
      <c r="BH166" s="154">
        <f t="shared" si="17"/>
        <v>0</v>
      </c>
      <c r="BI166" s="154">
        <f t="shared" si="18"/>
        <v>0</v>
      </c>
      <c r="BJ166" s="14" t="s">
        <v>133</v>
      </c>
      <c r="BK166" s="155">
        <f t="shared" si="19"/>
        <v>0</v>
      </c>
      <c r="BL166" s="14" t="s">
        <v>132</v>
      </c>
      <c r="BM166" s="153" t="s">
        <v>459</v>
      </c>
    </row>
    <row r="167" spans="1:65" s="2" customFormat="1" ht="19.2">
      <c r="A167" s="29"/>
      <c r="B167" s="30"/>
      <c r="C167" s="29"/>
      <c r="D167" s="156" t="s">
        <v>157</v>
      </c>
      <c r="E167" s="29"/>
      <c r="F167" s="157" t="s">
        <v>460</v>
      </c>
      <c r="G167" s="29"/>
      <c r="H167" s="29"/>
      <c r="I167" s="158"/>
      <c r="J167" s="29"/>
      <c r="K167" s="29"/>
      <c r="L167" s="30"/>
      <c r="M167" s="159"/>
      <c r="N167" s="160"/>
      <c r="O167" s="55"/>
      <c r="P167" s="55"/>
      <c r="Q167" s="55"/>
      <c r="R167" s="55"/>
      <c r="S167" s="55"/>
      <c r="T167" s="56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T167" s="14" t="s">
        <v>157</v>
      </c>
      <c r="AU167" s="14" t="s">
        <v>133</v>
      </c>
    </row>
    <row r="168" spans="1:65" s="2" customFormat="1" ht="14.4" customHeight="1">
      <c r="A168" s="29"/>
      <c r="B168" s="141"/>
      <c r="C168" s="142" t="s">
        <v>461</v>
      </c>
      <c r="D168" s="142" t="s">
        <v>128</v>
      </c>
      <c r="E168" s="143" t="s">
        <v>462</v>
      </c>
      <c r="F168" s="144" t="s">
        <v>463</v>
      </c>
      <c r="G168" s="145" t="s">
        <v>464</v>
      </c>
      <c r="H168" s="146">
        <v>1</v>
      </c>
      <c r="I168" s="147"/>
      <c r="J168" s="146">
        <f>ROUND(I168*H168,3)</f>
        <v>0</v>
      </c>
      <c r="K168" s="148"/>
      <c r="L168" s="30"/>
      <c r="M168" s="149" t="s">
        <v>1</v>
      </c>
      <c r="N168" s="150" t="s">
        <v>39</v>
      </c>
      <c r="O168" s="55"/>
      <c r="P168" s="151">
        <f>O168*H168</f>
        <v>0</v>
      </c>
      <c r="Q168" s="151">
        <v>0</v>
      </c>
      <c r="R168" s="151">
        <f>Q168*H168</f>
        <v>0</v>
      </c>
      <c r="S168" s="151">
        <v>0</v>
      </c>
      <c r="T168" s="152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3" t="s">
        <v>132</v>
      </c>
      <c r="AT168" s="153" t="s">
        <v>128</v>
      </c>
      <c r="AU168" s="153" t="s">
        <v>133</v>
      </c>
      <c r="AY168" s="14" t="s">
        <v>125</v>
      </c>
      <c r="BE168" s="154">
        <f>IF(N168="základná",J168,0)</f>
        <v>0</v>
      </c>
      <c r="BF168" s="154">
        <f>IF(N168="znížená",J168,0)</f>
        <v>0</v>
      </c>
      <c r="BG168" s="154">
        <f>IF(N168="zákl. prenesená",J168,0)</f>
        <v>0</v>
      </c>
      <c r="BH168" s="154">
        <f>IF(N168="zníž. prenesená",J168,0)</f>
        <v>0</v>
      </c>
      <c r="BI168" s="154">
        <f>IF(N168="nulová",J168,0)</f>
        <v>0</v>
      </c>
      <c r="BJ168" s="14" t="s">
        <v>133</v>
      </c>
      <c r="BK168" s="155">
        <f>ROUND(I168*H168,3)</f>
        <v>0</v>
      </c>
      <c r="BL168" s="14" t="s">
        <v>132</v>
      </c>
      <c r="BM168" s="153" t="s">
        <v>465</v>
      </c>
    </row>
    <row r="169" spans="1:65" s="2" customFormat="1" ht="24.15" customHeight="1">
      <c r="A169" s="29"/>
      <c r="B169" s="141"/>
      <c r="C169" s="166" t="s">
        <v>466</v>
      </c>
      <c r="D169" s="166" t="s">
        <v>268</v>
      </c>
      <c r="E169" s="167" t="s">
        <v>467</v>
      </c>
      <c r="F169" s="168" t="s">
        <v>468</v>
      </c>
      <c r="G169" s="169" t="s">
        <v>336</v>
      </c>
      <c r="H169" s="170">
        <v>1</v>
      </c>
      <c r="I169" s="171"/>
      <c r="J169" s="170">
        <f>ROUND(I169*H169,3)</f>
        <v>0</v>
      </c>
      <c r="K169" s="172"/>
      <c r="L169" s="173"/>
      <c r="M169" s="174" t="s">
        <v>1</v>
      </c>
      <c r="N169" s="175" t="s">
        <v>39</v>
      </c>
      <c r="O169" s="55"/>
      <c r="P169" s="151">
        <f>O169*H169</f>
        <v>0</v>
      </c>
      <c r="Q169" s="151">
        <v>9.3399999999999993E-3</v>
      </c>
      <c r="R169" s="151">
        <f>Q169*H169</f>
        <v>9.3399999999999993E-3</v>
      </c>
      <c r="S169" s="151">
        <v>0</v>
      </c>
      <c r="T169" s="152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3" t="s">
        <v>135</v>
      </c>
      <c r="AT169" s="153" t="s">
        <v>268</v>
      </c>
      <c r="AU169" s="153" t="s">
        <v>133</v>
      </c>
      <c r="AY169" s="14" t="s">
        <v>125</v>
      </c>
      <c r="BE169" s="154">
        <f>IF(N169="základná",J169,0)</f>
        <v>0</v>
      </c>
      <c r="BF169" s="154">
        <f>IF(N169="znížená",J169,0)</f>
        <v>0</v>
      </c>
      <c r="BG169" s="154">
        <f>IF(N169="zákl. prenesená",J169,0)</f>
        <v>0</v>
      </c>
      <c r="BH169" s="154">
        <f>IF(N169="zníž. prenesená",J169,0)</f>
        <v>0</v>
      </c>
      <c r="BI169" s="154">
        <f>IF(N169="nulová",J169,0)</f>
        <v>0</v>
      </c>
      <c r="BJ169" s="14" t="s">
        <v>133</v>
      </c>
      <c r="BK169" s="155">
        <f>ROUND(I169*H169,3)</f>
        <v>0</v>
      </c>
      <c r="BL169" s="14" t="s">
        <v>132</v>
      </c>
      <c r="BM169" s="153" t="s">
        <v>469</v>
      </c>
    </row>
    <row r="170" spans="1:65" s="2" customFormat="1" ht="14.4" customHeight="1">
      <c r="A170" s="29"/>
      <c r="B170" s="141"/>
      <c r="C170" s="142" t="s">
        <v>470</v>
      </c>
      <c r="D170" s="142" t="s">
        <v>128</v>
      </c>
      <c r="E170" s="143" t="s">
        <v>471</v>
      </c>
      <c r="F170" s="144" t="s">
        <v>472</v>
      </c>
      <c r="G170" s="145" t="s">
        <v>162</v>
      </c>
      <c r="H170" s="146">
        <v>148.36500000000001</v>
      </c>
      <c r="I170" s="147"/>
      <c r="J170" s="146">
        <f>ROUND(I170*H170,3)</f>
        <v>0</v>
      </c>
      <c r="K170" s="148"/>
      <c r="L170" s="30"/>
      <c r="M170" s="149" t="s">
        <v>1</v>
      </c>
      <c r="N170" s="150" t="s">
        <v>39</v>
      </c>
      <c r="O170" s="55"/>
      <c r="P170" s="151">
        <f>O170*H170</f>
        <v>0</v>
      </c>
      <c r="Q170" s="151">
        <v>8.0000000000000007E-5</v>
      </c>
      <c r="R170" s="151">
        <f>Q170*H170</f>
        <v>1.1869200000000002E-2</v>
      </c>
      <c r="S170" s="151">
        <v>0</v>
      </c>
      <c r="T170" s="152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3" t="s">
        <v>132</v>
      </c>
      <c r="AT170" s="153" t="s">
        <v>128</v>
      </c>
      <c r="AU170" s="153" t="s">
        <v>133</v>
      </c>
      <c r="AY170" s="14" t="s">
        <v>125</v>
      </c>
      <c r="BE170" s="154">
        <f>IF(N170="základná",J170,0)</f>
        <v>0</v>
      </c>
      <c r="BF170" s="154">
        <f>IF(N170="znížená",J170,0)</f>
        <v>0</v>
      </c>
      <c r="BG170" s="154">
        <f>IF(N170="zákl. prenesená",J170,0)</f>
        <v>0</v>
      </c>
      <c r="BH170" s="154">
        <f>IF(N170="zníž. prenesená",J170,0)</f>
        <v>0</v>
      </c>
      <c r="BI170" s="154">
        <f>IF(N170="nulová",J170,0)</f>
        <v>0</v>
      </c>
      <c r="BJ170" s="14" t="s">
        <v>133</v>
      </c>
      <c r="BK170" s="155">
        <f>ROUND(I170*H170,3)</f>
        <v>0</v>
      </c>
      <c r="BL170" s="14" t="s">
        <v>132</v>
      </c>
      <c r="BM170" s="153" t="s">
        <v>473</v>
      </c>
    </row>
    <row r="171" spans="1:65" s="12" customFormat="1" ht="22.8" customHeight="1">
      <c r="B171" s="128"/>
      <c r="D171" s="129" t="s">
        <v>72</v>
      </c>
      <c r="E171" s="139" t="s">
        <v>198</v>
      </c>
      <c r="F171" s="139" t="s">
        <v>199</v>
      </c>
      <c r="I171" s="131"/>
      <c r="J171" s="140">
        <f>BK171</f>
        <v>0</v>
      </c>
      <c r="L171" s="128"/>
      <c r="M171" s="133"/>
      <c r="N171" s="134"/>
      <c r="O171" s="134"/>
      <c r="P171" s="135">
        <f>P172</f>
        <v>0</v>
      </c>
      <c r="Q171" s="134"/>
      <c r="R171" s="135">
        <f>R172</f>
        <v>0</v>
      </c>
      <c r="S171" s="134"/>
      <c r="T171" s="136">
        <f>T172</f>
        <v>0</v>
      </c>
      <c r="AR171" s="129" t="s">
        <v>81</v>
      </c>
      <c r="AT171" s="137" t="s">
        <v>72</v>
      </c>
      <c r="AU171" s="137" t="s">
        <v>81</v>
      </c>
      <c r="AY171" s="129" t="s">
        <v>125</v>
      </c>
      <c r="BK171" s="138">
        <f>BK172</f>
        <v>0</v>
      </c>
    </row>
    <row r="172" spans="1:65" s="2" customFormat="1" ht="24.15" customHeight="1">
      <c r="A172" s="29"/>
      <c r="B172" s="141"/>
      <c r="C172" s="142" t="s">
        <v>474</v>
      </c>
      <c r="D172" s="142" t="s">
        <v>128</v>
      </c>
      <c r="E172" s="143" t="s">
        <v>475</v>
      </c>
      <c r="F172" s="144" t="s">
        <v>476</v>
      </c>
      <c r="G172" s="145" t="s">
        <v>179</v>
      </c>
      <c r="H172" s="146">
        <v>89.102000000000004</v>
      </c>
      <c r="I172" s="147"/>
      <c r="J172" s="146">
        <f>ROUND(I172*H172,3)</f>
        <v>0</v>
      </c>
      <c r="K172" s="148"/>
      <c r="L172" s="30"/>
      <c r="M172" s="149" t="s">
        <v>1</v>
      </c>
      <c r="N172" s="150" t="s">
        <v>39</v>
      </c>
      <c r="O172" s="55"/>
      <c r="P172" s="151">
        <f>O172*H172</f>
        <v>0</v>
      </c>
      <c r="Q172" s="151">
        <v>0</v>
      </c>
      <c r="R172" s="151">
        <f>Q172*H172</f>
        <v>0</v>
      </c>
      <c r="S172" s="151">
        <v>0</v>
      </c>
      <c r="T172" s="152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3" t="s">
        <v>132</v>
      </c>
      <c r="AT172" s="153" t="s">
        <v>128</v>
      </c>
      <c r="AU172" s="153" t="s">
        <v>133</v>
      </c>
      <c r="AY172" s="14" t="s">
        <v>125</v>
      </c>
      <c r="BE172" s="154">
        <f>IF(N172="základná",J172,0)</f>
        <v>0</v>
      </c>
      <c r="BF172" s="154">
        <f>IF(N172="znížená",J172,0)</f>
        <v>0</v>
      </c>
      <c r="BG172" s="154">
        <f>IF(N172="zákl. prenesená",J172,0)</f>
        <v>0</v>
      </c>
      <c r="BH172" s="154">
        <f>IF(N172="zníž. prenesená",J172,0)</f>
        <v>0</v>
      </c>
      <c r="BI172" s="154">
        <f>IF(N172="nulová",J172,0)</f>
        <v>0</v>
      </c>
      <c r="BJ172" s="14" t="s">
        <v>133</v>
      </c>
      <c r="BK172" s="155">
        <f>ROUND(I172*H172,3)</f>
        <v>0</v>
      </c>
      <c r="BL172" s="14" t="s">
        <v>132</v>
      </c>
      <c r="BM172" s="153" t="s">
        <v>477</v>
      </c>
    </row>
    <row r="173" spans="1:65" s="12" customFormat="1" ht="25.95" customHeight="1">
      <c r="B173" s="128"/>
      <c r="D173" s="129" t="s">
        <v>72</v>
      </c>
      <c r="E173" s="130" t="s">
        <v>268</v>
      </c>
      <c r="F173" s="130" t="s">
        <v>478</v>
      </c>
      <c r="I173" s="131"/>
      <c r="J173" s="132">
        <f>BK173</f>
        <v>0</v>
      </c>
      <c r="L173" s="128"/>
      <c r="M173" s="133"/>
      <c r="N173" s="134"/>
      <c r="O173" s="134"/>
      <c r="P173" s="135">
        <f>P174</f>
        <v>0</v>
      </c>
      <c r="Q173" s="134"/>
      <c r="R173" s="135">
        <f>R174</f>
        <v>3.1156650000000004E-2</v>
      </c>
      <c r="S173" s="134"/>
      <c r="T173" s="136">
        <f>T174</f>
        <v>0</v>
      </c>
      <c r="AR173" s="129" t="s">
        <v>235</v>
      </c>
      <c r="AT173" s="137" t="s">
        <v>72</v>
      </c>
      <c r="AU173" s="137" t="s">
        <v>73</v>
      </c>
      <c r="AY173" s="129" t="s">
        <v>125</v>
      </c>
      <c r="BK173" s="138">
        <f>BK174</f>
        <v>0</v>
      </c>
    </row>
    <row r="174" spans="1:65" s="12" customFormat="1" ht="22.8" customHeight="1">
      <c r="B174" s="128"/>
      <c r="D174" s="129" t="s">
        <v>72</v>
      </c>
      <c r="E174" s="139" t="s">
        <v>479</v>
      </c>
      <c r="F174" s="139" t="s">
        <v>480</v>
      </c>
      <c r="I174" s="131"/>
      <c r="J174" s="140">
        <f>BK174</f>
        <v>0</v>
      </c>
      <c r="L174" s="128"/>
      <c r="M174" s="133"/>
      <c r="N174" s="134"/>
      <c r="O174" s="134"/>
      <c r="P174" s="135">
        <f>SUM(P175:P176)</f>
        <v>0</v>
      </c>
      <c r="Q174" s="134"/>
      <c r="R174" s="135">
        <f>SUM(R175:R176)</f>
        <v>3.1156650000000004E-2</v>
      </c>
      <c r="S174" s="134"/>
      <c r="T174" s="136">
        <f>SUM(T175:T176)</f>
        <v>0</v>
      </c>
      <c r="AR174" s="129" t="s">
        <v>235</v>
      </c>
      <c r="AT174" s="137" t="s">
        <v>72</v>
      </c>
      <c r="AU174" s="137" t="s">
        <v>81</v>
      </c>
      <c r="AY174" s="129" t="s">
        <v>125</v>
      </c>
      <c r="BK174" s="138">
        <f>SUM(BK175:BK176)</f>
        <v>0</v>
      </c>
    </row>
    <row r="175" spans="1:65" s="2" customFormat="1" ht="24.15" customHeight="1">
      <c r="A175" s="29"/>
      <c r="B175" s="141"/>
      <c r="C175" s="142" t="s">
        <v>481</v>
      </c>
      <c r="D175" s="142" t="s">
        <v>128</v>
      </c>
      <c r="E175" s="143" t="s">
        <v>482</v>
      </c>
      <c r="F175" s="144" t="s">
        <v>483</v>
      </c>
      <c r="G175" s="145" t="s">
        <v>162</v>
      </c>
      <c r="H175" s="146">
        <v>148.36500000000001</v>
      </c>
      <c r="I175" s="147"/>
      <c r="J175" s="146">
        <f>ROUND(I175*H175,3)</f>
        <v>0</v>
      </c>
      <c r="K175" s="148"/>
      <c r="L175" s="30"/>
      <c r="M175" s="149" t="s">
        <v>1</v>
      </c>
      <c r="N175" s="150" t="s">
        <v>39</v>
      </c>
      <c r="O175" s="55"/>
      <c r="P175" s="151">
        <f>O175*H175</f>
        <v>0</v>
      </c>
      <c r="Q175" s="151">
        <v>0</v>
      </c>
      <c r="R175" s="151">
        <f>Q175*H175</f>
        <v>0</v>
      </c>
      <c r="S175" s="151">
        <v>0</v>
      </c>
      <c r="T175" s="152">
        <f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3" t="s">
        <v>484</v>
      </c>
      <c r="AT175" s="153" t="s">
        <v>128</v>
      </c>
      <c r="AU175" s="153" t="s">
        <v>133</v>
      </c>
      <c r="AY175" s="14" t="s">
        <v>125</v>
      </c>
      <c r="BE175" s="154">
        <f>IF(N175="základná",J175,0)</f>
        <v>0</v>
      </c>
      <c r="BF175" s="154">
        <f>IF(N175="znížená",J175,0)</f>
        <v>0</v>
      </c>
      <c r="BG175" s="154">
        <f>IF(N175="zákl. prenesená",J175,0)</f>
        <v>0</v>
      </c>
      <c r="BH175" s="154">
        <f>IF(N175="zníž. prenesená",J175,0)</f>
        <v>0</v>
      </c>
      <c r="BI175" s="154">
        <f>IF(N175="nulová",J175,0)</f>
        <v>0</v>
      </c>
      <c r="BJ175" s="14" t="s">
        <v>133</v>
      </c>
      <c r="BK175" s="155">
        <f>ROUND(I175*H175,3)</f>
        <v>0</v>
      </c>
      <c r="BL175" s="14" t="s">
        <v>484</v>
      </c>
      <c r="BM175" s="153" t="s">
        <v>485</v>
      </c>
    </row>
    <row r="176" spans="1:65" s="2" customFormat="1" ht="14.4" customHeight="1">
      <c r="A176" s="29"/>
      <c r="B176" s="141"/>
      <c r="C176" s="166" t="s">
        <v>486</v>
      </c>
      <c r="D176" s="166" t="s">
        <v>268</v>
      </c>
      <c r="E176" s="167" t="s">
        <v>487</v>
      </c>
      <c r="F176" s="168" t="s">
        <v>488</v>
      </c>
      <c r="G176" s="169" t="s">
        <v>162</v>
      </c>
      <c r="H176" s="170">
        <v>148.36500000000001</v>
      </c>
      <c r="I176" s="171"/>
      <c r="J176" s="170">
        <f>ROUND(I176*H176,3)</f>
        <v>0</v>
      </c>
      <c r="K176" s="172"/>
      <c r="L176" s="173"/>
      <c r="M176" s="176" t="s">
        <v>1</v>
      </c>
      <c r="N176" s="177" t="s">
        <v>39</v>
      </c>
      <c r="O176" s="163"/>
      <c r="P176" s="164">
        <f>O176*H176</f>
        <v>0</v>
      </c>
      <c r="Q176" s="164">
        <v>2.1000000000000001E-4</v>
      </c>
      <c r="R176" s="164">
        <f>Q176*H176</f>
        <v>3.1156650000000004E-2</v>
      </c>
      <c r="S176" s="164">
        <v>0</v>
      </c>
      <c r="T176" s="165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3" t="s">
        <v>489</v>
      </c>
      <c r="AT176" s="153" t="s">
        <v>268</v>
      </c>
      <c r="AU176" s="153" t="s">
        <v>133</v>
      </c>
      <c r="AY176" s="14" t="s">
        <v>125</v>
      </c>
      <c r="BE176" s="154">
        <f>IF(N176="základná",J176,0)</f>
        <v>0</v>
      </c>
      <c r="BF176" s="154">
        <f>IF(N176="znížená",J176,0)</f>
        <v>0</v>
      </c>
      <c r="BG176" s="154">
        <f>IF(N176="zákl. prenesená",J176,0)</f>
        <v>0</v>
      </c>
      <c r="BH176" s="154">
        <f>IF(N176="zníž. prenesená",J176,0)</f>
        <v>0</v>
      </c>
      <c r="BI176" s="154">
        <f>IF(N176="nulová",J176,0)</f>
        <v>0</v>
      </c>
      <c r="BJ176" s="14" t="s">
        <v>133</v>
      </c>
      <c r="BK176" s="155">
        <f>ROUND(I176*H176,3)</f>
        <v>0</v>
      </c>
      <c r="BL176" s="14" t="s">
        <v>484</v>
      </c>
      <c r="BM176" s="153" t="s">
        <v>490</v>
      </c>
    </row>
    <row r="177" spans="1:31" s="2" customFormat="1" ht="6.9" customHeight="1">
      <c r="A177" s="29"/>
      <c r="B177" s="44"/>
      <c r="C177" s="45"/>
      <c r="D177" s="45"/>
      <c r="E177" s="45"/>
      <c r="F177" s="45"/>
      <c r="G177" s="45"/>
      <c r="H177" s="45"/>
      <c r="I177" s="45"/>
      <c r="J177" s="45"/>
      <c r="K177" s="45"/>
      <c r="L177" s="30"/>
      <c r="M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</row>
  </sheetData>
  <autoFilter ref="C122:K176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1"/>
  <sheetViews>
    <sheetView showGridLines="0" topLeftCell="A137" workbookViewId="0">
      <selection activeCell="X133" sqref="X133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184" t="s">
        <v>5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4" t="s">
        <v>91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" customHeight="1">
      <c r="B4" s="17"/>
      <c r="D4" s="18" t="s">
        <v>98</v>
      </c>
      <c r="L4" s="17"/>
      <c r="M4" s="90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24" t="str">
        <f>'Rekapitulácia stavby'!K6</f>
        <v xml:space="preserve">Zberný dvor v obci Lubeník </v>
      </c>
      <c r="F7" s="225"/>
      <c r="G7" s="225"/>
      <c r="H7" s="225"/>
      <c r="L7" s="17"/>
    </row>
    <row r="8" spans="1:46" s="2" customFormat="1" ht="12" customHeight="1">
      <c r="A8" s="29"/>
      <c r="B8" s="30"/>
      <c r="C8" s="29"/>
      <c r="D8" s="24" t="s">
        <v>99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9" t="s">
        <v>491</v>
      </c>
      <c r="F9" s="223"/>
      <c r="G9" s="223"/>
      <c r="H9" s="223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15</v>
      </c>
      <c r="E11" s="29"/>
      <c r="F11" s="22" t="s">
        <v>1</v>
      </c>
      <c r="G11" s="29"/>
      <c r="H11" s="29"/>
      <c r="I11" s="24" t="s">
        <v>16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17</v>
      </c>
      <c r="E12" s="29"/>
      <c r="F12" s="22" t="s">
        <v>18</v>
      </c>
      <c r="G12" s="29"/>
      <c r="H12" s="29"/>
      <c r="I12" s="24" t="s">
        <v>19</v>
      </c>
      <c r="J12" s="52" t="str">
        <f>'Rekapitulácia stavby'!AN8</f>
        <v>Vyplň údaj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8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20</v>
      </c>
      <c r="E14" s="29"/>
      <c r="F14" s="29"/>
      <c r="G14" s="29"/>
      <c r="H14" s="29"/>
      <c r="I14" s="24" t="s">
        <v>21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22</v>
      </c>
      <c r="F15" s="29"/>
      <c r="G15" s="29"/>
      <c r="H15" s="29"/>
      <c r="I15" s="24" t="s">
        <v>23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21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6" t="str">
        <f>'Rekapitulácia stavby'!E14</f>
        <v>Vyplň údaj</v>
      </c>
      <c r="F18" s="196"/>
      <c r="G18" s="196"/>
      <c r="H18" s="196"/>
      <c r="I18" s="24" t="s">
        <v>23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21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27</v>
      </c>
      <c r="F21" s="29"/>
      <c r="G21" s="29"/>
      <c r="H21" s="29"/>
      <c r="I21" s="24" t="s">
        <v>23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21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27</v>
      </c>
      <c r="F24" s="29"/>
      <c r="G24" s="29"/>
      <c r="H24" s="29"/>
      <c r="I24" s="24" t="s">
        <v>23</v>
      </c>
      <c r="J24" s="22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200" t="s">
        <v>1</v>
      </c>
      <c r="F27" s="200"/>
      <c r="G27" s="200"/>
      <c r="H27" s="200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4" t="s">
        <v>33</v>
      </c>
      <c r="E30" s="29"/>
      <c r="F30" s="29"/>
      <c r="G30" s="29"/>
      <c r="H30" s="29"/>
      <c r="I30" s="29"/>
      <c r="J30" s="68">
        <f>ROUND(J122,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9"/>
      <c r="E32" s="29"/>
      <c r="F32" s="33" t="s">
        <v>35</v>
      </c>
      <c r="G32" s="29"/>
      <c r="H32" s="29"/>
      <c r="I32" s="33" t="s">
        <v>34</v>
      </c>
      <c r="J32" s="33" t="s">
        <v>36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29"/>
      <c r="B33" s="30"/>
      <c r="C33" s="29"/>
      <c r="D33" s="95" t="s">
        <v>37</v>
      </c>
      <c r="E33" s="24" t="s">
        <v>38</v>
      </c>
      <c r="F33" s="96">
        <f>ROUND((SUM(BE122:BE160)),  2)</f>
        <v>0</v>
      </c>
      <c r="G33" s="29"/>
      <c r="H33" s="29"/>
      <c r="I33" s="97">
        <v>0.2</v>
      </c>
      <c r="J33" s="96">
        <f>ROUND(((SUM(BE122:BE160))*I33),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24" t="s">
        <v>39</v>
      </c>
      <c r="F34" s="96">
        <f>ROUND((SUM(BF122:BF160)),  2)</f>
        <v>0</v>
      </c>
      <c r="G34" s="29"/>
      <c r="H34" s="29"/>
      <c r="I34" s="97">
        <v>0.2</v>
      </c>
      <c r="J34" s="96">
        <f>ROUND(((SUM(BF122:BF160))*I34),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hidden="1" customHeight="1">
      <c r="A35" s="29"/>
      <c r="B35" s="30"/>
      <c r="C35" s="29"/>
      <c r="D35" s="29"/>
      <c r="E35" s="24" t="s">
        <v>40</v>
      </c>
      <c r="F35" s="96">
        <f>ROUND((SUM(BG122:BG160)),  2)</f>
        <v>0</v>
      </c>
      <c r="G35" s="29"/>
      <c r="H35" s="29"/>
      <c r="I35" s="97">
        <v>0.2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hidden="1" customHeight="1">
      <c r="A36" s="29"/>
      <c r="B36" s="30"/>
      <c r="C36" s="29"/>
      <c r="D36" s="29"/>
      <c r="E36" s="24" t="s">
        <v>41</v>
      </c>
      <c r="F36" s="96">
        <f>ROUND((SUM(BH122:BH160)),  2)</f>
        <v>0</v>
      </c>
      <c r="G36" s="29"/>
      <c r="H36" s="29"/>
      <c r="I36" s="97">
        <v>0.2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>
      <c r="A37" s="29"/>
      <c r="B37" s="30"/>
      <c r="C37" s="29"/>
      <c r="D37" s="29"/>
      <c r="E37" s="24" t="s">
        <v>42</v>
      </c>
      <c r="F37" s="96">
        <f>ROUND((SUM(BI122:BI160)),  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8"/>
      <c r="D39" s="99" t="s">
        <v>43</v>
      </c>
      <c r="E39" s="57"/>
      <c r="F39" s="57"/>
      <c r="G39" s="100" t="s">
        <v>44</v>
      </c>
      <c r="H39" s="101" t="s">
        <v>45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9"/>
      <c r="B61" s="30"/>
      <c r="C61" s="29"/>
      <c r="D61" s="42" t="s">
        <v>48</v>
      </c>
      <c r="E61" s="32"/>
      <c r="F61" s="104" t="s">
        <v>49</v>
      </c>
      <c r="G61" s="42" t="s">
        <v>48</v>
      </c>
      <c r="H61" s="32"/>
      <c r="I61" s="32"/>
      <c r="J61" s="105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9"/>
      <c r="B76" s="30"/>
      <c r="C76" s="29"/>
      <c r="D76" s="42" t="s">
        <v>48</v>
      </c>
      <c r="E76" s="32"/>
      <c r="F76" s="104" t="s">
        <v>49</v>
      </c>
      <c r="G76" s="42" t="s">
        <v>48</v>
      </c>
      <c r="H76" s="32"/>
      <c r="I76" s="32"/>
      <c r="J76" s="105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" customHeight="1">
      <c r="A82" s="29"/>
      <c r="B82" s="30"/>
      <c r="C82" s="18" t="s">
        <v>101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4" t="str">
        <f>E7</f>
        <v xml:space="preserve">Zberný dvor v obci Lubeník </v>
      </c>
      <c r="F85" s="225"/>
      <c r="G85" s="225"/>
      <c r="H85" s="225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99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09" t="str">
        <f>E9</f>
        <v>SO 04 - Oplotenie areálu</v>
      </c>
      <c r="F87" s="223"/>
      <c r="G87" s="223"/>
      <c r="H87" s="223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17</v>
      </c>
      <c r="D89" s="29"/>
      <c r="E89" s="29"/>
      <c r="F89" s="22" t="str">
        <f>F12</f>
        <v>Lubeník, okr. Revúca</v>
      </c>
      <c r="G89" s="29"/>
      <c r="H89" s="29"/>
      <c r="I89" s="24" t="s">
        <v>19</v>
      </c>
      <c r="J89" s="52" t="str">
        <f>IF(J12="","",J12)</f>
        <v>Vyplň údaj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40.049999999999997" customHeight="1">
      <c r="A91" s="29"/>
      <c r="B91" s="30"/>
      <c r="C91" s="24" t="s">
        <v>20</v>
      </c>
      <c r="D91" s="29"/>
      <c r="E91" s="29"/>
      <c r="F91" s="22" t="str">
        <f>E15</f>
        <v>Obec Lubeník, Obecný úrad č. 222, 049 18 Lubeník</v>
      </c>
      <c r="G91" s="29"/>
      <c r="H91" s="29"/>
      <c r="I91" s="24" t="s">
        <v>26</v>
      </c>
      <c r="J91" s="27" t="str">
        <f>E21</f>
        <v>ByvaPro s.r.o., Mlynské Nivy 58, 821 05 Bratislava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40.049999999999997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>ByvaPro s.r.o., Mlynské Nivy 58, 821 05 Bratislava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6" t="s">
        <v>102</v>
      </c>
      <c r="D94" s="98"/>
      <c r="E94" s="98"/>
      <c r="F94" s="98"/>
      <c r="G94" s="98"/>
      <c r="H94" s="98"/>
      <c r="I94" s="98"/>
      <c r="J94" s="107" t="s">
        <v>103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8" customHeight="1">
      <c r="A96" s="29"/>
      <c r="B96" s="30"/>
      <c r="C96" s="108" t="s">
        <v>104</v>
      </c>
      <c r="D96" s="29"/>
      <c r="E96" s="29"/>
      <c r="F96" s="29"/>
      <c r="G96" s="29"/>
      <c r="H96" s="29"/>
      <c r="I96" s="29"/>
      <c r="J96" s="68">
        <f>J122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105</v>
      </c>
    </row>
    <row r="97" spans="1:31" s="9" customFormat="1" ht="24.9" customHeight="1">
      <c r="B97" s="109"/>
      <c r="D97" s="110" t="s">
        <v>106</v>
      </c>
      <c r="E97" s="111"/>
      <c r="F97" s="111"/>
      <c r="G97" s="111"/>
      <c r="H97" s="111"/>
      <c r="I97" s="111"/>
      <c r="J97" s="112">
        <f>J123</f>
        <v>0</v>
      </c>
      <c r="L97" s="109"/>
    </row>
    <row r="98" spans="1:31" s="10" customFormat="1" ht="19.95" customHeight="1">
      <c r="B98" s="113"/>
      <c r="D98" s="114" t="s">
        <v>221</v>
      </c>
      <c r="E98" s="115"/>
      <c r="F98" s="115"/>
      <c r="G98" s="115"/>
      <c r="H98" s="115"/>
      <c r="I98" s="115"/>
      <c r="J98" s="116">
        <f>J124</f>
        <v>0</v>
      </c>
      <c r="L98" s="113"/>
    </row>
    <row r="99" spans="1:31" s="10" customFormat="1" ht="19.95" customHeight="1">
      <c r="B99" s="113"/>
      <c r="D99" s="114" t="s">
        <v>222</v>
      </c>
      <c r="E99" s="115"/>
      <c r="F99" s="115"/>
      <c r="G99" s="115"/>
      <c r="H99" s="115"/>
      <c r="I99" s="115"/>
      <c r="J99" s="116">
        <f>J129</f>
        <v>0</v>
      </c>
      <c r="L99" s="113"/>
    </row>
    <row r="100" spans="1:31" s="10" customFormat="1" ht="19.95" customHeight="1">
      <c r="B100" s="113"/>
      <c r="D100" s="114" t="s">
        <v>109</v>
      </c>
      <c r="E100" s="115"/>
      <c r="F100" s="115"/>
      <c r="G100" s="115"/>
      <c r="H100" s="115"/>
      <c r="I100" s="115"/>
      <c r="J100" s="116">
        <f>J131</f>
        <v>0</v>
      </c>
      <c r="L100" s="113"/>
    </row>
    <row r="101" spans="1:31" s="9" customFormat="1" ht="24.9" customHeight="1">
      <c r="B101" s="109"/>
      <c r="D101" s="110" t="s">
        <v>225</v>
      </c>
      <c r="E101" s="111"/>
      <c r="F101" s="111"/>
      <c r="G101" s="111"/>
      <c r="H101" s="111"/>
      <c r="I101" s="111"/>
      <c r="J101" s="112">
        <f>J133</f>
        <v>0</v>
      </c>
      <c r="L101" s="109"/>
    </row>
    <row r="102" spans="1:31" s="10" customFormat="1" ht="19.95" customHeight="1">
      <c r="B102" s="113"/>
      <c r="D102" s="114" t="s">
        <v>226</v>
      </c>
      <c r="E102" s="115"/>
      <c r="F102" s="115"/>
      <c r="G102" s="115"/>
      <c r="H102" s="115"/>
      <c r="I102" s="115"/>
      <c r="J102" s="116">
        <f>J134</f>
        <v>0</v>
      </c>
      <c r="L102" s="113"/>
    </row>
    <row r="103" spans="1:31" s="2" customFormat="1" ht="21.75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" customHeight="1">
      <c r="A104" s="29"/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8" spans="1:31" s="2" customFormat="1" ht="6.9" customHeight="1">
      <c r="A108" s="29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24.9" customHeight="1">
      <c r="A109" s="29"/>
      <c r="B109" s="30"/>
      <c r="C109" s="18" t="s">
        <v>111</v>
      </c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14</v>
      </c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224" t="str">
        <f>E7</f>
        <v xml:space="preserve">Zberný dvor v obci Lubeník </v>
      </c>
      <c r="F112" s="225"/>
      <c r="G112" s="225"/>
      <c r="H112" s="225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99</v>
      </c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209" t="str">
        <f>E9</f>
        <v>SO 04 - Oplotenie areálu</v>
      </c>
      <c r="F114" s="223"/>
      <c r="G114" s="223"/>
      <c r="H114" s="223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17</v>
      </c>
      <c r="D116" s="29"/>
      <c r="E116" s="29"/>
      <c r="F116" s="22" t="str">
        <f>F12</f>
        <v>Lubeník, okr. Revúca</v>
      </c>
      <c r="G116" s="29"/>
      <c r="H116" s="29"/>
      <c r="I116" s="24" t="s">
        <v>19</v>
      </c>
      <c r="J116" s="52" t="str">
        <f>IF(J12="","",J12)</f>
        <v>Vyplň údaj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40.049999999999997" customHeight="1">
      <c r="A118" s="29"/>
      <c r="B118" s="30"/>
      <c r="C118" s="24" t="s">
        <v>20</v>
      </c>
      <c r="D118" s="29"/>
      <c r="E118" s="29"/>
      <c r="F118" s="22" t="str">
        <f>E15</f>
        <v>Obec Lubeník, Obecný úrad č. 222, 049 18 Lubeník</v>
      </c>
      <c r="G118" s="29"/>
      <c r="H118" s="29"/>
      <c r="I118" s="24" t="s">
        <v>26</v>
      </c>
      <c r="J118" s="27" t="str">
        <f>E21</f>
        <v>ByvaPro s.r.o., Mlynské Nivy 58, 821 05 Bratislava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40.049999999999997" customHeight="1">
      <c r="A119" s="29"/>
      <c r="B119" s="30"/>
      <c r="C119" s="24" t="s">
        <v>24</v>
      </c>
      <c r="D119" s="29"/>
      <c r="E119" s="29"/>
      <c r="F119" s="22" t="str">
        <f>IF(E18="","",E18)</f>
        <v>Vyplň údaj</v>
      </c>
      <c r="G119" s="29"/>
      <c r="H119" s="29"/>
      <c r="I119" s="24" t="s">
        <v>30</v>
      </c>
      <c r="J119" s="27" t="str">
        <f>E24</f>
        <v>ByvaPro s.r.o., Mlynské Nivy 58, 821 05 Bratislava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0.3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1" customFormat="1" ht="29.25" customHeight="1">
      <c r="A121" s="117"/>
      <c r="B121" s="118"/>
      <c r="C121" s="119" t="s">
        <v>112</v>
      </c>
      <c r="D121" s="120" t="s">
        <v>58</v>
      </c>
      <c r="E121" s="120" t="s">
        <v>54</v>
      </c>
      <c r="F121" s="120" t="s">
        <v>55</v>
      </c>
      <c r="G121" s="120" t="s">
        <v>113</v>
      </c>
      <c r="H121" s="120" t="s">
        <v>114</v>
      </c>
      <c r="I121" s="120" t="s">
        <v>115</v>
      </c>
      <c r="J121" s="121" t="s">
        <v>103</v>
      </c>
      <c r="K121" s="122" t="s">
        <v>116</v>
      </c>
      <c r="L121" s="123"/>
      <c r="M121" s="59" t="s">
        <v>1</v>
      </c>
      <c r="N121" s="60" t="s">
        <v>37</v>
      </c>
      <c r="O121" s="60" t="s">
        <v>117</v>
      </c>
      <c r="P121" s="60" t="s">
        <v>118</v>
      </c>
      <c r="Q121" s="60" t="s">
        <v>119</v>
      </c>
      <c r="R121" s="60" t="s">
        <v>120</v>
      </c>
      <c r="S121" s="60" t="s">
        <v>121</v>
      </c>
      <c r="T121" s="61" t="s">
        <v>122</v>
      </c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</row>
    <row r="122" spans="1:65" s="2" customFormat="1" ht="22.8" customHeight="1">
      <c r="A122" s="29"/>
      <c r="B122" s="30"/>
      <c r="C122" s="66" t="s">
        <v>104</v>
      </c>
      <c r="D122" s="29"/>
      <c r="E122" s="29"/>
      <c r="F122" s="29"/>
      <c r="G122" s="29"/>
      <c r="H122" s="29"/>
      <c r="I122" s="29"/>
      <c r="J122" s="124">
        <f>BK122</f>
        <v>0</v>
      </c>
      <c r="K122" s="29"/>
      <c r="L122" s="30"/>
      <c r="M122" s="62"/>
      <c r="N122" s="53"/>
      <c r="O122" s="63"/>
      <c r="P122" s="125">
        <f>P123+P133</f>
        <v>0</v>
      </c>
      <c r="Q122" s="63"/>
      <c r="R122" s="125">
        <f>R123+R133</f>
        <v>22.013227480000005</v>
      </c>
      <c r="S122" s="63"/>
      <c r="T122" s="126">
        <f>T123+T133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72</v>
      </c>
      <c r="AU122" s="14" t="s">
        <v>105</v>
      </c>
      <c r="BK122" s="127">
        <f>BK123+BK133</f>
        <v>0</v>
      </c>
    </row>
    <row r="123" spans="1:65" s="12" customFormat="1" ht="25.95" customHeight="1">
      <c r="B123" s="128"/>
      <c r="D123" s="129" t="s">
        <v>72</v>
      </c>
      <c r="E123" s="130" t="s">
        <v>123</v>
      </c>
      <c r="F123" s="130" t="s">
        <v>124</v>
      </c>
      <c r="I123" s="131"/>
      <c r="J123" s="132">
        <f>BK123</f>
        <v>0</v>
      </c>
      <c r="L123" s="128"/>
      <c r="M123" s="133"/>
      <c r="N123" s="134"/>
      <c r="O123" s="134"/>
      <c r="P123" s="135">
        <f>P124+P129+P131</f>
        <v>0</v>
      </c>
      <c r="Q123" s="134"/>
      <c r="R123" s="135">
        <f>R124+R129+R131</f>
        <v>16.977653280000002</v>
      </c>
      <c r="S123" s="134"/>
      <c r="T123" s="136">
        <f>T124+T129+T131</f>
        <v>0</v>
      </c>
      <c r="AR123" s="129" t="s">
        <v>81</v>
      </c>
      <c r="AT123" s="137" t="s">
        <v>72</v>
      </c>
      <c r="AU123" s="137" t="s">
        <v>73</v>
      </c>
      <c r="AY123" s="129" t="s">
        <v>125</v>
      </c>
      <c r="BK123" s="138">
        <f>BK124+BK129+BK131</f>
        <v>0</v>
      </c>
    </row>
    <row r="124" spans="1:65" s="12" customFormat="1" ht="22.8" customHeight="1">
      <c r="B124" s="128"/>
      <c r="D124" s="129" t="s">
        <v>72</v>
      </c>
      <c r="E124" s="139" t="s">
        <v>81</v>
      </c>
      <c r="F124" s="139" t="s">
        <v>227</v>
      </c>
      <c r="I124" s="131"/>
      <c r="J124" s="140">
        <f>BK124</f>
        <v>0</v>
      </c>
      <c r="L124" s="128"/>
      <c r="M124" s="133"/>
      <c r="N124" s="134"/>
      <c r="O124" s="134"/>
      <c r="P124" s="135">
        <f>SUM(P125:P128)</f>
        <v>0</v>
      </c>
      <c r="Q124" s="134"/>
      <c r="R124" s="135">
        <f>SUM(R125:R128)</f>
        <v>0</v>
      </c>
      <c r="S124" s="134"/>
      <c r="T124" s="136">
        <f>SUM(T125:T128)</f>
        <v>0</v>
      </c>
      <c r="AR124" s="129" t="s">
        <v>81</v>
      </c>
      <c r="AT124" s="137" t="s">
        <v>72</v>
      </c>
      <c r="AU124" s="137" t="s">
        <v>81</v>
      </c>
      <c r="AY124" s="129" t="s">
        <v>125</v>
      </c>
      <c r="BK124" s="138">
        <f>SUM(BK125:BK128)</f>
        <v>0</v>
      </c>
    </row>
    <row r="125" spans="1:65" s="2" customFormat="1" ht="14.4" customHeight="1">
      <c r="A125" s="29"/>
      <c r="B125" s="141"/>
      <c r="C125" s="142" t="s">
        <v>81</v>
      </c>
      <c r="D125" s="142" t="s">
        <v>128</v>
      </c>
      <c r="E125" s="143" t="s">
        <v>239</v>
      </c>
      <c r="F125" s="144" t="s">
        <v>240</v>
      </c>
      <c r="G125" s="145" t="s">
        <v>233</v>
      </c>
      <c r="H125" s="146">
        <v>6.96</v>
      </c>
      <c r="I125" s="147"/>
      <c r="J125" s="146">
        <f>ROUND(I125*H125,3)</f>
        <v>0</v>
      </c>
      <c r="K125" s="148"/>
      <c r="L125" s="30"/>
      <c r="M125" s="149" t="s">
        <v>1</v>
      </c>
      <c r="N125" s="150" t="s">
        <v>39</v>
      </c>
      <c r="O125" s="55"/>
      <c r="P125" s="151">
        <f>O125*H125</f>
        <v>0</v>
      </c>
      <c r="Q125" s="151">
        <v>0</v>
      </c>
      <c r="R125" s="151">
        <f>Q125*H125</f>
        <v>0</v>
      </c>
      <c r="S125" s="151">
        <v>0</v>
      </c>
      <c r="T125" s="152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53" t="s">
        <v>132</v>
      </c>
      <c r="AT125" s="153" t="s">
        <v>128</v>
      </c>
      <c r="AU125" s="153" t="s">
        <v>133</v>
      </c>
      <c r="AY125" s="14" t="s">
        <v>125</v>
      </c>
      <c r="BE125" s="154">
        <f>IF(N125="základná",J125,0)</f>
        <v>0</v>
      </c>
      <c r="BF125" s="154">
        <f>IF(N125="znížená",J125,0)</f>
        <v>0</v>
      </c>
      <c r="BG125" s="154">
        <f>IF(N125="zákl. prenesená",J125,0)</f>
        <v>0</v>
      </c>
      <c r="BH125" s="154">
        <f>IF(N125="zníž. prenesená",J125,0)</f>
        <v>0</v>
      </c>
      <c r="BI125" s="154">
        <f>IF(N125="nulová",J125,0)</f>
        <v>0</v>
      </c>
      <c r="BJ125" s="14" t="s">
        <v>133</v>
      </c>
      <c r="BK125" s="155">
        <f>ROUND(I125*H125,3)</f>
        <v>0</v>
      </c>
      <c r="BL125" s="14" t="s">
        <v>132</v>
      </c>
      <c r="BM125" s="153" t="s">
        <v>492</v>
      </c>
    </row>
    <row r="126" spans="1:65" s="2" customFormat="1" ht="24.15" customHeight="1">
      <c r="A126" s="29"/>
      <c r="B126" s="141"/>
      <c r="C126" s="142" t="s">
        <v>133</v>
      </c>
      <c r="D126" s="142" t="s">
        <v>128</v>
      </c>
      <c r="E126" s="143" t="s">
        <v>243</v>
      </c>
      <c r="F126" s="144" t="s">
        <v>244</v>
      </c>
      <c r="G126" s="145" t="s">
        <v>233</v>
      </c>
      <c r="H126" s="146">
        <v>3.48</v>
      </c>
      <c r="I126" s="147"/>
      <c r="J126" s="146">
        <f>ROUND(I126*H126,3)</f>
        <v>0</v>
      </c>
      <c r="K126" s="148"/>
      <c r="L126" s="30"/>
      <c r="M126" s="149" t="s">
        <v>1</v>
      </c>
      <c r="N126" s="150" t="s">
        <v>39</v>
      </c>
      <c r="O126" s="55"/>
      <c r="P126" s="151">
        <f>O126*H126</f>
        <v>0</v>
      </c>
      <c r="Q126" s="151">
        <v>0</v>
      </c>
      <c r="R126" s="151">
        <f>Q126*H126</f>
        <v>0</v>
      </c>
      <c r="S126" s="151">
        <v>0</v>
      </c>
      <c r="T126" s="152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3" t="s">
        <v>132</v>
      </c>
      <c r="AT126" s="153" t="s">
        <v>128</v>
      </c>
      <c r="AU126" s="153" t="s">
        <v>133</v>
      </c>
      <c r="AY126" s="14" t="s">
        <v>125</v>
      </c>
      <c r="BE126" s="154">
        <f>IF(N126="základná",J126,0)</f>
        <v>0</v>
      </c>
      <c r="BF126" s="154">
        <f>IF(N126="znížená",J126,0)</f>
        <v>0</v>
      </c>
      <c r="BG126" s="154">
        <f>IF(N126="zákl. prenesená",J126,0)</f>
        <v>0</v>
      </c>
      <c r="BH126" s="154">
        <f>IF(N126="zníž. prenesená",J126,0)</f>
        <v>0</v>
      </c>
      <c r="BI126" s="154">
        <f>IF(N126="nulová",J126,0)</f>
        <v>0</v>
      </c>
      <c r="BJ126" s="14" t="s">
        <v>133</v>
      </c>
      <c r="BK126" s="155">
        <f>ROUND(I126*H126,3)</f>
        <v>0</v>
      </c>
      <c r="BL126" s="14" t="s">
        <v>132</v>
      </c>
      <c r="BM126" s="153" t="s">
        <v>493</v>
      </c>
    </row>
    <row r="127" spans="1:65" s="2" customFormat="1" ht="14.4" customHeight="1">
      <c r="A127" s="29"/>
      <c r="B127" s="141"/>
      <c r="C127" s="142" t="s">
        <v>132</v>
      </c>
      <c r="D127" s="142" t="s">
        <v>128</v>
      </c>
      <c r="E127" s="143" t="s">
        <v>250</v>
      </c>
      <c r="F127" s="144" t="s">
        <v>251</v>
      </c>
      <c r="G127" s="145" t="s">
        <v>233</v>
      </c>
      <c r="H127" s="146">
        <v>5.22</v>
      </c>
      <c r="I127" s="147"/>
      <c r="J127" s="146">
        <f>ROUND(I127*H127,3)</f>
        <v>0</v>
      </c>
      <c r="K127" s="148"/>
      <c r="L127" s="30"/>
      <c r="M127" s="149" t="s">
        <v>1</v>
      </c>
      <c r="N127" s="150" t="s">
        <v>39</v>
      </c>
      <c r="O127" s="55"/>
      <c r="P127" s="151">
        <f>O127*H127</f>
        <v>0</v>
      </c>
      <c r="Q127" s="151">
        <v>0</v>
      </c>
      <c r="R127" s="151">
        <f>Q127*H127</f>
        <v>0</v>
      </c>
      <c r="S127" s="151">
        <v>0</v>
      </c>
      <c r="T127" s="152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3" t="s">
        <v>132</v>
      </c>
      <c r="AT127" s="153" t="s">
        <v>128</v>
      </c>
      <c r="AU127" s="153" t="s">
        <v>133</v>
      </c>
      <c r="AY127" s="14" t="s">
        <v>125</v>
      </c>
      <c r="BE127" s="154">
        <f>IF(N127="základná",J127,0)</f>
        <v>0</v>
      </c>
      <c r="BF127" s="154">
        <f>IF(N127="znížená",J127,0)</f>
        <v>0</v>
      </c>
      <c r="BG127" s="154">
        <f>IF(N127="zákl. prenesená",J127,0)</f>
        <v>0</v>
      </c>
      <c r="BH127" s="154">
        <f>IF(N127="zníž. prenesená",J127,0)</f>
        <v>0</v>
      </c>
      <c r="BI127" s="154">
        <f>IF(N127="nulová",J127,0)</f>
        <v>0</v>
      </c>
      <c r="BJ127" s="14" t="s">
        <v>133</v>
      </c>
      <c r="BK127" s="155">
        <f>ROUND(I127*H127,3)</f>
        <v>0</v>
      </c>
      <c r="BL127" s="14" t="s">
        <v>132</v>
      </c>
      <c r="BM127" s="153" t="s">
        <v>494</v>
      </c>
    </row>
    <row r="128" spans="1:65" s="2" customFormat="1" ht="24.15" customHeight="1">
      <c r="A128" s="29"/>
      <c r="B128" s="141"/>
      <c r="C128" s="142" t="s">
        <v>235</v>
      </c>
      <c r="D128" s="142" t="s">
        <v>128</v>
      </c>
      <c r="E128" s="143" t="s">
        <v>495</v>
      </c>
      <c r="F128" s="144" t="s">
        <v>496</v>
      </c>
      <c r="G128" s="145" t="s">
        <v>233</v>
      </c>
      <c r="H128" s="146">
        <v>1.74</v>
      </c>
      <c r="I128" s="147"/>
      <c r="J128" s="146">
        <f>ROUND(I128*H128,3)</f>
        <v>0</v>
      </c>
      <c r="K128" s="148"/>
      <c r="L128" s="30"/>
      <c r="M128" s="149" t="s">
        <v>1</v>
      </c>
      <c r="N128" s="150" t="s">
        <v>39</v>
      </c>
      <c r="O128" s="55"/>
      <c r="P128" s="151">
        <f>O128*H128</f>
        <v>0</v>
      </c>
      <c r="Q128" s="151">
        <v>0</v>
      </c>
      <c r="R128" s="151">
        <f>Q128*H128</f>
        <v>0</v>
      </c>
      <c r="S128" s="151">
        <v>0</v>
      </c>
      <c r="T128" s="152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3" t="s">
        <v>132</v>
      </c>
      <c r="AT128" s="153" t="s">
        <v>128</v>
      </c>
      <c r="AU128" s="153" t="s">
        <v>133</v>
      </c>
      <c r="AY128" s="14" t="s">
        <v>125</v>
      </c>
      <c r="BE128" s="154">
        <f>IF(N128="základná",J128,0)</f>
        <v>0</v>
      </c>
      <c r="BF128" s="154">
        <f>IF(N128="znížená",J128,0)</f>
        <v>0</v>
      </c>
      <c r="BG128" s="154">
        <f>IF(N128="zákl. prenesená",J128,0)</f>
        <v>0</v>
      </c>
      <c r="BH128" s="154">
        <f>IF(N128="zníž. prenesená",J128,0)</f>
        <v>0</v>
      </c>
      <c r="BI128" s="154">
        <f>IF(N128="nulová",J128,0)</f>
        <v>0</v>
      </c>
      <c r="BJ128" s="14" t="s">
        <v>133</v>
      </c>
      <c r="BK128" s="155">
        <f>ROUND(I128*H128,3)</f>
        <v>0</v>
      </c>
      <c r="BL128" s="14" t="s">
        <v>132</v>
      </c>
      <c r="BM128" s="153" t="s">
        <v>497</v>
      </c>
    </row>
    <row r="129" spans="1:65" s="12" customFormat="1" ht="22.8" customHeight="1">
      <c r="B129" s="128"/>
      <c r="D129" s="129" t="s">
        <v>72</v>
      </c>
      <c r="E129" s="139" t="s">
        <v>133</v>
      </c>
      <c r="F129" s="139" t="s">
        <v>256</v>
      </c>
      <c r="I129" s="131"/>
      <c r="J129" s="140">
        <f>BK129</f>
        <v>0</v>
      </c>
      <c r="L129" s="128"/>
      <c r="M129" s="133"/>
      <c r="N129" s="134"/>
      <c r="O129" s="134"/>
      <c r="P129" s="135">
        <f>P130</f>
        <v>0</v>
      </c>
      <c r="Q129" s="134"/>
      <c r="R129" s="135">
        <f>R130</f>
        <v>16.977653280000002</v>
      </c>
      <c r="S129" s="134"/>
      <c r="T129" s="136">
        <f>T130</f>
        <v>0</v>
      </c>
      <c r="AR129" s="129" t="s">
        <v>81</v>
      </c>
      <c r="AT129" s="137" t="s">
        <v>72</v>
      </c>
      <c r="AU129" s="137" t="s">
        <v>81</v>
      </c>
      <c r="AY129" s="129" t="s">
        <v>125</v>
      </c>
      <c r="BK129" s="138">
        <f>BK130</f>
        <v>0</v>
      </c>
    </row>
    <row r="130" spans="1:65" s="2" customFormat="1" ht="24.15" customHeight="1">
      <c r="A130" s="29"/>
      <c r="B130" s="141"/>
      <c r="C130" s="142" t="s">
        <v>242</v>
      </c>
      <c r="D130" s="142" t="s">
        <v>128</v>
      </c>
      <c r="E130" s="143" t="s">
        <v>498</v>
      </c>
      <c r="F130" s="144" t="s">
        <v>499</v>
      </c>
      <c r="G130" s="145" t="s">
        <v>233</v>
      </c>
      <c r="H130" s="146">
        <v>7.3079999999999998</v>
      </c>
      <c r="I130" s="147"/>
      <c r="J130" s="146">
        <f>ROUND(I130*H130,3)</f>
        <v>0</v>
      </c>
      <c r="K130" s="148"/>
      <c r="L130" s="30"/>
      <c r="M130" s="149" t="s">
        <v>1</v>
      </c>
      <c r="N130" s="150" t="s">
        <v>39</v>
      </c>
      <c r="O130" s="55"/>
      <c r="P130" s="151">
        <f>O130*H130</f>
        <v>0</v>
      </c>
      <c r="Q130" s="151">
        <v>2.3231600000000001</v>
      </c>
      <c r="R130" s="151">
        <f>Q130*H130</f>
        <v>16.977653280000002</v>
      </c>
      <c r="S130" s="151">
        <v>0</v>
      </c>
      <c r="T130" s="152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3" t="s">
        <v>132</v>
      </c>
      <c r="AT130" s="153" t="s">
        <v>128</v>
      </c>
      <c r="AU130" s="153" t="s">
        <v>133</v>
      </c>
      <c r="AY130" s="14" t="s">
        <v>125</v>
      </c>
      <c r="BE130" s="154">
        <f>IF(N130="základná",J130,0)</f>
        <v>0</v>
      </c>
      <c r="BF130" s="154">
        <f>IF(N130="znížená",J130,0)</f>
        <v>0</v>
      </c>
      <c r="BG130" s="154">
        <f>IF(N130="zákl. prenesená",J130,0)</f>
        <v>0</v>
      </c>
      <c r="BH130" s="154">
        <f>IF(N130="zníž. prenesená",J130,0)</f>
        <v>0</v>
      </c>
      <c r="BI130" s="154">
        <f>IF(N130="nulová",J130,0)</f>
        <v>0</v>
      </c>
      <c r="BJ130" s="14" t="s">
        <v>133</v>
      </c>
      <c r="BK130" s="155">
        <f>ROUND(I130*H130,3)</f>
        <v>0</v>
      </c>
      <c r="BL130" s="14" t="s">
        <v>132</v>
      </c>
      <c r="BM130" s="153" t="s">
        <v>500</v>
      </c>
    </row>
    <row r="131" spans="1:65" s="12" customFormat="1" ht="22.8" customHeight="1">
      <c r="B131" s="128"/>
      <c r="D131" s="129" t="s">
        <v>72</v>
      </c>
      <c r="E131" s="139" t="s">
        <v>198</v>
      </c>
      <c r="F131" s="139" t="s">
        <v>199</v>
      </c>
      <c r="I131" s="131"/>
      <c r="J131" s="140">
        <f>BK131</f>
        <v>0</v>
      </c>
      <c r="L131" s="128"/>
      <c r="M131" s="133"/>
      <c r="N131" s="134"/>
      <c r="O131" s="134"/>
      <c r="P131" s="135">
        <f>P132</f>
        <v>0</v>
      </c>
      <c r="Q131" s="134"/>
      <c r="R131" s="135">
        <f>R132</f>
        <v>0</v>
      </c>
      <c r="S131" s="134"/>
      <c r="T131" s="136">
        <f>T132</f>
        <v>0</v>
      </c>
      <c r="AR131" s="129" t="s">
        <v>81</v>
      </c>
      <c r="AT131" s="137" t="s">
        <v>72</v>
      </c>
      <c r="AU131" s="137" t="s">
        <v>81</v>
      </c>
      <c r="AY131" s="129" t="s">
        <v>125</v>
      </c>
      <c r="BK131" s="138">
        <f>BK132</f>
        <v>0</v>
      </c>
    </row>
    <row r="132" spans="1:65" s="2" customFormat="1" ht="24.15" customHeight="1">
      <c r="A132" s="29"/>
      <c r="B132" s="141"/>
      <c r="C132" s="142" t="s">
        <v>194</v>
      </c>
      <c r="D132" s="142" t="s">
        <v>128</v>
      </c>
      <c r="E132" s="143" t="s">
        <v>315</v>
      </c>
      <c r="F132" s="144" t="s">
        <v>316</v>
      </c>
      <c r="G132" s="145" t="s">
        <v>179</v>
      </c>
      <c r="H132" s="180">
        <v>20.12</v>
      </c>
      <c r="I132" s="147"/>
      <c r="J132" s="146">
        <f>ROUND(I132*H132,3)</f>
        <v>0</v>
      </c>
      <c r="K132" s="148"/>
      <c r="L132" s="30"/>
      <c r="M132" s="149" t="s">
        <v>1</v>
      </c>
      <c r="N132" s="150" t="s">
        <v>39</v>
      </c>
      <c r="O132" s="55"/>
      <c r="P132" s="151">
        <f>O132*H132</f>
        <v>0</v>
      </c>
      <c r="Q132" s="151">
        <v>0</v>
      </c>
      <c r="R132" s="151">
        <f>Q132*H132</f>
        <v>0</v>
      </c>
      <c r="S132" s="151">
        <v>0</v>
      </c>
      <c r="T132" s="152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3" t="s">
        <v>132</v>
      </c>
      <c r="AT132" s="153" t="s">
        <v>128</v>
      </c>
      <c r="AU132" s="153" t="s">
        <v>133</v>
      </c>
      <c r="AY132" s="14" t="s">
        <v>125</v>
      </c>
      <c r="BE132" s="154">
        <f>IF(N132="základná",J132,0)</f>
        <v>0</v>
      </c>
      <c r="BF132" s="154">
        <f>IF(N132="znížená",J132,0)</f>
        <v>0</v>
      </c>
      <c r="BG132" s="154">
        <f>IF(N132="zákl. prenesená",J132,0)</f>
        <v>0</v>
      </c>
      <c r="BH132" s="154">
        <f>IF(N132="zníž. prenesená",J132,0)</f>
        <v>0</v>
      </c>
      <c r="BI132" s="154">
        <f>IF(N132="nulová",J132,0)</f>
        <v>0</v>
      </c>
      <c r="BJ132" s="14" t="s">
        <v>133</v>
      </c>
      <c r="BK132" s="155">
        <f>ROUND(I132*H132,3)</f>
        <v>0</v>
      </c>
      <c r="BL132" s="14" t="s">
        <v>132</v>
      </c>
      <c r="BM132" s="153" t="s">
        <v>501</v>
      </c>
    </row>
    <row r="133" spans="1:65" s="12" customFormat="1" ht="25.95" customHeight="1">
      <c r="B133" s="128"/>
      <c r="D133" s="129" t="s">
        <v>72</v>
      </c>
      <c r="E133" s="130" t="s">
        <v>318</v>
      </c>
      <c r="F133" s="130" t="s">
        <v>319</v>
      </c>
      <c r="I133" s="131"/>
      <c r="J133" s="132">
        <f>BK133</f>
        <v>0</v>
      </c>
      <c r="L133" s="128"/>
      <c r="M133" s="133"/>
      <c r="N133" s="134"/>
      <c r="O133" s="134"/>
      <c r="P133" s="135">
        <f>P134</f>
        <v>0</v>
      </c>
      <c r="Q133" s="134"/>
      <c r="R133" s="135">
        <f>R134</f>
        <v>5.035574200000001</v>
      </c>
      <c r="S133" s="134"/>
      <c r="T133" s="136">
        <f>T134</f>
        <v>0</v>
      </c>
      <c r="AR133" s="129" t="s">
        <v>133</v>
      </c>
      <c r="AT133" s="137" t="s">
        <v>72</v>
      </c>
      <c r="AU133" s="137" t="s">
        <v>73</v>
      </c>
      <c r="AY133" s="129" t="s">
        <v>125</v>
      </c>
      <c r="BK133" s="138">
        <f>BK134</f>
        <v>0</v>
      </c>
    </row>
    <row r="134" spans="1:65" s="12" customFormat="1" ht="22.8" customHeight="1">
      <c r="B134" s="128"/>
      <c r="D134" s="129" t="s">
        <v>72</v>
      </c>
      <c r="E134" s="139" t="s">
        <v>320</v>
      </c>
      <c r="F134" s="139" t="s">
        <v>321</v>
      </c>
      <c r="I134" s="131"/>
      <c r="J134" s="140">
        <f>BK134</f>
        <v>0</v>
      </c>
      <c r="L134" s="128"/>
      <c r="M134" s="133"/>
      <c r="N134" s="134"/>
      <c r="O134" s="134"/>
      <c r="P134" s="135">
        <f>SUM(P135:P160)</f>
        <v>0</v>
      </c>
      <c r="Q134" s="134"/>
      <c r="R134" s="135">
        <f>SUM(R135:R160)</f>
        <v>5.035574200000001</v>
      </c>
      <c r="S134" s="134"/>
      <c r="T134" s="136">
        <f>SUM(T135:T160)</f>
        <v>0</v>
      </c>
      <c r="AR134" s="129" t="s">
        <v>133</v>
      </c>
      <c r="AT134" s="137" t="s">
        <v>72</v>
      </c>
      <c r="AU134" s="137" t="s">
        <v>81</v>
      </c>
      <c r="AY134" s="129" t="s">
        <v>125</v>
      </c>
      <c r="BK134" s="138">
        <f>SUM(BK135:BK160)</f>
        <v>0</v>
      </c>
    </row>
    <row r="135" spans="1:65" s="2" customFormat="1" ht="24.15" customHeight="1">
      <c r="A135" s="29"/>
      <c r="B135" s="141"/>
      <c r="C135" s="142" t="s">
        <v>145</v>
      </c>
      <c r="D135" s="142" t="s">
        <v>128</v>
      </c>
      <c r="E135" s="143" t="s">
        <v>502</v>
      </c>
      <c r="F135" s="144" t="s">
        <v>503</v>
      </c>
      <c r="G135" s="145" t="s">
        <v>284</v>
      </c>
      <c r="H135" s="146">
        <v>1</v>
      </c>
      <c r="I135" s="147"/>
      <c r="J135" s="146">
        <f t="shared" ref="J135:J143" si="0">ROUND(I135*H135,3)</f>
        <v>0</v>
      </c>
      <c r="K135" s="148"/>
      <c r="L135" s="30"/>
      <c r="M135" s="149" t="s">
        <v>1</v>
      </c>
      <c r="N135" s="150" t="s">
        <v>39</v>
      </c>
      <c r="O135" s="55"/>
      <c r="P135" s="151">
        <f t="shared" ref="P135:P143" si="1">O135*H135</f>
        <v>0</v>
      </c>
      <c r="Q135" s="151">
        <v>0</v>
      </c>
      <c r="R135" s="151">
        <f t="shared" ref="R135:R143" si="2">Q135*H135</f>
        <v>0</v>
      </c>
      <c r="S135" s="151">
        <v>0</v>
      </c>
      <c r="T135" s="152">
        <f t="shared" ref="T135:T143" si="3"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3" t="s">
        <v>209</v>
      </c>
      <c r="AT135" s="153" t="s">
        <v>128</v>
      </c>
      <c r="AU135" s="153" t="s">
        <v>133</v>
      </c>
      <c r="AY135" s="14" t="s">
        <v>125</v>
      </c>
      <c r="BE135" s="154">
        <f t="shared" ref="BE135:BE143" si="4">IF(N135="základná",J135,0)</f>
        <v>0</v>
      </c>
      <c r="BF135" s="154">
        <f t="shared" ref="BF135:BF143" si="5">IF(N135="znížená",J135,0)</f>
        <v>0</v>
      </c>
      <c r="BG135" s="154">
        <f t="shared" ref="BG135:BG143" si="6">IF(N135="zákl. prenesená",J135,0)</f>
        <v>0</v>
      </c>
      <c r="BH135" s="154">
        <f t="shared" ref="BH135:BH143" si="7">IF(N135="zníž. prenesená",J135,0)</f>
        <v>0</v>
      </c>
      <c r="BI135" s="154">
        <f t="shared" ref="BI135:BI143" si="8">IF(N135="nulová",J135,0)</f>
        <v>0</v>
      </c>
      <c r="BJ135" s="14" t="s">
        <v>133</v>
      </c>
      <c r="BK135" s="155">
        <f t="shared" ref="BK135:BK143" si="9">ROUND(I135*H135,3)</f>
        <v>0</v>
      </c>
      <c r="BL135" s="14" t="s">
        <v>209</v>
      </c>
      <c r="BM135" s="153" t="s">
        <v>504</v>
      </c>
    </row>
    <row r="136" spans="1:65" s="2" customFormat="1" ht="24.15" customHeight="1">
      <c r="A136" s="29"/>
      <c r="B136" s="141"/>
      <c r="C136" s="166" t="s">
        <v>149</v>
      </c>
      <c r="D136" s="166" t="s">
        <v>268</v>
      </c>
      <c r="E136" s="167" t="s">
        <v>505</v>
      </c>
      <c r="F136" s="168" t="s">
        <v>506</v>
      </c>
      <c r="G136" s="169" t="s">
        <v>284</v>
      </c>
      <c r="H136" s="170">
        <v>2</v>
      </c>
      <c r="I136" s="171"/>
      <c r="J136" s="170">
        <f t="shared" si="0"/>
        <v>0</v>
      </c>
      <c r="K136" s="172"/>
      <c r="L136" s="173"/>
      <c r="M136" s="174" t="s">
        <v>1</v>
      </c>
      <c r="N136" s="175" t="s">
        <v>39</v>
      </c>
      <c r="O136" s="55"/>
      <c r="P136" s="151">
        <f t="shared" si="1"/>
        <v>0</v>
      </c>
      <c r="Q136" s="151">
        <v>8.3000000000000001E-3</v>
      </c>
      <c r="R136" s="151">
        <f t="shared" si="2"/>
        <v>1.66E-2</v>
      </c>
      <c r="S136" s="151">
        <v>0</v>
      </c>
      <c r="T136" s="152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3" t="s">
        <v>420</v>
      </c>
      <c r="AT136" s="153" t="s">
        <v>268</v>
      </c>
      <c r="AU136" s="153" t="s">
        <v>133</v>
      </c>
      <c r="AY136" s="14" t="s">
        <v>125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4" t="s">
        <v>133</v>
      </c>
      <c r="BK136" s="155">
        <f t="shared" si="9"/>
        <v>0</v>
      </c>
      <c r="BL136" s="14" t="s">
        <v>209</v>
      </c>
      <c r="BM136" s="153" t="s">
        <v>507</v>
      </c>
    </row>
    <row r="137" spans="1:65" s="2" customFormat="1" ht="14.4" customHeight="1">
      <c r="A137" s="29"/>
      <c r="B137" s="141"/>
      <c r="C137" s="166" t="s">
        <v>153</v>
      </c>
      <c r="D137" s="166" t="s">
        <v>268</v>
      </c>
      <c r="E137" s="167" t="s">
        <v>508</v>
      </c>
      <c r="F137" s="168" t="s">
        <v>509</v>
      </c>
      <c r="G137" s="169" t="s">
        <v>162</v>
      </c>
      <c r="H137" s="170">
        <v>9</v>
      </c>
      <c r="I137" s="171"/>
      <c r="J137" s="170">
        <f t="shared" si="0"/>
        <v>0</v>
      </c>
      <c r="K137" s="172"/>
      <c r="L137" s="173"/>
      <c r="M137" s="174" t="s">
        <v>1</v>
      </c>
      <c r="N137" s="175" t="s">
        <v>39</v>
      </c>
      <c r="O137" s="55"/>
      <c r="P137" s="151">
        <f t="shared" si="1"/>
        <v>0</v>
      </c>
      <c r="Q137" s="151">
        <v>0.01</v>
      </c>
      <c r="R137" s="151">
        <f t="shared" si="2"/>
        <v>0.09</v>
      </c>
      <c r="S137" s="151">
        <v>0</v>
      </c>
      <c r="T137" s="152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3" t="s">
        <v>420</v>
      </c>
      <c r="AT137" s="153" t="s">
        <v>268</v>
      </c>
      <c r="AU137" s="153" t="s">
        <v>133</v>
      </c>
      <c r="AY137" s="14" t="s">
        <v>125</v>
      </c>
      <c r="BE137" s="154">
        <f t="shared" si="4"/>
        <v>0</v>
      </c>
      <c r="BF137" s="154">
        <f t="shared" si="5"/>
        <v>0</v>
      </c>
      <c r="BG137" s="154">
        <f t="shared" si="6"/>
        <v>0</v>
      </c>
      <c r="BH137" s="154">
        <f t="shared" si="7"/>
        <v>0</v>
      </c>
      <c r="BI137" s="154">
        <f t="shared" si="8"/>
        <v>0</v>
      </c>
      <c r="BJ137" s="14" t="s">
        <v>133</v>
      </c>
      <c r="BK137" s="155">
        <f t="shared" si="9"/>
        <v>0</v>
      </c>
      <c r="BL137" s="14" t="s">
        <v>209</v>
      </c>
      <c r="BM137" s="153" t="s">
        <v>510</v>
      </c>
    </row>
    <row r="138" spans="1:65" s="2" customFormat="1" ht="24.15" customHeight="1">
      <c r="A138" s="29"/>
      <c r="B138" s="141"/>
      <c r="C138" s="166" t="s">
        <v>209</v>
      </c>
      <c r="D138" s="166" t="s">
        <v>268</v>
      </c>
      <c r="E138" s="167" t="s">
        <v>511</v>
      </c>
      <c r="F138" s="168" t="s">
        <v>512</v>
      </c>
      <c r="G138" s="169" t="s">
        <v>284</v>
      </c>
      <c r="H138" s="170">
        <v>1</v>
      </c>
      <c r="I138" s="171"/>
      <c r="J138" s="170">
        <f t="shared" si="0"/>
        <v>0</v>
      </c>
      <c r="K138" s="172"/>
      <c r="L138" s="173"/>
      <c r="M138" s="174" t="s">
        <v>1</v>
      </c>
      <c r="N138" s="175" t="s">
        <v>39</v>
      </c>
      <c r="O138" s="55"/>
      <c r="P138" s="151">
        <f t="shared" si="1"/>
        <v>0</v>
      </c>
      <c r="Q138" s="151">
        <v>8.3000000000000001E-4</v>
      </c>
      <c r="R138" s="151">
        <f t="shared" si="2"/>
        <v>8.3000000000000001E-4</v>
      </c>
      <c r="S138" s="151">
        <v>0</v>
      </c>
      <c r="T138" s="152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3" t="s">
        <v>420</v>
      </c>
      <c r="AT138" s="153" t="s">
        <v>268</v>
      </c>
      <c r="AU138" s="153" t="s">
        <v>133</v>
      </c>
      <c r="AY138" s="14" t="s">
        <v>125</v>
      </c>
      <c r="BE138" s="154">
        <f t="shared" si="4"/>
        <v>0</v>
      </c>
      <c r="BF138" s="154">
        <f t="shared" si="5"/>
        <v>0</v>
      </c>
      <c r="BG138" s="154">
        <f t="shared" si="6"/>
        <v>0</v>
      </c>
      <c r="BH138" s="154">
        <f t="shared" si="7"/>
        <v>0</v>
      </c>
      <c r="BI138" s="154">
        <f t="shared" si="8"/>
        <v>0</v>
      </c>
      <c r="BJ138" s="14" t="s">
        <v>133</v>
      </c>
      <c r="BK138" s="155">
        <f t="shared" si="9"/>
        <v>0</v>
      </c>
      <c r="BL138" s="14" t="s">
        <v>209</v>
      </c>
      <c r="BM138" s="153" t="s">
        <v>513</v>
      </c>
    </row>
    <row r="139" spans="1:65" s="2" customFormat="1" ht="24.15" customHeight="1">
      <c r="A139" s="29"/>
      <c r="B139" s="141"/>
      <c r="C139" s="166" t="s">
        <v>159</v>
      </c>
      <c r="D139" s="166" t="s">
        <v>268</v>
      </c>
      <c r="E139" s="167" t="s">
        <v>514</v>
      </c>
      <c r="F139" s="168" t="s">
        <v>515</v>
      </c>
      <c r="G139" s="169" t="s">
        <v>284</v>
      </c>
      <c r="H139" s="170">
        <v>1</v>
      </c>
      <c r="I139" s="171"/>
      <c r="J139" s="170">
        <f t="shared" si="0"/>
        <v>0</v>
      </c>
      <c r="K139" s="172"/>
      <c r="L139" s="173"/>
      <c r="M139" s="174" t="s">
        <v>1</v>
      </c>
      <c r="N139" s="175" t="s">
        <v>39</v>
      </c>
      <c r="O139" s="55"/>
      <c r="P139" s="151">
        <f t="shared" si="1"/>
        <v>0</v>
      </c>
      <c r="Q139" s="151">
        <v>1.1999999999999999E-3</v>
      </c>
      <c r="R139" s="151">
        <f t="shared" si="2"/>
        <v>1.1999999999999999E-3</v>
      </c>
      <c r="S139" s="151">
        <v>0</v>
      </c>
      <c r="T139" s="152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3" t="s">
        <v>420</v>
      </c>
      <c r="AT139" s="153" t="s">
        <v>268</v>
      </c>
      <c r="AU139" s="153" t="s">
        <v>133</v>
      </c>
      <c r="AY139" s="14" t="s">
        <v>125</v>
      </c>
      <c r="BE139" s="154">
        <f t="shared" si="4"/>
        <v>0</v>
      </c>
      <c r="BF139" s="154">
        <f t="shared" si="5"/>
        <v>0</v>
      </c>
      <c r="BG139" s="154">
        <f t="shared" si="6"/>
        <v>0</v>
      </c>
      <c r="BH139" s="154">
        <f t="shared" si="7"/>
        <v>0</v>
      </c>
      <c r="BI139" s="154">
        <f t="shared" si="8"/>
        <v>0</v>
      </c>
      <c r="BJ139" s="14" t="s">
        <v>133</v>
      </c>
      <c r="BK139" s="155">
        <f t="shared" si="9"/>
        <v>0</v>
      </c>
      <c r="BL139" s="14" t="s">
        <v>209</v>
      </c>
      <c r="BM139" s="153" t="s">
        <v>516</v>
      </c>
    </row>
    <row r="140" spans="1:65" s="2" customFormat="1" ht="14.4" customHeight="1">
      <c r="A140" s="29"/>
      <c r="B140" s="141"/>
      <c r="C140" s="166" t="s">
        <v>164</v>
      </c>
      <c r="D140" s="166" t="s">
        <v>268</v>
      </c>
      <c r="E140" s="167" t="s">
        <v>517</v>
      </c>
      <c r="F140" s="168" t="s">
        <v>518</v>
      </c>
      <c r="G140" s="169" t="s">
        <v>284</v>
      </c>
      <c r="H140" s="170">
        <v>1</v>
      </c>
      <c r="I140" s="171"/>
      <c r="J140" s="170">
        <f t="shared" si="0"/>
        <v>0</v>
      </c>
      <c r="K140" s="172"/>
      <c r="L140" s="173"/>
      <c r="M140" s="174" t="s">
        <v>1</v>
      </c>
      <c r="N140" s="175" t="s">
        <v>39</v>
      </c>
      <c r="O140" s="55"/>
      <c r="P140" s="151">
        <f t="shared" si="1"/>
        <v>0</v>
      </c>
      <c r="Q140" s="151">
        <v>1.8E-3</v>
      </c>
      <c r="R140" s="151">
        <f t="shared" si="2"/>
        <v>1.8E-3</v>
      </c>
      <c r="S140" s="151">
        <v>0</v>
      </c>
      <c r="T140" s="152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3" t="s">
        <v>420</v>
      </c>
      <c r="AT140" s="153" t="s">
        <v>268</v>
      </c>
      <c r="AU140" s="153" t="s">
        <v>133</v>
      </c>
      <c r="AY140" s="14" t="s">
        <v>125</v>
      </c>
      <c r="BE140" s="154">
        <f t="shared" si="4"/>
        <v>0</v>
      </c>
      <c r="BF140" s="154">
        <f t="shared" si="5"/>
        <v>0</v>
      </c>
      <c r="BG140" s="154">
        <f t="shared" si="6"/>
        <v>0</v>
      </c>
      <c r="BH140" s="154">
        <f t="shared" si="7"/>
        <v>0</v>
      </c>
      <c r="BI140" s="154">
        <f t="shared" si="8"/>
        <v>0</v>
      </c>
      <c r="BJ140" s="14" t="s">
        <v>133</v>
      </c>
      <c r="BK140" s="155">
        <f t="shared" si="9"/>
        <v>0</v>
      </c>
      <c r="BL140" s="14" t="s">
        <v>209</v>
      </c>
      <c r="BM140" s="153" t="s">
        <v>519</v>
      </c>
    </row>
    <row r="141" spans="1:65" s="2" customFormat="1" ht="24.15" customHeight="1">
      <c r="A141" s="29"/>
      <c r="B141" s="141"/>
      <c r="C141" s="166" t="s">
        <v>168</v>
      </c>
      <c r="D141" s="166" t="s">
        <v>268</v>
      </c>
      <c r="E141" s="167" t="s">
        <v>520</v>
      </c>
      <c r="F141" s="168" t="s">
        <v>521</v>
      </c>
      <c r="G141" s="169" t="s">
        <v>284</v>
      </c>
      <c r="H141" s="170">
        <v>1</v>
      </c>
      <c r="I141" s="171"/>
      <c r="J141" s="170">
        <f t="shared" si="0"/>
        <v>0</v>
      </c>
      <c r="K141" s="172"/>
      <c r="L141" s="173"/>
      <c r="M141" s="174" t="s">
        <v>1</v>
      </c>
      <c r="N141" s="175" t="s">
        <v>39</v>
      </c>
      <c r="O141" s="55"/>
      <c r="P141" s="151">
        <f t="shared" si="1"/>
        <v>0</v>
      </c>
      <c r="Q141" s="151">
        <v>6.9999999999999994E-5</v>
      </c>
      <c r="R141" s="151">
        <f t="shared" si="2"/>
        <v>6.9999999999999994E-5</v>
      </c>
      <c r="S141" s="151">
        <v>0</v>
      </c>
      <c r="T141" s="152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3" t="s">
        <v>420</v>
      </c>
      <c r="AT141" s="153" t="s">
        <v>268</v>
      </c>
      <c r="AU141" s="153" t="s">
        <v>133</v>
      </c>
      <c r="AY141" s="14" t="s">
        <v>125</v>
      </c>
      <c r="BE141" s="154">
        <f t="shared" si="4"/>
        <v>0</v>
      </c>
      <c r="BF141" s="154">
        <f t="shared" si="5"/>
        <v>0</v>
      </c>
      <c r="BG141" s="154">
        <f t="shared" si="6"/>
        <v>0</v>
      </c>
      <c r="BH141" s="154">
        <f t="shared" si="7"/>
        <v>0</v>
      </c>
      <c r="BI141" s="154">
        <f t="shared" si="8"/>
        <v>0</v>
      </c>
      <c r="BJ141" s="14" t="s">
        <v>133</v>
      </c>
      <c r="BK141" s="155">
        <f t="shared" si="9"/>
        <v>0</v>
      </c>
      <c r="BL141" s="14" t="s">
        <v>209</v>
      </c>
      <c r="BM141" s="153" t="s">
        <v>522</v>
      </c>
    </row>
    <row r="142" spans="1:65" s="2" customFormat="1" ht="14.4" customHeight="1">
      <c r="A142" s="29"/>
      <c r="B142" s="141"/>
      <c r="C142" s="142" t="s">
        <v>416</v>
      </c>
      <c r="D142" s="142" t="s">
        <v>128</v>
      </c>
      <c r="E142" s="143" t="s">
        <v>523</v>
      </c>
      <c r="F142" s="144" t="s">
        <v>524</v>
      </c>
      <c r="G142" s="145" t="s">
        <v>162</v>
      </c>
      <c r="H142" s="146">
        <v>178.82</v>
      </c>
      <c r="I142" s="147"/>
      <c r="J142" s="146">
        <f t="shared" si="0"/>
        <v>0</v>
      </c>
      <c r="K142" s="148"/>
      <c r="L142" s="30"/>
      <c r="M142" s="149" t="s">
        <v>1</v>
      </c>
      <c r="N142" s="150" t="s">
        <v>39</v>
      </c>
      <c r="O142" s="55"/>
      <c r="P142" s="151">
        <f t="shared" si="1"/>
        <v>0</v>
      </c>
      <c r="Q142" s="151">
        <v>0</v>
      </c>
      <c r="R142" s="151">
        <f t="shared" si="2"/>
        <v>0</v>
      </c>
      <c r="S142" s="151">
        <v>0</v>
      </c>
      <c r="T142" s="152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3" t="s">
        <v>209</v>
      </c>
      <c r="AT142" s="153" t="s">
        <v>128</v>
      </c>
      <c r="AU142" s="153" t="s">
        <v>133</v>
      </c>
      <c r="AY142" s="14" t="s">
        <v>125</v>
      </c>
      <c r="BE142" s="154">
        <f t="shared" si="4"/>
        <v>0</v>
      </c>
      <c r="BF142" s="154">
        <f t="shared" si="5"/>
        <v>0</v>
      </c>
      <c r="BG142" s="154">
        <f t="shared" si="6"/>
        <v>0</v>
      </c>
      <c r="BH142" s="154">
        <f t="shared" si="7"/>
        <v>0</v>
      </c>
      <c r="BI142" s="154">
        <f t="shared" si="8"/>
        <v>0</v>
      </c>
      <c r="BJ142" s="14" t="s">
        <v>133</v>
      </c>
      <c r="BK142" s="155">
        <f t="shared" si="9"/>
        <v>0</v>
      </c>
      <c r="BL142" s="14" t="s">
        <v>209</v>
      </c>
      <c r="BM142" s="153" t="s">
        <v>525</v>
      </c>
    </row>
    <row r="143" spans="1:65" s="2" customFormat="1" ht="24.15" customHeight="1">
      <c r="A143" s="29"/>
      <c r="B143" s="141"/>
      <c r="C143" s="166" t="s">
        <v>420</v>
      </c>
      <c r="D143" s="166" t="s">
        <v>268</v>
      </c>
      <c r="E143" s="167" t="s">
        <v>526</v>
      </c>
      <c r="F143" s="168" t="s">
        <v>527</v>
      </c>
      <c r="G143" s="169" t="s">
        <v>528</v>
      </c>
      <c r="H143" s="170">
        <v>7.1529999999999996</v>
      </c>
      <c r="I143" s="171"/>
      <c r="J143" s="170">
        <f t="shared" si="0"/>
        <v>0</v>
      </c>
      <c r="K143" s="172"/>
      <c r="L143" s="173"/>
      <c r="M143" s="174" t="s">
        <v>1</v>
      </c>
      <c r="N143" s="175" t="s">
        <v>39</v>
      </c>
      <c r="O143" s="55"/>
      <c r="P143" s="151">
        <f t="shared" si="1"/>
        <v>0</v>
      </c>
      <c r="Q143" s="151">
        <v>3.7999999999999999E-2</v>
      </c>
      <c r="R143" s="151">
        <f t="shared" si="2"/>
        <v>0.271814</v>
      </c>
      <c r="S143" s="151">
        <v>0</v>
      </c>
      <c r="T143" s="152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3" t="s">
        <v>420</v>
      </c>
      <c r="AT143" s="153" t="s">
        <v>268</v>
      </c>
      <c r="AU143" s="153" t="s">
        <v>133</v>
      </c>
      <c r="AY143" s="14" t="s">
        <v>125</v>
      </c>
      <c r="BE143" s="154">
        <f t="shared" si="4"/>
        <v>0</v>
      </c>
      <c r="BF143" s="154">
        <f t="shared" si="5"/>
        <v>0</v>
      </c>
      <c r="BG143" s="154">
        <f t="shared" si="6"/>
        <v>0</v>
      </c>
      <c r="BH143" s="154">
        <f t="shared" si="7"/>
        <v>0</v>
      </c>
      <c r="BI143" s="154">
        <f t="shared" si="8"/>
        <v>0</v>
      </c>
      <c r="BJ143" s="14" t="s">
        <v>133</v>
      </c>
      <c r="BK143" s="155">
        <f t="shared" si="9"/>
        <v>0</v>
      </c>
      <c r="BL143" s="14" t="s">
        <v>209</v>
      </c>
      <c r="BM143" s="153" t="s">
        <v>529</v>
      </c>
    </row>
    <row r="144" spans="1:65" s="2" customFormat="1" ht="48">
      <c r="A144" s="29"/>
      <c r="B144" s="30"/>
      <c r="C144" s="29"/>
      <c r="D144" s="156" t="s">
        <v>157</v>
      </c>
      <c r="E144" s="29"/>
      <c r="F144" s="157" t="s">
        <v>530</v>
      </c>
      <c r="G144" s="29"/>
      <c r="H144" s="29"/>
      <c r="I144" s="158"/>
      <c r="J144" s="29"/>
      <c r="K144" s="29"/>
      <c r="L144" s="30"/>
      <c r="M144" s="159"/>
      <c r="N144" s="160"/>
      <c r="O144" s="55"/>
      <c r="P144" s="55"/>
      <c r="Q144" s="55"/>
      <c r="R144" s="55"/>
      <c r="S144" s="55"/>
      <c r="T144" s="56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T144" s="14" t="s">
        <v>157</v>
      </c>
      <c r="AU144" s="14" t="s">
        <v>133</v>
      </c>
    </row>
    <row r="145" spans="1:65" s="2" customFormat="1" ht="24.15" customHeight="1">
      <c r="A145" s="29"/>
      <c r="B145" s="141"/>
      <c r="C145" s="142" t="s">
        <v>424</v>
      </c>
      <c r="D145" s="142" t="s">
        <v>128</v>
      </c>
      <c r="E145" s="143" t="s">
        <v>531</v>
      </c>
      <c r="F145" s="144" t="s">
        <v>532</v>
      </c>
      <c r="G145" s="145" t="s">
        <v>162</v>
      </c>
      <c r="H145" s="146">
        <v>178.82</v>
      </c>
      <c r="I145" s="147"/>
      <c r="J145" s="146">
        <f t="shared" ref="J145:J160" si="10">ROUND(I145*H145,3)</f>
        <v>0</v>
      </c>
      <c r="K145" s="148"/>
      <c r="L145" s="30"/>
      <c r="M145" s="149" t="s">
        <v>1</v>
      </c>
      <c r="N145" s="150" t="s">
        <v>39</v>
      </c>
      <c r="O145" s="55"/>
      <c r="P145" s="151">
        <f t="shared" ref="P145:P160" si="11">O145*H145</f>
        <v>0</v>
      </c>
      <c r="Q145" s="151">
        <v>0</v>
      </c>
      <c r="R145" s="151">
        <f t="shared" ref="R145:R160" si="12">Q145*H145</f>
        <v>0</v>
      </c>
      <c r="S145" s="151">
        <v>0</v>
      </c>
      <c r="T145" s="152">
        <f t="shared" ref="T145:T160" si="13"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3" t="s">
        <v>209</v>
      </c>
      <c r="AT145" s="153" t="s">
        <v>128</v>
      </c>
      <c r="AU145" s="153" t="s">
        <v>133</v>
      </c>
      <c r="AY145" s="14" t="s">
        <v>125</v>
      </c>
      <c r="BE145" s="154">
        <f t="shared" ref="BE145:BE160" si="14">IF(N145="základná",J145,0)</f>
        <v>0</v>
      </c>
      <c r="BF145" s="154">
        <f t="shared" ref="BF145:BF160" si="15">IF(N145="znížená",J145,0)</f>
        <v>0</v>
      </c>
      <c r="BG145" s="154">
        <f t="shared" ref="BG145:BG160" si="16">IF(N145="zákl. prenesená",J145,0)</f>
        <v>0</v>
      </c>
      <c r="BH145" s="154">
        <f t="shared" ref="BH145:BH160" si="17">IF(N145="zníž. prenesená",J145,0)</f>
        <v>0</v>
      </c>
      <c r="BI145" s="154">
        <f t="shared" ref="BI145:BI160" si="18">IF(N145="nulová",J145,0)</f>
        <v>0</v>
      </c>
      <c r="BJ145" s="14" t="s">
        <v>133</v>
      </c>
      <c r="BK145" s="155">
        <f t="shared" ref="BK145:BK160" si="19">ROUND(I145*H145,3)</f>
        <v>0</v>
      </c>
      <c r="BL145" s="14" t="s">
        <v>209</v>
      </c>
      <c r="BM145" s="153" t="s">
        <v>533</v>
      </c>
    </row>
    <row r="146" spans="1:65" s="2" customFormat="1" ht="14.4" customHeight="1">
      <c r="A146" s="29"/>
      <c r="B146" s="141"/>
      <c r="C146" s="166" t="s">
        <v>428</v>
      </c>
      <c r="D146" s="166" t="s">
        <v>268</v>
      </c>
      <c r="E146" s="167" t="s">
        <v>534</v>
      </c>
      <c r="F146" s="168" t="s">
        <v>535</v>
      </c>
      <c r="G146" s="169" t="s">
        <v>162</v>
      </c>
      <c r="H146" s="170">
        <v>182.39599999999999</v>
      </c>
      <c r="I146" s="171"/>
      <c r="J146" s="170">
        <f t="shared" si="10"/>
        <v>0</v>
      </c>
      <c r="K146" s="172"/>
      <c r="L146" s="173"/>
      <c r="M146" s="174" t="s">
        <v>1</v>
      </c>
      <c r="N146" s="175" t="s">
        <v>39</v>
      </c>
      <c r="O146" s="55"/>
      <c r="P146" s="151">
        <f t="shared" si="11"/>
        <v>0</v>
      </c>
      <c r="Q146" s="151">
        <v>0</v>
      </c>
      <c r="R146" s="151">
        <f t="shared" si="12"/>
        <v>0</v>
      </c>
      <c r="S146" s="151">
        <v>0</v>
      </c>
      <c r="T146" s="152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3" t="s">
        <v>420</v>
      </c>
      <c r="AT146" s="153" t="s">
        <v>268</v>
      </c>
      <c r="AU146" s="153" t="s">
        <v>133</v>
      </c>
      <c r="AY146" s="14" t="s">
        <v>125</v>
      </c>
      <c r="BE146" s="154">
        <f t="shared" si="14"/>
        <v>0</v>
      </c>
      <c r="BF146" s="154">
        <f t="shared" si="15"/>
        <v>0</v>
      </c>
      <c r="BG146" s="154">
        <f t="shared" si="16"/>
        <v>0</v>
      </c>
      <c r="BH146" s="154">
        <f t="shared" si="17"/>
        <v>0</v>
      </c>
      <c r="BI146" s="154">
        <f t="shared" si="18"/>
        <v>0</v>
      </c>
      <c r="BJ146" s="14" t="s">
        <v>133</v>
      </c>
      <c r="BK146" s="155">
        <f t="shared" si="19"/>
        <v>0</v>
      </c>
      <c r="BL146" s="14" t="s">
        <v>209</v>
      </c>
      <c r="BM146" s="153" t="s">
        <v>536</v>
      </c>
    </row>
    <row r="147" spans="1:65" s="2" customFormat="1" ht="14.4" customHeight="1">
      <c r="A147" s="29"/>
      <c r="B147" s="141"/>
      <c r="C147" s="142" t="s">
        <v>432</v>
      </c>
      <c r="D147" s="142" t="s">
        <v>128</v>
      </c>
      <c r="E147" s="143" t="s">
        <v>537</v>
      </c>
      <c r="F147" s="144" t="s">
        <v>538</v>
      </c>
      <c r="G147" s="145" t="s">
        <v>162</v>
      </c>
      <c r="H147" s="146">
        <v>536.46</v>
      </c>
      <c r="I147" s="147"/>
      <c r="J147" s="146">
        <f t="shared" si="10"/>
        <v>0</v>
      </c>
      <c r="K147" s="148"/>
      <c r="L147" s="30"/>
      <c r="M147" s="149" t="s">
        <v>1</v>
      </c>
      <c r="N147" s="150" t="s">
        <v>39</v>
      </c>
      <c r="O147" s="55"/>
      <c r="P147" s="151">
        <f t="shared" si="11"/>
        <v>0</v>
      </c>
      <c r="Q147" s="151">
        <v>0</v>
      </c>
      <c r="R147" s="151">
        <f t="shared" si="12"/>
        <v>0</v>
      </c>
      <c r="S147" s="151">
        <v>0</v>
      </c>
      <c r="T147" s="152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3" t="s">
        <v>209</v>
      </c>
      <c r="AT147" s="153" t="s">
        <v>128</v>
      </c>
      <c r="AU147" s="153" t="s">
        <v>133</v>
      </c>
      <c r="AY147" s="14" t="s">
        <v>125</v>
      </c>
      <c r="BE147" s="154">
        <f t="shared" si="14"/>
        <v>0</v>
      </c>
      <c r="BF147" s="154">
        <f t="shared" si="15"/>
        <v>0</v>
      </c>
      <c r="BG147" s="154">
        <f t="shared" si="16"/>
        <v>0</v>
      </c>
      <c r="BH147" s="154">
        <f t="shared" si="17"/>
        <v>0</v>
      </c>
      <c r="BI147" s="154">
        <f t="shared" si="18"/>
        <v>0</v>
      </c>
      <c r="BJ147" s="14" t="s">
        <v>133</v>
      </c>
      <c r="BK147" s="155">
        <f t="shared" si="19"/>
        <v>0</v>
      </c>
      <c r="BL147" s="14" t="s">
        <v>209</v>
      </c>
      <c r="BM147" s="153" t="s">
        <v>539</v>
      </c>
    </row>
    <row r="148" spans="1:65" s="2" customFormat="1" ht="24.15" customHeight="1">
      <c r="A148" s="29"/>
      <c r="B148" s="141"/>
      <c r="C148" s="166" t="s">
        <v>436</v>
      </c>
      <c r="D148" s="166" t="s">
        <v>268</v>
      </c>
      <c r="E148" s="167" t="s">
        <v>540</v>
      </c>
      <c r="F148" s="168" t="s">
        <v>541</v>
      </c>
      <c r="G148" s="169" t="s">
        <v>284</v>
      </c>
      <c r="H148" s="170">
        <v>6.9740000000000002</v>
      </c>
      <c r="I148" s="171"/>
      <c r="J148" s="170">
        <f t="shared" si="10"/>
        <v>0</v>
      </c>
      <c r="K148" s="172"/>
      <c r="L148" s="173"/>
      <c r="M148" s="174" t="s">
        <v>1</v>
      </c>
      <c r="N148" s="175" t="s">
        <v>39</v>
      </c>
      <c r="O148" s="55"/>
      <c r="P148" s="151">
        <f t="shared" si="11"/>
        <v>0</v>
      </c>
      <c r="Q148" s="151">
        <v>3.3E-3</v>
      </c>
      <c r="R148" s="151">
        <f t="shared" si="12"/>
        <v>2.3014200000000002E-2</v>
      </c>
      <c r="S148" s="151">
        <v>0</v>
      </c>
      <c r="T148" s="152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3" t="s">
        <v>420</v>
      </c>
      <c r="AT148" s="153" t="s">
        <v>268</v>
      </c>
      <c r="AU148" s="153" t="s">
        <v>133</v>
      </c>
      <c r="AY148" s="14" t="s">
        <v>125</v>
      </c>
      <c r="BE148" s="154">
        <f t="shared" si="14"/>
        <v>0</v>
      </c>
      <c r="BF148" s="154">
        <f t="shared" si="15"/>
        <v>0</v>
      </c>
      <c r="BG148" s="154">
        <f t="shared" si="16"/>
        <v>0</v>
      </c>
      <c r="BH148" s="154">
        <f t="shared" si="17"/>
        <v>0</v>
      </c>
      <c r="BI148" s="154">
        <f t="shared" si="18"/>
        <v>0</v>
      </c>
      <c r="BJ148" s="14" t="s">
        <v>133</v>
      </c>
      <c r="BK148" s="155">
        <f t="shared" si="19"/>
        <v>0</v>
      </c>
      <c r="BL148" s="14" t="s">
        <v>209</v>
      </c>
      <c r="BM148" s="153" t="s">
        <v>542</v>
      </c>
    </row>
    <row r="149" spans="1:65" s="2" customFormat="1" ht="24.15" customHeight="1">
      <c r="A149" s="29"/>
      <c r="B149" s="141"/>
      <c r="C149" s="166" t="s">
        <v>440</v>
      </c>
      <c r="D149" s="166" t="s">
        <v>268</v>
      </c>
      <c r="E149" s="167" t="s">
        <v>543</v>
      </c>
      <c r="F149" s="168" t="s">
        <v>544</v>
      </c>
      <c r="G149" s="169" t="s">
        <v>284</v>
      </c>
      <c r="H149" s="170">
        <v>536.46</v>
      </c>
      <c r="I149" s="171"/>
      <c r="J149" s="170">
        <f t="shared" si="10"/>
        <v>0</v>
      </c>
      <c r="K149" s="172"/>
      <c r="L149" s="173"/>
      <c r="M149" s="174" t="s">
        <v>1</v>
      </c>
      <c r="N149" s="175" t="s">
        <v>39</v>
      </c>
      <c r="O149" s="55"/>
      <c r="P149" s="151">
        <f t="shared" si="11"/>
        <v>0</v>
      </c>
      <c r="Q149" s="151">
        <v>1E-4</v>
      </c>
      <c r="R149" s="151">
        <f t="shared" si="12"/>
        <v>5.3646000000000006E-2</v>
      </c>
      <c r="S149" s="151">
        <v>0</v>
      </c>
      <c r="T149" s="152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3" t="s">
        <v>420</v>
      </c>
      <c r="AT149" s="153" t="s">
        <v>268</v>
      </c>
      <c r="AU149" s="153" t="s">
        <v>133</v>
      </c>
      <c r="AY149" s="14" t="s">
        <v>125</v>
      </c>
      <c r="BE149" s="154">
        <f t="shared" si="14"/>
        <v>0</v>
      </c>
      <c r="BF149" s="154">
        <f t="shared" si="15"/>
        <v>0</v>
      </c>
      <c r="BG149" s="154">
        <f t="shared" si="16"/>
        <v>0</v>
      </c>
      <c r="BH149" s="154">
        <f t="shared" si="17"/>
        <v>0</v>
      </c>
      <c r="BI149" s="154">
        <f t="shared" si="18"/>
        <v>0</v>
      </c>
      <c r="BJ149" s="14" t="s">
        <v>133</v>
      </c>
      <c r="BK149" s="155">
        <f t="shared" si="19"/>
        <v>0</v>
      </c>
      <c r="BL149" s="14" t="s">
        <v>209</v>
      </c>
      <c r="BM149" s="153" t="s">
        <v>545</v>
      </c>
    </row>
    <row r="150" spans="1:65" s="2" customFormat="1" ht="14.4" customHeight="1">
      <c r="A150" s="29"/>
      <c r="B150" s="141"/>
      <c r="C150" s="142" t="s">
        <v>200</v>
      </c>
      <c r="D150" s="142" t="s">
        <v>128</v>
      </c>
      <c r="E150" s="143" t="s">
        <v>546</v>
      </c>
      <c r="F150" s="144" t="s">
        <v>547</v>
      </c>
      <c r="G150" s="145" t="s">
        <v>284</v>
      </c>
      <c r="H150" s="146">
        <v>60</v>
      </c>
      <c r="I150" s="147"/>
      <c r="J150" s="146">
        <f t="shared" si="10"/>
        <v>0</v>
      </c>
      <c r="K150" s="148"/>
      <c r="L150" s="30"/>
      <c r="M150" s="149" t="s">
        <v>1</v>
      </c>
      <c r="N150" s="150" t="s">
        <v>39</v>
      </c>
      <c r="O150" s="55"/>
      <c r="P150" s="151">
        <f t="shared" si="11"/>
        <v>0</v>
      </c>
      <c r="Q150" s="151">
        <v>0</v>
      </c>
      <c r="R150" s="151">
        <f t="shared" si="12"/>
        <v>0</v>
      </c>
      <c r="S150" s="151">
        <v>0</v>
      </c>
      <c r="T150" s="152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3" t="s">
        <v>209</v>
      </c>
      <c r="AT150" s="153" t="s">
        <v>128</v>
      </c>
      <c r="AU150" s="153" t="s">
        <v>133</v>
      </c>
      <c r="AY150" s="14" t="s">
        <v>125</v>
      </c>
      <c r="BE150" s="154">
        <f t="shared" si="14"/>
        <v>0</v>
      </c>
      <c r="BF150" s="154">
        <f t="shared" si="15"/>
        <v>0</v>
      </c>
      <c r="BG150" s="154">
        <f t="shared" si="16"/>
        <v>0</v>
      </c>
      <c r="BH150" s="154">
        <f t="shared" si="17"/>
        <v>0</v>
      </c>
      <c r="BI150" s="154">
        <f t="shared" si="18"/>
        <v>0</v>
      </c>
      <c r="BJ150" s="14" t="s">
        <v>133</v>
      </c>
      <c r="BK150" s="155">
        <f t="shared" si="19"/>
        <v>0</v>
      </c>
      <c r="BL150" s="14" t="s">
        <v>209</v>
      </c>
      <c r="BM150" s="153" t="s">
        <v>548</v>
      </c>
    </row>
    <row r="151" spans="1:65" s="2" customFormat="1" ht="14.4" customHeight="1">
      <c r="A151" s="29"/>
      <c r="B151" s="141"/>
      <c r="C151" s="166" t="s">
        <v>206</v>
      </c>
      <c r="D151" s="166" t="s">
        <v>268</v>
      </c>
      <c r="E151" s="167" t="s">
        <v>549</v>
      </c>
      <c r="F151" s="168" t="s">
        <v>550</v>
      </c>
      <c r="G151" s="169" t="s">
        <v>284</v>
      </c>
      <c r="H151" s="170">
        <v>60</v>
      </c>
      <c r="I151" s="171"/>
      <c r="J151" s="170">
        <f t="shared" si="10"/>
        <v>0</v>
      </c>
      <c r="K151" s="172"/>
      <c r="L151" s="173"/>
      <c r="M151" s="174" t="s">
        <v>1</v>
      </c>
      <c r="N151" s="175" t="s">
        <v>39</v>
      </c>
      <c r="O151" s="55"/>
      <c r="P151" s="151">
        <f t="shared" si="11"/>
        <v>0</v>
      </c>
      <c r="Q151" s="151">
        <v>2.12E-2</v>
      </c>
      <c r="R151" s="151">
        <f t="shared" si="12"/>
        <v>1.272</v>
      </c>
      <c r="S151" s="151">
        <v>0</v>
      </c>
      <c r="T151" s="152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3" t="s">
        <v>420</v>
      </c>
      <c r="AT151" s="153" t="s">
        <v>268</v>
      </c>
      <c r="AU151" s="153" t="s">
        <v>133</v>
      </c>
      <c r="AY151" s="14" t="s">
        <v>125</v>
      </c>
      <c r="BE151" s="154">
        <f t="shared" si="14"/>
        <v>0</v>
      </c>
      <c r="BF151" s="154">
        <f t="shared" si="15"/>
        <v>0</v>
      </c>
      <c r="BG151" s="154">
        <f t="shared" si="16"/>
        <v>0</v>
      </c>
      <c r="BH151" s="154">
        <f t="shared" si="17"/>
        <v>0</v>
      </c>
      <c r="BI151" s="154">
        <f t="shared" si="18"/>
        <v>0</v>
      </c>
      <c r="BJ151" s="14" t="s">
        <v>133</v>
      </c>
      <c r="BK151" s="155">
        <f t="shared" si="19"/>
        <v>0</v>
      </c>
      <c r="BL151" s="14" t="s">
        <v>209</v>
      </c>
      <c r="BM151" s="153" t="s">
        <v>551</v>
      </c>
    </row>
    <row r="152" spans="1:65" s="2" customFormat="1" ht="14.4" customHeight="1">
      <c r="A152" s="29"/>
      <c r="B152" s="141"/>
      <c r="C152" s="142" t="s">
        <v>211</v>
      </c>
      <c r="D152" s="142" t="s">
        <v>128</v>
      </c>
      <c r="E152" s="143" t="s">
        <v>552</v>
      </c>
      <c r="F152" s="144" t="s">
        <v>553</v>
      </c>
      <c r="G152" s="145" t="s">
        <v>284</v>
      </c>
      <c r="H152" s="146">
        <v>120</v>
      </c>
      <c r="I152" s="147"/>
      <c r="J152" s="146">
        <f t="shared" si="10"/>
        <v>0</v>
      </c>
      <c r="K152" s="148"/>
      <c r="L152" s="30"/>
      <c r="M152" s="149" t="s">
        <v>1</v>
      </c>
      <c r="N152" s="150" t="s">
        <v>39</v>
      </c>
      <c r="O152" s="55"/>
      <c r="P152" s="151">
        <f t="shared" si="11"/>
        <v>0</v>
      </c>
      <c r="Q152" s="151">
        <v>0</v>
      </c>
      <c r="R152" s="151">
        <f t="shared" si="12"/>
        <v>0</v>
      </c>
      <c r="S152" s="151">
        <v>0</v>
      </c>
      <c r="T152" s="152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3" t="s">
        <v>209</v>
      </c>
      <c r="AT152" s="153" t="s">
        <v>128</v>
      </c>
      <c r="AU152" s="153" t="s">
        <v>133</v>
      </c>
      <c r="AY152" s="14" t="s">
        <v>125</v>
      </c>
      <c r="BE152" s="154">
        <f t="shared" si="14"/>
        <v>0</v>
      </c>
      <c r="BF152" s="154">
        <f t="shared" si="15"/>
        <v>0</v>
      </c>
      <c r="BG152" s="154">
        <f t="shared" si="16"/>
        <v>0</v>
      </c>
      <c r="BH152" s="154">
        <f t="shared" si="17"/>
        <v>0</v>
      </c>
      <c r="BI152" s="154">
        <f t="shared" si="18"/>
        <v>0</v>
      </c>
      <c r="BJ152" s="14" t="s">
        <v>133</v>
      </c>
      <c r="BK152" s="155">
        <f t="shared" si="19"/>
        <v>0</v>
      </c>
      <c r="BL152" s="14" t="s">
        <v>209</v>
      </c>
      <c r="BM152" s="153" t="s">
        <v>554</v>
      </c>
    </row>
    <row r="153" spans="1:65" s="2" customFormat="1" ht="14.4" customHeight="1">
      <c r="A153" s="29"/>
      <c r="B153" s="141"/>
      <c r="C153" s="166" t="s">
        <v>215</v>
      </c>
      <c r="D153" s="166" t="s">
        <v>268</v>
      </c>
      <c r="E153" s="167" t="s">
        <v>555</v>
      </c>
      <c r="F153" s="168" t="s">
        <v>556</v>
      </c>
      <c r="G153" s="169" t="s">
        <v>284</v>
      </c>
      <c r="H153" s="170">
        <v>120</v>
      </c>
      <c r="I153" s="171"/>
      <c r="J153" s="170">
        <f t="shared" si="10"/>
        <v>0</v>
      </c>
      <c r="K153" s="172"/>
      <c r="L153" s="173"/>
      <c r="M153" s="174" t="s">
        <v>1</v>
      </c>
      <c r="N153" s="175" t="s">
        <v>39</v>
      </c>
      <c r="O153" s="55"/>
      <c r="P153" s="151">
        <f t="shared" si="11"/>
        <v>0</v>
      </c>
      <c r="Q153" s="151">
        <v>2.12E-2</v>
      </c>
      <c r="R153" s="151">
        <f t="shared" si="12"/>
        <v>2.544</v>
      </c>
      <c r="S153" s="151">
        <v>0</v>
      </c>
      <c r="T153" s="152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3" t="s">
        <v>420</v>
      </c>
      <c r="AT153" s="153" t="s">
        <v>268</v>
      </c>
      <c r="AU153" s="153" t="s">
        <v>133</v>
      </c>
      <c r="AY153" s="14" t="s">
        <v>125</v>
      </c>
      <c r="BE153" s="154">
        <f t="shared" si="14"/>
        <v>0</v>
      </c>
      <c r="BF153" s="154">
        <f t="shared" si="15"/>
        <v>0</v>
      </c>
      <c r="BG153" s="154">
        <f t="shared" si="16"/>
        <v>0</v>
      </c>
      <c r="BH153" s="154">
        <f t="shared" si="17"/>
        <v>0</v>
      </c>
      <c r="BI153" s="154">
        <f t="shared" si="18"/>
        <v>0</v>
      </c>
      <c r="BJ153" s="14" t="s">
        <v>133</v>
      </c>
      <c r="BK153" s="155">
        <f t="shared" si="19"/>
        <v>0</v>
      </c>
      <c r="BL153" s="14" t="s">
        <v>209</v>
      </c>
      <c r="BM153" s="153" t="s">
        <v>557</v>
      </c>
    </row>
    <row r="154" spans="1:65" s="2" customFormat="1" ht="24.15" customHeight="1">
      <c r="A154" s="29"/>
      <c r="B154" s="141"/>
      <c r="C154" s="142" t="s">
        <v>444</v>
      </c>
      <c r="D154" s="142" t="s">
        <v>128</v>
      </c>
      <c r="E154" s="143" t="s">
        <v>558</v>
      </c>
      <c r="F154" s="144" t="s">
        <v>559</v>
      </c>
      <c r="G154" s="145" t="s">
        <v>284</v>
      </c>
      <c r="H154" s="146">
        <v>65</v>
      </c>
      <c r="I154" s="147"/>
      <c r="J154" s="146">
        <f t="shared" si="10"/>
        <v>0</v>
      </c>
      <c r="K154" s="148"/>
      <c r="L154" s="30"/>
      <c r="M154" s="149" t="s">
        <v>1</v>
      </c>
      <c r="N154" s="150" t="s">
        <v>39</v>
      </c>
      <c r="O154" s="55"/>
      <c r="P154" s="151">
        <f t="shared" si="11"/>
        <v>0</v>
      </c>
      <c r="Q154" s="151">
        <v>4.4600000000000004E-3</v>
      </c>
      <c r="R154" s="151">
        <f t="shared" si="12"/>
        <v>0.28990000000000005</v>
      </c>
      <c r="S154" s="151">
        <v>0</v>
      </c>
      <c r="T154" s="152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3" t="s">
        <v>209</v>
      </c>
      <c r="AT154" s="153" t="s">
        <v>128</v>
      </c>
      <c r="AU154" s="153" t="s">
        <v>133</v>
      </c>
      <c r="AY154" s="14" t="s">
        <v>125</v>
      </c>
      <c r="BE154" s="154">
        <f t="shared" si="14"/>
        <v>0</v>
      </c>
      <c r="BF154" s="154">
        <f t="shared" si="15"/>
        <v>0</v>
      </c>
      <c r="BG154" s="154">
        <f t="shared" si="16"/>
        <v>0</v>
      </c>
      <c r="BH154" s="154">
        <f t="shared" si="17"/>
        <v>0</v>
      </c>
      <c r="BI154" s="154">
        <f t="shared" si="18"/>
        <v>0</v>
      </c>
      <c r="BJ154" s="14" t="s">
        <v>133</v>
      </c>
      <c r="BK154" s="155">
        <f t="shared" si="19"/>
        <v>0</v>
      </c>
      <c r="BL154" s="14" t="s">
        <v>209</v>
      </c>
      <c r="BM154" s="153" t="s">
        <v>560</v>
      </c>
    </row>
    <row r="155" spans="1:65" s="2" customFormat="1" ht="24.15" customHeight="1">
      <c r="A155" s="29"/>
      <c r="B155" s="141"/>
      <c r="C155" s="166" t="s">
        <v>448</v>
      </c>
      <c r="D155" s="166" t="s">
        <v>268</v>
      </c>
      <c r="E155" s="167" t="s">
        <v>561</v>
      </c>
      <c r="F155" s="168" t="s">
        <v>562</v>
      </c>
      <c r="G155" s="169" t="s">
        <v>284</v>
      </c>
      <c r="H155" s="170">
        <v>65</v>
      </c>
      <c r="I155" s="171"/>
      <c r="J155" s="170">
        <f t="shared" si="10"/>
        <v>0</v>
      </c>
      <c r="K155" s="172"/>
      <c r="L155" s="173"/>
      <c r="M155" s="174" t="s">
        <v>1</v>
      </c>
      <c r="N155" s="175" t="s">
        <v>39</v>
      </c>
      <c r="O155" s="55"/>
      <c r="P155" s="151">
        <f t="shared" si="11"/>
        <v>0</v>
      </c>
      <c r="Q155" s="151">
        <v>3.5000000000000001E-3</v>
      </c>
      <c r="R155" s="151">
        <f t="shared" si="12"/>
        <v>0.22750000000000001</v>
      </c>
      <c r="S155" s="151">
        <v>0</v>
      </c>
      <c r="T155" s="152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3" t="s">
        <v>420</v>
      </c>
      <c r="AT155" s="153" t="s">
        <v>268</v>
      </c>
      <c r="AU155" s="153" t="s">
        <v>133</v>
      </c>
      <c r="AY155" s="14" t="s">
        <v>125</v>
      </c>
      <c r="BE155" s="154">
        <f t="shared" si="14"/>
        <v>0</v>
      </c>
      <c r="BF155" s="154">
        <f t="shared" si="15"/>
        <v>0</v>
      </c>
      <c r="BG155" s="154">
        <f t="shared" si="16"/>
        <v>0</v>
      </c>
      <c r="BH155" s="154">
        <f t="shared" si="17"/>
        <v>0</v>
      </c>
      <c r="BI155" s="154">
        <f t="shared" si="18"/>
        <v>0</v>
      </c>
      <c r="BJ155" s="14" t="s">
        <v>133</v>
      </c>
      <c r="BK155" s="155">
        <f t="shared" si="19"/>
        <v>0</v>
      </c>
      <c r="BL155" s="14" t="s">
        <v>209</v>
      </c>
      <c r="BM155" s="153" t="s">
        <v>563</v>
      </c>
    </row>
    <row r="156" spans="1:65" s="2" customFormat="1" ht="24.15" customHeight="1">
      <c r="A156" s="29"/>
      <c r="B156" s="141"/>
      <c r="C156" s="166" t="s">
        <v>452</v>
      </c>
      <c r="D156" s="166" t="s">
        <v>268</v>
      </c>
      <c r="E156" s="167" t="s">
        <v>564</v>
      </c>
      <c r="F156" s="168" t="s">
        <v>565</v>
      </c>
      <c r="G156" s="169" t="s">
        <v>284</v>
      </c>
      <c r="H156" s="170">
        <v>65</v>
      </c>
      <c r="I156" s="171"/>
      <c r="J156" s="170">
        <f t="shared" si="10"/>
        <v>0</v>
      </c>
      <c r="K156" s="172"/>
      <c r="L156" s="173"/>
      <c r="M156" s="174" t="s">
        <v>1</v>
      </c>
      <c r="N156" s="175" t="s">
        <v>39</v>
      </c>
      <c r="O156" s="55"/>
      <c r="P156" s="151">
        <f t="shared" si="11"/>
        <v>0</v>
      </c>
      <c r="Q156" s="151">
        <v>1E-3</v>
      </c>
      <c r="R156" s="151">
        <f t="shared" si="12"/>
        <v>6.5000000000000002E-2</v>
      </c>
      <c r="S156" s="151">
        <v>0</v>
      </c>
      <c r="T156" s="152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3" t="s">
        <v>420</v>
      </c>
      <c r="AT156" s="153" t="s">
        <v>268</v>
      </c>
      <c r="AU156" s="153" t="s">
        <v>133</v>
      </c>
      <c r="AY156" s="14" t="s">
        <v>125</v>
      </c>
      <c r="BE156" s="154">
        <f t="shared" si="14"/>
        <v>0</v>
      </c>
      <c r="BF156" s="154">
        <f t="shared" si="15"/>
        <v>0</v>
      </c>
      <c r="BG156" s="154">
        <f t="shared" si="16"/>
        <v>0</v>
      </c>
      <c r="BH156" s="154">
        <f t="shared" si="17"/>
        <v>0</v>
      </c>
      <c r="BI156" s="154">
        <f t="shared" si="18"/>
        <v>0</v>
      </c>
      <c r="BJ156" s="14" t="s">
        <v>133</v>
      </c>
      <c r="BK156" s="155">
        <f t="shared" si="19"/>
        <v>0</v>
      </c>
      <c r="BL156" s="14" t="s">
        <v>209</v>
      </c>
      <c r="BM156" s="153" t="s">
        <v>566</v>
      </c>
    </row>
    <row r="157" spans="1:65" s="2" customFormat="1" ht="14.4" customHeight="1">
      <c r="A157" s="29"/>
      <c r="B157" s="141"/>
      <c r="C157" s="142" t="s">
        <v>456</v>
      </c>
      <c r="D157" s="142" t="s">
        <v>128</v>
      </c>
      <c r="E157" s="143" t="s">
        <v>567</v>
      </c>
      <c r="F157" s="144" t="s">
        <v>568</v>
      </c>
      <c r="G157" s="145" t="s">
        <v>284</v>
      </c>
      <c r="H157" s="146">
        <v>22</v>
      </c>
      <c r="I157" s="147"/>
      <c r="J157" s="146">
        <f t="shared" si="10"/>
        <v>0</v>
      </c>
      <c r="K157" s="148"/>
      <c r="L157" s="30"/>
      <c r="M157" s="149" t="s">
        <v>1</v>
      </c>
      <c r="N157" s="150" t="s">
        <v>39</v>
      </c>
      <c r="O157" s="55"/>
      <c r="P157" s="151">
        <f t="shared" si="11"/>
        <v>0</v>
      </c>
      <c r="Q157" s="151">
        <v>4.4000000000000003E-3</v>
      </c>
      <c r="R157" s="151">
        <f t="shared" si="12"/>
        <v>9.6800000000000011E-2</v>
      </c>
      <c r="S157" s="151">
        <v>0</v>
      </c>
      <c r="T157" s="152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3" t="s">
        <v>209</v>
      </c>
      <c r="AT157" s="153" t="s">
        <v>128</v>
      </c>
      <c r="AU157" s="153" t="s">
        <v>133</v>
      </c>
      <c r="AY157" s="14" t="s">
        <v>125</v>
      </c>
      <c r="BE157" s="154">
        <f t="shared" si="14"/>
        <v>0</v>
      </c>
      <c r="BF157" s="154">
        <f t="shared" si="15"/>
        <v>0</v>
      </c>
      <c r="BG157" s="154">
        <f t="shared" si="16"/>
        <v>0</v>
      </c>
      <c r="BH157" s="154">
        <f t="shared" si="17"/>
        <v>0</v>
      </c>
      <c r="BI157" s="154">
        <f t="shared" si="18"/>
        <v>0</v>
      </c>
      <c r="BJ157" s="14" t="s">
        <v>133</v>
      </c>
      <c r="BK157" s="155">
        <f t="shared" si="19"/>
        <v>0</v>
      </c>
      <c r="BL157" s="14" t="s">
        <v>209</v>
      </c>
      <c r="BM157" s="153" t="s">
        <v>569</v>
      </c>
    </row>
    <row r="158" spans="1:65" s="2" customFormat="1" ht="24.15" customHeight="1">
      <c r="A158" s="29"/>
      <c r="B158" s="141"/>
      <c r="C158" s="166" t="s">
        <v>461</v>
      </c>
      <c r="D158" s="166" t="s">
        <v>268</v>
      </c>
      <c r="E158" s="167" t="s">
        <v>570</v>
      </c>
      <c r="F158" s="168" t="s">
        <v>571</v>
      </c>
      <c r="G158" s="169" t="s">
        <v>284</v>
      </c>
      <c r="H158" s="170">
        <v>22</v>
      </c>
      <c r="I158" s="171"/>
      <c r="J158" s="170">
        <f t="shared" si="10"/>
        <v>0</v>
      </c>
      <c r="K158" s="172"/>
      <c r="L158" s="173"/>
      <c r="M158" s="174" t="s">
        <v>1</v>
      </c>
      <c r="N158" s="175" t="s">
        <v>39</v>
      </c>
      <c r="O158" s="55"/>
      <c r="P158" s="151">
        <f t="shared" si="11"/>
        <v>0</v>
      </c>
      <c r="Q158" s="151">
        <v>2.8E-3</v>
      </c>
      <c r="R158" s="151">
        <f t="shared" si="12"/>
        <v>6.1600000000000002E-2</v>
      </c>
      <c r="S158" s="151">
        <v>0</v>
      </c>
      <c r="T158" s="152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3" t="s">
        <v>420</v>
      </c>
      <c r="AT158" s="153" t="s">
        <v>268</v>
      </c>
      <c r="AU158" s="153" t="s">
        <v>133</v>
      </c>
      <c r="AY158" s="14" t="s">
        <v>125</v>
      </c>
      <c r="BE158" s="154">
        <f t="shared" si="14"/>
        <v>0</v>
      </c>
      <c r="BF158" s="154">
        <f t="shared" si="15"/>
        <v>0</v>
      </c>
      <c r="BG158" s="154">
        <f t="shared" si="16"/>
        <v>0</v>
      </c>
      <c r="BH158" s="154">
        <f t="shared" si="17"/>
        <v>0</v>
      </c>
      <c r="BI158" s="154">
        <f t="shared" si="18"/>
        <v>0</v>
      </c>
      <c r="BJ158" s="14" t="s">
        <v>133</v>
      </c>
      <c r="BK158" s="155">
        <f t="shared" si="19"/>
        <v>0</v>
      </c>
      <c r="BL158" s="14" t="s">
        <v>209</v>
      </c>
      <c r="BM158" s="153" t="s">
        <v>572</v>
      </c>
    </row>
    <row r="159" spans="1:65" s="2" customFormat="1" ht="24.15" customHeight="1">
      <c r="A159" s="29"/>
      <c r="B159" s="141"/>
      <c r="C159" s="166" t="s">
        <v>466</v>
      </c>
      <c r="D159" s="166" t="s">
        <v>268</v>
      </c>
      <c r="E159" s="167" t="s">
        <v>573</v>
      </c>
      <c r="F159" s="168" t="s">
        <v>574</v>
      </c>
      <c r="G159" s="169" t="s">
        <v>284</v>
      </c>
      <c r="H159" s="170">
        <v>22</v>
      </c>
      <c r="I159" s="171"/>
      <c r="J159" s="170">
        <f t="shared" si="10"/>
        <v>0</v>
      </c>
      <c r="K159" s="172"/>
      <c r="L159" s="173"/>
      <c r="M159" s="174" t="s">
        <v>1</v>
      </c>
      <c r="N159" s="175" t="s">
        <v>39</v>
      </c>
      <c r="O159" s="55"/>
      <c r="P159" s="151">
        <f t="shared" si="11"/>
        <v>0</v>
      </c>
      <c r="Q159" s="151">
        <v>8.9999999999999998E-4</v>
      </c>
      <c r="R159" s="151">
        <f t="shared" si="12"/>
        <v>1.9799999999999998E-2</v>
      </c>
      <c r="S159" s="151">
        <v>0</v>
      </c>
      <c r="T159" s="152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3" t="s">
        <v>420</v>
      </c>
      <c r="AT159" s="153" t="s">
        <v>268</v>
      </c>
      <c r="AU159" s="153" t="s">
        <v>133</v>
      </c>
      <c r="AY159" s="14" t="s">
        <v>125</v>
      </c>
      <c r="BE159" s="154">
        <f t="shared" si="14"/>
        <v>0</v>
      </c>
      <c r="BF159" s="154">
        <f t="shared" si="15"/>
        <v>0</v>
      </c>
      <c r="BG159" s="154">
        <f t="shared" si="16"/>
        <v>0</v>
      </c>
      <c r="BH159" s="154">
        <f t="shared" si="17"/>
        <v>0</v>
      </c>
      <c r="BI159" s="154">
        <f t="shared" si="18"/>
        <v>0</v>
      </c>
      <c r="BJ159" s="14" t="s">
        <v>133</v>
      </c>
      <c r="BK159" s="155">
        <f t="shared" si="19"/>
        <v>0</v>
      </c>
      <c r="BL159" s="14" t="s">
        <v>209</v>
      </c>
      <c r="BM159" s="153" t="s">
        <v>575</v>
      </c>
    </row>
    <row r="160" spans="1:65" s="2" customFormat="1" ht="24.15" customHeight="1">
      <c r="A160" s="29"/>
      <c r="B160" s="141"/>
      <c r="C160" s="142" t="s">
        <v>314</v>
      </c>
      <c r="D160" s="142" t="s">
        <v>128</v>
      </c>
      <c r="E160" s="143" t="s">
        <v>576</v>
      </c>
      <c r="F160" s="144" t="s">
        <v>577</v>
      </c>
      <c r="G160" s="145" t="s">
        <v>179</v>
      </c>
      <c r="H160" s="180">
        <v>4.6909999999999998</v>
      </c>
      <c r="I160" s="147"/>
      <c r="J160" s="146">
        <f t="shared" si="10"/>
        <v>0</v>
      </c>
      <c r="K160" s="148"/>
      <c r="L160" s="30"/>
      <c r="M160" s="161" t="s">
        <v>1</v>
      </c>
      <c r="N160" s="162" t="s">
        <v>39</v>
      </c>
      <c r="O160" s="163"/>
      <c r="P160" s="164">
        <f t="shared" si="11"/>
        <v>0</v>
      </c>
      <c r="Q160" s="164">
        <v>0</v>
      </c>
      <c r="R160" s="164">
        <f t="shared" si="12"/>
        <v>0</v>
      </c>
      <c r="S160" s="164">
        <v>0</v>
      </c>
      <c r="T160" s="165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3" t="s">
        <v>209</v>
      </c>
      <c r="AT160" s="153" t="s">
        <v>128</v>
      </c>
      <c r="AU160" s="153" t="s">
        <v>133</v>
      </c>
      <c r="AY160" s="14" t="s">
        <v>125</v>
      </c>
      <c r="BE160" s="154">
        <f t="shared" si="14"/>
        <v>0</v>
      </c>
      <c r="BF160" s="154">
        <f t="shared" si="15"/>
        <v>0</v>
      </c>
      <c r="BG160" s="154">
        <f t="shared" si="16"/>
        <v>0</v>
      </c>
      <c r="BH160" s="154">
        <f t="shared" si="17"/>
        <v>0</v>
      </c>
      <c r="BI160" s="154">
        <f t="shared" si="18"/>
        <v>0</v>
      </c>
      <c r="BJ160" s="14" t="s">
        <v>133</v>
      </c>
      <c r="BK160" s="155">
        <f t="shared" si="19"/>
        <v>0</v>
      </c>
      <c r="BL160" s="14" t="s">
        <v>209</v>
      </c>
      <c r="BM160" s="153" t="s">
        <v>578</v>
      </c>
    </row>
    <row r="161" spans="1:31" s="2" customFormat="1" ht="6.9" customHeight="1">
      <c r="A161" s="29"/>
      <c r="B161" s="44"/>
      <c r="C161" s="45"/>
      <c r="D161" s="45"/>
      <c r="E161" s="45"/>
      <c r="F161" s="45"/>
      <c r="G161" s="45"/>
      <c r="H161" s="45"/>
      <c r="I161" s="45"/>
      <c r="J161" s="45"/>
      <c r="K161" s="45"/>
      <c r="L161" s="30"/>
      <c r="M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</row>
  </sheetData>
  <autoFilter ref="C121:K160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0"/>
  <sheetViews>
    <sheetView showGridLines="0" topLeftCell="A149" workbookViewId="0">
      <selection activeCell="I144" sqref="I144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184" t="s">
        <v>5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4" t="s">
        <v>94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" customHeight="1">
      <c r="B4" s="17"/>
      <c r="D4" s="18" t="s">
        <v>98</v>
      </c>
      <c r="L4" s="17"/>
      <c r="M4" s="90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24" t="str">
        <f>'Rekapitulácia stavby'!K6</f>
        <v xml:space="preserve">Zberný dvor v obci Lubeník </v>
      </c>
      <c r="F7" s="225"/>
      <c r="G7" s="225"/>
      <c r="H7" s="225"/>
      <c r="L7" s="17"/>
    </row>
    <row r="8" spans="1:46" s="2" customFormat="1" ht="12" customHeight="1">
      <c r="A8" s="29"/>
      <c r="B8" s="30"/>
      <c r="C8" s="29"/>
      <c r="D8" s="24" t="s">
        <v>99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9" t="s">
        <v>579</v>
      </c>
      <c r="F9" s="223"/>
      <c r="G9" s="223"/>
      <c r="H9" s="223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15</v>
      </c>
      <c r="E11" s="29"/>
      <c r="F11" s="22" t="s">
        <v>1</v>
      </c>
      <c r="G11" s="29"/>
      <c r="H11" s="29"/>
      <c r="I11" s="24" t="s">
        <v>16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17</v>
      </c>
      <c r="E12" s="29"/>
      <c r="F12" s="22" t="s">
        <v>18</v>
      </c>
      <c r="G12" s="29"/>
      <c r="H12" s="29"/>
      <c r="I12" s="24" t="s">
        <v>19</v>
      </c>
      <c r="J12" s="52" t="str">
        <f>'Rekapitulácia stavby'!AN8</f>
        <v>Vyplň údaj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8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20</v>
      </c>
      <c r="E14" s="29"/>
      <c r="F14" s="29"/>
      <c r="G14" s="29"/>
      <c r="H14" s="29"/>
      <c r="I14" s="24" t="s">
        <v>21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22</v>
      </c>
      <c r="F15" s="29"/>
      <c r="G15" s="29"/>
      <c r="H15" s="29"/>
      <c r="I15" s="24" t="s">
        <v>23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21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6" t="str">
        <f>'Rekapitulácia stavby'!E14</f>
        <v>Vyplň údaj</v>
      </c>
      <c r="F18" s="196"/>
      <c r="G18" s="196"/>
      <c r="H18" s="196"/>
      <c r="I18" s="24" t="s">
        <v>23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21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27</v>
      </c>
      <c r="F21" s="29"/>
      <c r="G21" s="29"/>
      <c r="H21" s="29"/>
      <c r="I21" s="24" t="s">
        <v>23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21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27</v>
      </c>
      <c r="F24" s="29"/>
      <c r="G24" s="29"/>
      <c r="H24" s="29"/>
      <c r="I24" s="24" t="s">
        <v>23</v>
      </c>
      <c r="J24" s="22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200" t="s">
        <v>1</v>
      </c>
      <c r="F27" s="200"/>
      <c r="G27" s="200"/>
      <c r="H27" s="200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4" t="s">
        <v>33</v>
      </c>
      <c r="E30" s="29"/>
      <c r="F30" s="29"/>
      <c r="G30" s="29"/>
      <c r="H30" s="29"/>
      <c r="I30" s="29"/>
      <c r="J30" s="68">
        <f>ROUND(J119,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9"/>
      <c r="E32" s="29"/>
      <c r="F32" s="33" t="s">
        <v>35</v>
      </c>
      <c r="G32" s="29"/>
      <c r="H32" s="29"/>
      <c r="I32" s="33" t="s">
        <v>34</v>
      </c>
      <c r="J32" s="33" t="s">
        <v>36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29"/>
      <c r="B33" s="30"/>
      <c r="C33" s="29"/>
      <c r="D33" s="95" t="s">
        <v>37</v>
      </c>
      <c r="E33" s="24" t="s">
        <v>38</v>
      </c>
      <c r="F33" s="96">
        <f>ROUND((SUM(BE119:BE179)),  2)</f>
        <v>0</v>
      </c>
      <c r="G33" s="29"/>
      <c r="H33" s="29"/>
      <c r="I33" s="97">
        <v>0.2</v>
      </c>
      <c r="J33" s="96">
        <f>ROUND(((SUM(BE119:BE179))*I33),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24" t="s">
        <v>39</v>
      </c>
      <c r="F34" s="96">
        <f>ROUND((SUM(BF119:BF179)),  2)</f>
        <v>0</v>
      </c>
      <c r="G34" s="29"/>
      <c r="H34" s="29"/>
      <c r="I34" s="97">
        <v>0.2</v>
      </c>
      <c r="J34" s="96">
        <f>ROUND(((SUM(BF119:BF179))*I34),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hidden="1" customHeight="1">
      <c r="A35" s="29"/>
      <c r="B35" s="30"/>
      <c r="C35" s="29"/>
      <c r="D35" s="29"/>
      <c r="E35" s="24" t="s">
        <v>40</v>
      </c>
      <c r="F35" s="96">
        <f>ROUND((SUM(BG119:BG179)),  2)</f>
        <v>0</v>
      </c>
      <c r="G35" s="29"/>
      <c r="H35" s="29"/>
      <c r="I35" s="97">
        <v>0.2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hidden="1" customHeight="1">
      <c r="A36" s="29"/>
      <c r="B36" s="30"/>
      <c r="C36" s="29"/>
      <c r="D36" s="29"/>
      <c r="E36" s="24" t="s">
        <v>41</v>
      </c>
      <c r="F36" s="96">
        <f>ROUND((SUM(BH119:BH179)),  2)</f>
        <v>0</v>
      </c>
      <c r="G36" s="29"/>
      <c r="H36" s="29"/>
      <c r="I36" s="97">
        <v>0.2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>
      <c r="A37" s="29"/>
      <c r="B37" s="30"/>
      <c r="C37" s="29"/>
      <c r="D37" s="29"/>
      <c r="E37" s="24" t="s">
        <v>42</v>
      </c>
      <c r="F37" s="96">
        <f>ROUND((SUM(BI119:BI179)),  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8"/>
      <c r="D39" s="99" t="s">
        <v>43</v>
      </c>
      <c r="E39" s="57"/>
      <c r="F39" s="57"/>
      <c r="G39" s="100" t="s">
        <v>44</v>
      </c>
      <c r="H39" s="101" t="s">
        <v>45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9"/>
      <c r="B61" s="30"/>
      <c r="C61" s="29"/>
      <c r="D61" s="42" t="s">
        <v>48</v>
      </c>
      <c r="E61" s="32"/>
      <c r="F61" s="104" t="s">
        <v>49</v>
      </c>
      <c r="G61" s="42" t="s">
        <v>48</v>
      </c>
      <c r="H61" s="32"/>
      <c r="I61" s="32"/>
      <c r="J61" s="105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9"/>
      <c r="B76" s="30"/>
      <c r="C76" s="29"/>
      <c r="D76" s="42" t="s">
        <v>48</v>
      </c>
      <c r="E76" s="32"/>
      <c r="F76" s="104" t="s">
        <v>49</v>
      </c>
      <c r="G76" s="42" t="s">
        <v>48</v>
      </c>
      <c r="H76" s="32"/>
      <c r="I76" s="32"/>
      <c r="J76" s="105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" customHeight="1">
      <c r="A82" s="29"/>
      <c r="B82" s="30"/>
      <c r="C82" s="18" t="s">
        <v>101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4" t="str">
        <f>E7</f>
        <v xml:space="preserve">Zberný dvor v obci Lubeník </v>
      </c>
      <c r="F85" s="225"/>
      <c r="G85" s="225"/>
      <c r="H85" s="225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99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09" t="str">
        <f>E9</f>
        <v>EL - Areálové osvetlenie</v>
      </c>
      <c r="F87" s="223"/>
      <c r="G87" s="223"/>
      <c r="H87" s="223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17</v>
      </c>
      <c r="D89" s="29"/>
      <c r="E89" s="29"/>
      <c r="F89" s="22" t="str">
        <f>F12</f>
        <v>Lubeník, okr. Revúca</v>
      </c>
      <c r="G89" s="29"/>
      <c r="H89" s="29"/>
      <c r="I89" s="24" t="s">
        <v>19</v>
      </c>
      <c r="J89" s="52" t="str">
        <f>IF(J12="","",J12)</f>
        <v>Vyplň údaj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40.049999999999997" customHeight="1">
      <c r="A91" s="29"/>
      <c r="B91" s="30"/>
      <c r="C91" s="24" t="s">
        <v>20</v>
      </c>
      <c r="D91" s="29"/>
      <c r="E91" s="29"/>
      <c r="F91" s="22" t="str">
        <f>E15</f>
        <v>Obec Lubeník, Obecný úrad č. 222, 049 18 Lubeník</v>
      </c>
      <c r="G91" s="29"/>
      <c r="H91" s="29"/>
      <c r="I91" s="24" t="s">
        <v>26</v>
      </c>
      <c r="J91" s="27" t="str">
        <f>E21</f>
        <v>ByvaPro s.r.o., Mlynské Nivy 58, 821 05 Bratislava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40.049999999999997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>ByvaPro s.r.o., Mlynské Nivy 58, 821 05 Bratislava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6" t="s">
        <v>102</v>
      </c>
      <c r="D94" s="98"/>
      <c r="E94" s="98"/>
      <c r="F94" s="98"/>
      <c r="G94" s="98"/>
      <c r="H94" s="98"/>
      <c r="I94" s="98"/>
      <c r="J94" s="107" t="s">
        <v>103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8" customHeight="1">
      <c r="A96" s="29"/>
      <c r="B96" s="30"/>
      <c r="C96" s="108" t="s">
        <v>104</v>
      </c>
      <c r="D96" s="29"/>
      <c r="E96" s="29"/>
      <c r="F96" s="29"/>
      <c r="G96" s="29"/>
      <c r="H96" s="29"/>
      <c r="I96" s="29"/>
      <c r="J96" s="68">
        <f>J119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105</v>
      </c>
    </row>
    <row r="97" spans="1:31" s="9" customFormat="1" ht="24.9" customHeight="1">
      <c r="B97" s="109"/>
      <c r="D97" s="110" t="s">
        <v>580</v>
      </c>
      <c r="E97" s="111"/>
      <c r="F97" s="111"/>
      <c r="G97" s="111"/>
      <c r="H97" s="111"/>
      <c r="I97" s="111"/>
      <c r="J97" s="112">
        <f>J120</f>
        <v>0</v>
      </c>
      <c r="L97" s="109"/>
    </row>
    <row r="98" spans="1:31" s="9" customFormat="1" ht="24.9" customHeight="1">
      <c r="B98" s="109"/>
      <c r="D98" s="110" t="s">
        <v>581</v>
      </c>
      <c r="E98" s="111"/>
      <c r="F98" s="111"/>
      <c r="G98" s="111"/>
      <c r="H98" s="111"/>
      <c r="I98" s="111"/>
      <c r="J98" s="112">
        <f>J131</f>
        <v>0</v>
      </c>
      <c r="L98" s="109"/>
    </row>
    <row r="99" spans="1:31" s="9" customFormat="1" ht="24.9" customHeight="1">
      <c r="B99" s="109"/>
      <c r="D99" s="110" t="s">
        <v>582</v>
      </c>
      <c r="E99" s="111"/>
      <c r="F99" s="111"/>
      <c r="G99" s="111"/>
      <c r="H99" s="111"/>
      <c r="I99" s="111"/>
      <c r="J99" s="112">
        <f>J155</f>
        <v>0</v>
      </c>
      <c r="L99" s="109"/>
    </row>
    <row r="100" spans="1:31" s="2" customFormat="1" ht="21.75" customHeight="1">
      <c r="A100" s="29"/>
      <c r="B100" s="30"/>
      <c r="C100" s="29"/>
      <c r="D100" s="29"/>
      <c r="E100" s="29"/>
      <c r="F100" s="29"/>
      <c r="G100" s="29"/>
      <c r="H100" s="29"/>
      <c r="I100" s="29"/>
      <c r="J100" s="29"/>
      <c r="K100" s="29"/>
      <c r="L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1" spans="1:31" s="2" customFormat="1" ht="6.9" customHeight="1">
      <c r="A101" s="29"/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3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5" spans="1:31" s="2" customFormat="1" ht="6.9" customHeight="1">
      <c r="A105" s="29"/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24.9" customHeight="1">
      <c r="A106" s="29"/>
      <c r="B106" s="30"/>
      <c r="C106" s="18" t="s">
        <v>111</v>
      </c>
      <c r="D106" s="29"/>
      <c r="E106" s="29"/>
      <c r="F106" s="29"/>
      <c r="G106" s="29"/>
      <c r="H106" s="29"/>
      <c r="I106" s="29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6.9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2" customHeight="1">
      <c r="A108" s="29"/>
      <c r="B108" s="30"/>
      <c r="C108" s="24" t="s">
        <v>14</v>
      </c>
      <c r="D108" s="29"/>
      <c r="E108" s="29"/>
      <c r="F108" s="29"/>
      <c r="G108" s="29"/>
      <c r="H108" s="2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6.5" customHeight="1">
      <c r="A109" s="29"/>
      <c r="B109" s="30"/>
      <c r="C109" s="29"/>
      <c r="D109" s="29"/>
      <c r="E109" s="224" t="str">
        <f>E7</f>
        <v xml:space="preserve">Zberný dvor v obci Lubeník </v>
      </c>
      <c r="F109" s="225"/>
      <c r="G109" s="225"/>
      <c r="H109" s="225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4" t="s">
        <v>99</v>
      </c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6.5" customHeight="1">
      <c r="A111" s="29"/>
      <c r="B111" s="30"/>
      <c r="C111" s="29"/>
      <c r="D111" s="29"/>
      <c r="E111" s="209" t="str">
        <f>E9</f>
        <v>EL - Areálové osvetlenie</v>
      </c>
      <c r="F111" s="223"/>
      <c r="G111" s="223"/>
      <c r="H111" s="223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17</v>
      </c>
      <c r="D113" s="29"/>
      <c r="E113" s="29"/>
      <c r="F113" s="22" t="str">
        <f>F12</f>
        <v>Lubeník, okr. Revúca</v>
      </c>
      <c r="G113" s="29"/>
      <c r="H113" s="29"/>
      <c r="I113" s="24" t="s">
        <v>19</v>
      </c>
      <c r="J113" s="52" t="str">
        <f>IF(J12="","",J12)</f>
        <v>Vyplň údaj</v>
      </c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6.9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40.049999999999997" customHeight="1">
      <c r="A115" s="29"/>
      <c r="B115" s="30"/>
      <c r="C115" s="24" t="s">
        <v>20</v>
      </c>
      <c r="D115" s="29"/>
      <c r="E115" s="29"/>
      <c r="F115" s="22" t="str">
        <f>E15</f>
        <v>Obec Lubeník, Obecný úrad č. 222, 049 18 Lubeník</v>
      </c>
      <c r="G115" s="29"/>
      <c r="H115" s="29"/>
      <c r="I115" s="24" t="s">
        <v>26</v>
      </c>
      <c r="J115" s="27" t="str">
        <f>E21</f>
        <v>ByvaPro s.r.o., Mlynské Nivy 58, 821 05 Bratislava</v>
      </c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40.049999999999997" customHeight="1">
      <c r="A116" s="29"/>
      <c r="B116" s="30"/>
      <c r="C116" s="24" t="s">
        <v>24</v>
      </c>
      <c r="D116" s="29"/>
      <c r="E116" s="29"/>
      <c r="F116" s="22" t="str">
        <f>IF(E18="","",E18)</f>
        <v>Vyplň údaj</v>
      </c>
      <c r="G116" s="29"/>
      <c r="H116" s="29"/>
      <c r="I116" s="24" t="s">
        <v>30</v>
      </c>
      <c r="J116" s="27" t="str">
        <f>E24</f>
        <v>ByvaPro s.r.o., Mlynské Nivy 58, 821 05 Bratislava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0.3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11" customFormat="1" ht="29.25" customHeight="1">
      <c r="A118" s="117"/>
      <c r="B118" s="118"/>
      <c r="C118" s="119" t="s">
        <v>112</v>
      </c>
      <c r="D118" s="120" t="s">
        <v>58</v>
      </c>
      <c r="E118" s="120" t="s">
        <v>54</v>
      </c>
      <c r="F118" s="120" t="s">
        <v>55</v>
      </c>
      <c r="G118" s="120" t="s">
        <v>113</v>
      </c>
      <c r="H118" s="120" t="s">
        <v>114</v>
      </c>
      <c r="I118" s="120" t="s">
        <v>115</v>
      </c>
      <c r="J118" s="121" t="s">
        <v>103</v>
      </c>
      <c r="K118" s="122" t="s">
        <v>116</v>
      </c>
      <c r="L118" s="123"/>
      <c r="M118" s="59" t="s">
        <v>1</v>
      </c>
      <c r="N118" s="60" t="s">
        <v>37</v>
      </c>
      <c r="O118" s="60" t="s">
        <v>117</v>
      </c>
      <c r="P118" s="60" t="s">
        <v>118</v>
      </c>
      <c r="Q118" s="60" t="s">
        <v>119</v>
      </c>
      <c r="R118" s="60" t="s">
        <v>120</v>
      </c>
      <c r="S118" s="60" t="s">
        <v>121</v>
      </c>
      <c r="T118" s="61" t="s">
        <v>122</v>
      </c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</row>
    <row r="119" spans="1:65" s="2" customFormat="1" ht="22.8" customHeight="1">
      <c r="A119" s="29"/>
      <c r="B119" s="30"/>
      <c r="C119" s="66" t="s">
        <v>104</v>
      </c>
      <c r="D119" s="29"/>
      <c r="E119" s="29"/>
      <c r="F119" s="29"/>
      <c r="G119" s="29"/>
      <c r="H119" s="29"/>
      <c r="I119" s="29"/>
      <c r="J119" s="124">
        <f>BK119</f>
        <v>0</v>
      </c>
      <c r="K119" s="29"/>
      <c r="L119" s="30"/>
      <c r="M119" s="62"/>
      <c r="N119" s="53"/>
      <c r="O119" s="63"/>
      <c r="P119" s="125">
        <f>P120+P131+P155</f>
        <v>0</v>
      </c>
      <c r="Q119" s="63"/>
      <c r="R119" s="125">
        <f>R120+R131+R155</f>
        <v>0</v>
      </c>
      <c r="S119" s="63"/>
      <c r="T119" s="126">
        <f>T120+T131+T155</f>
        <v>0</v>
      </c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T119" s="14" t="s">
        <v>72</v>
      </c>
      <c r="AU119" s="14" t="s">
        <v>105</v>
      </c>
      <c r="BK119" s="127">
        <f>BK120+BK131+BK155</f>
        <v>0</v>
      </c>
    </row>
    <row r="120" spans="1:65" s="12" customFormat="1" ht="25.95" customHeight="1">
      <c r="B120" s="128"/>
      <c r="D120" s="129" t="s">
        <v>72</v>
      </c>
      <c r="E120" s="130" t="s">
        <v>123</v>
      </c>
      <c r="F120" s="130" t="s">
        <v>583</v>
      </c>
      <c r="I120" s="131"/>
      <c r="J120" s="132">
        <f>BK120</f>
        <v>0</v>
      </c>
      <c r="L120" s="128"/>
      <c r="M120" s="133"/>
      <c r="N120" s="134"/>
      <c r="O120" s="134"/>
      <c r="P120" s="135">
        <f>SUM(P121:P130)</f>
        <v>0</v>
      </c>
      <c r="Q120" s="134"/>
      <c r="R120" s="135">
        <f>SUM(R121:R130)</f>
        <v>0</v>
      </c>
      <c r="S120" s="134"/>
      <c r="T120" s="136">
        <f>SUM(T121:T130)</f>
        <v>0</v>
      </c>
      <c r="AR120" s="129" t="s">
        <v>81</v>
      </c>
      <c r="AT120" s="137" t="s">
        <v>72</v>
      </c>
      <c r="AU120" s="137" t="s">
        <v>73</v>
      </c>
      <c r="AY120" s="129" t="s">
        <v>125</v>
      </c>
      <c r="BK120" s="138">
        <f>SUM(BK121:BK130)</f>
        <v>0</v>
      </c>
    </row>
    <row r="121" spans="1:65" s="2" customFormat="1" ht="14.4" customHeight="1">
      <c r="A121" s="29"/>
      <c r="B121" s="141"/>
      <c r="C121" s="142" t="s">
        <v>185</v>
      </c>
      <c r="D121" s="142" t="s">
        <v>128</v>
      </c>
      <c r="E121" s="143" t="s">
        <v>584</v>
      </c>
      <c r="F121" s="144" t="s">
        <v>585</v>
      </c>
      <c r="G121" s="145" t="s">
        <v>284</v>
      </c>
      <c r="H121" s="146">
        <v>1</v>
      </c>
      <c r="I121" s="147"/>
      <c r="J121" s="146">
        <f t="shared" ref="J121:J130" si="0">ROUND(I121*H121,3)</f>
        <v>0</v>
      </c>
      <c r="K121" s="148"/>
      <c r="L121" s="30"/>
      <c r="M121" s="149" t="s">
        <v>1</v>
      </c>
      <c r="N121" s="150" t="s">
        <v>39</v>
      </c>
      <c r="O121" s="55"/>
      <c r="P121" s="151">
        <f t="shared" ref="P121:P130" si="1">O121*H121</f>
        <v>0</v>
      </c>
      <c r="Q121" s="151">
        <v>0</v>
      </c>
      <c r="R121" s="151">
        <f t="shared" ref="R121:R130" si="2">Q121*H121</f>
        <v>0</v>
      </c>
      <c r="S121" s="151">
        <v>0</v>
      </c>
      <c r="T121" s="152">
        <f t="shared" ref="T121:T130" si="3">S121*H121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53" t="s">
        <v>132</v>
      </c>
      <c r="AT121" s="153" t="s">
        <v>128</v>
      </c>
      <c r="AU121" s="153" t="s">
        <v>81</v>
      </c>
      <c r="AY121" s="14" t="s">
        <v>125</v>
      </c>
      <c r="BE121" s="154">
        <f t="shared" ref="BE121:BE130" si="4">IF(N121="základná",J121,0)</f>
        <v>0</v>
      </c>
      <c r="BF121" s="154">
        <f t="shared" ref="BF121:BF130" si="5">IF(N121="znížená",J121,0)</f>
        <v>0</v>
      </c>
      <c r="BG121" s="154">
        <f t="shared" ref="BG121:BG130" si="6">IF(N121="zákl. prenesená",J121,0)</f>
        <v>0</v>
      </c>
      <c r="BH121" s="154">
        <f t="shared" ref="BH121:BH130" si="7">IF(N121="zníž. prenesená",J121,0)</f>
        <v>0</v>
      </c>
      <c r="BI121" s="154">
        <f t="shared" ref="BI121:BI130" si="8">IF(N121="nulová",J121,0)</f>
        <v>0</v>
      </c>
      <c r="BJ121" s="14" t="s">
        <v>133</v>
      </c>
      <c r="BK121" s="155">
        <f t="shared" ref="BK121:BK130" si="9">ROUND(I121*H121,3)</f>
        <v>0</v>
      </c>
      <c r="BL121" s="14" t="s">
        <v>132</v>
      </c>
      <c r="BM121" s="153" t="s">
        <v>586</v>
      </c>
    </row>
    <row r="122" spans="1:65" s="2" customFormat="1" ht="14.4" customHeight="1">
      <c r="A122" s="29"/>
      <c r="B122" s="141"/>
      <c r="C122" s="166" t="s">
        <v>189</v>
      </c>
      <c r="D122" s="166" t="s">
        <v>268</v>
      </c>
      <c r="E122" s="167" t="s">
        <v>587</v>
      </c>
      <c r="F122" s="168" t="s">
        <v>585</v>
      </c>
      <c r="G122" s="169" t="s">
        <v>284</v>
      </c>
      <c r="H122" s="170">
        <v>1</v>
      </c>
      <c r="I122" s="171"/>
      <c r="J122" s="170">
        <f t="shared" si="0"/>
        <v>0</v>
      </c>
      <c r="K122" s="172"/>
      <c r="L122" s="173"/>
      <c r="M122" s="174" t="s">
        <v>1</v>
      </c>
      <c r="N122" s="175" t="s">
        <v>39</v>
      </c>
      <c r="O122" s="55"/>
      <c r="P122" s="151">
        <f t="shared" si="1"/>
        <v>0</v>
      </c>
      <c r="Q122" s="151">
        <v>0</v>
      </c>
      <c r="R122" s="151">
        <f t="shared" si="2"/>
        <v>0</v>
      </c>
      <c r="S122" s="151">
        <v>0</v>
      </c>
      <c r="T122" s="152">
        <f t="shared" si="3"/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53" t="s">
        <v>135</v>
      </c>
      <c r="AT122" s="153" t="s">
        <v>268</v>
      </c>
      <c r="AU122" s="153" t="s">
        <v>81</v>
      </c>
      <c r="AY122" s="14" t="s">
        <v>125</v>
      </c>
      <c r="BE122" s="154">
        <f t="shared" si="4"/>
        <v>0</v>
      </c>
      <c r="BF122" s="154">
        <f t="shared" si="5"/>
        <v>0</v>
      </c>
      <c r="BG122" s="154">
        <f t="shared" si="6"/>
        <v>0</v>
      </c>
      <c r="BH122" s="154">
        <f t="shared" si="7"/>
        <v>0</v>
      </c>
      <c r="BI122" s="154">
        <f t="shared" si="8"/>
        <v>0</v>
      </c>
      <c r="BJ122" s="14" t="s">
        <v>133</v>
      </c>
      <c r="BK122" s="155">
        <f t="shared" si="9"/>
        <v>0</v>
      </c>
      <c r="BL122" s="14" t="s">
        <v>132</v>
      </c>
      <c r="BM122" s="153" t="s">
        <v>588</v>
      </c>
    </row>
    <row r="123" spans="1:65" s="2" customFormat="1" ht="14.4" customHeight="1">
      <c r="A123" s="29"/>
      <c r="B123" s="141"/>
      <c r="C123" s="166" t="s">
        <v>194</v>
      </c>
      <c r="D123" s="166" t="s">
        <v>268</v>
      </c>
      <c r="E123" s="167" t="s">
        <v>589</v>
      </c>
      <c r="F123" s="168" t="s">
        <v>590</v>
      </c>
      <c r="G123" s="169" t="s">
        <v>591</v>
      </c>
      <c r="H123" s="170">
        <v>1</v>
      </c>
      <c r="I123" s="171"/>
      <c r="J123" s="170">
        <f t="shared" si="0"/>
        <v>0</v>
      </c>
      <c r="K123" s="172"/>
      <c r="L123" s="173"/>
      <c r="M123" s="174" t="s">
        <v>1</v>
      </c>
      <c r="N123" s="175" t="s">
        <v>39</v>
      </c>
      <c r="O123" s="55"/>
      <c r="P123" s="151">
        <f t="shared" si="1"/>
        <v>0</v>
      </c>
      <c r="Q123" s="151">
        <v>0</v>
      </c>
      <c r="R123" s="151">
        <f t="shared" si="2"/>
        <v>0</v>
      </c>
      <c r="S123" s="151">
        <v>0</v>
      </c>
      <c r="T123" s="152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53" t="s">
        <v>135</v>
      </c>
      <c r="AT123" s="153" t="s">
        <v>268</v>
      </c>
      <c r="AU123" s="153" t="s">
        <v>81</v>
      </c>
      <c r="AY123" s="14" t="s">
        <v>125</v>
      </c>
      <c r="BE123" s="154">
        <f t="shared" si="4"/>
        <v>0</v>
      </c>
      <c r="BF123" s="154">
        <f t="shared" si="5"/>
        <v>0</v>
      </c>
      <c r="BG123" s="154">
        <f t="shared" si="6"/>
        <v>0</v>
      </c>
      <c r="BH123" s="154">
        <f t="shared" si="7"/>
        <v>0</v>
      </c>
      <c r="BI123" s="154">
        <f t="shared" si="8"/>
        <v>0</v>
      </c>
      <c r="BJ123" s="14" t="s">
        <v>133</v>
      </c>
      <c r="BK123" s="155">
        <f t="shared" si="9"/>
        <v>0</v>
      </c>
      <c r="BL123" s="14" t="s">
        <v>132</v>
      </c>
      <c r="BM123" s="153" t="s">
        <v>592</v>
      </c>
    </row>
    <row r="124" spans="1:65" s="2" customFormat="1" ht="14.4" customHeight="1">
      <c r="A124" s="29"/>
      <c r="B124" s="141"/>
      <c r="C124" s="166" t="s">
        <v>314</v>
      </c>
      <c r="D124" s="166" t="s">
        <v>268</v>
      </c>
      <c r="E124" s="167" t="s">
        <v>593</v>
      </c>
      <c r="F124" s="168" t="s">
        <v>594</v>
      </c>
      <c r="G124" s="169" t="s">
        <v>284</v>
      </c>
      <c r="H124" s="170">
        <v>1</v>
      </c>
      <c r="I124" s="171"/>
      <c r="J124" s="170">
        <f t="shared" si="0"/>
        <v>0</v>
      </c>
      <c r="K124" s="172"/>
      <c r="L124" s="173"/>
      <c r="M124" s="174" t="s">
        <v>1</v>
      </c>
      <c r="N124" s="175" t="s">
        <v>39</v>
      </c>
      <c r="O124" s="55"/>
      <c r="P124" s="151">
        <f t="shared" si="1"/>
        <v>0</v>
      </c>
      <c r="Q124" s="151">
        <v>0</v>
      </c>
      <c r="R124" s="151">
        <f t="shared" si="2"/>
        <v>0</v>
      </c>
      <c r="S124" s="151">
        <v>0</v>
      </c>
      <c r="T124" s="152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53" t="s">
        <v>135</v>
      </c>
      <c r="AT124" s="153" t="s">
        <v>268</v>
      </c>
      <c r="AU124" s="153" t="s">
        <v>81</v>
      </c>
      <c r="AY124" s="14" t="s">
        <v>125</v>
      </c>
      <c r="BE124" s="154">
        <f t="shared" si="4"/>
        <v>0</v>
      </c>
      <c r="BF124" s="154">
        <f t="shared" si="5"/>
        <v>0</v>
      </c>
      <c r="BG124" s="154">
        <f t="shared" si="6"/>
        <v>0</v>
      </c>
      <c r="BH124" s="154">
        <f t="shared" si="7"/>
        <v>0</v>
      </c>
      <c r="BI124" s="154">
        <f t="shared" si="8"/>
        <v>0</v>
      </c>
      <c r="BJ124" s="14" t="s">
        <v>133</v>
      </c>
      <c r="BK124" s="155">
        <f t="shared" si="9"/>
        <v>0</v>
      </c>
      <c r="BL124" s="14" t="s">
        <v>132</v>
      </c>
      <c r="BM124" s="153" t="s">
        <v>595</v>
      </c>
    </row>
    <row r="125" spans="1:65" s="2" customFormat="1" ht="24.15" customHeight="1">
      <c r="A125" s="29"/>
      <c r="B125" s="141"/>
      <c r="C125" s="166" t="s">
        <v>200</v>
      </c>
      <c r="D125" s="166" t="s">
        <v>268</v>
      </c>
      <c r="E125" s="167" t="s">
        <v>596</v>
      </c>
      <c r="F125" s="168" t="s">
        <v>597</v>
      </c>
      <c r="G125" s="169" t="s">
        <v>284</v>
      </c>
      <c r="H125" s="170">
        <v>1</v>
      </c>
      <c r="I125" s="171"/>
      <c r="J125" s="170">
        <f t="shared" si="0"/>
        <v>0</v>
      </c>
      <c r="K125" s="172"/>
      <c r="L125" s="173"/>
      <c r="M125" s="174" t="s">
        <v>1</v>
      </c>
      <c r="N125" s="175" t="s">
        <v>39</v>
      </c>
      <c r="O125" s="55"/>
      <c r="P125" s="151">
        <f t="shared" si="1"/>
        <v>0</v>
      </c>
      <c r="Q125" s="151">
        <v>0</v>
      </c>
      <c r="R125" s="151">
        <f t="shared" si="2"/>
        <v>0</v>
      </c>
      <c r="S125" s="151">
        <v>0</v>
      </c>
      <c r="T125" s="152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53" t="s">
        <v>135</v>
      </c>
      <c r="AT125" s="153" t="s">
        <v>268</v>
      </c>
      <c r="AU125" s="153" t="s">
        <v>81</v>
      </c>
      <c r="AY125" s="14" t="s">
        <v>125</v>
      </c>
      <c r="BE125" s="154">
        <f t="shared" si="4"/>
        <v>0</v>
      </c>
      <c r="BF125" s="154">
        <f t="shared" si="5"/>
        <v>0</v>
      </c>
      <c r="BG125" s="154">
        <f t="shared" si="6"/>
        <v>0</v>
      </c>
      <c r="BH125" s="154">
        <f t="shared" si="7"/>
        <v>0</v>
      </c>
      <c r="BI125" s="154">
        <f t="shared" si="8"/>
        <v>0</v>
      </c>
      <c r="BJ125" s="14" t="s">
        <v>133</v>
      </c>
      <c r="BK125" s="155">
        <f t="shared" si="9"/>
        <v>0</v>
      </c>
      <c r="BL125" s="14" t="s">
        <v>132</v>
      </c>
      <c r="BM125" s="153" t="s">
        <v>598</v>
      </c>
    </row>
    <row r="126" spans="1:65" s="2" customFormat="1" ht="14.4" customHeight="1">
      <c r="A126" s="29"/>
      <c r="B126" s="141"/>
      <c r="C126" s="166" t="s">
        <v>206</v>
      </c>
      <c r="D126" s="166" t="s">
        <v>268</v>
      </c>
      <c r="E126" s="167" t="s">
        <v>599</v>
      </c>
      <c r="F126" s="168" t="s">
        <v>600</v>
      </c>
      <c r="G126" s="169" t="s">
        <v>284</v>
      </c>
      <c r="H126" s="170">
        <v>1</v>
      </c>
      <c r="I126" s="171"/>
      <c r="J126" s="170">
        <f t="shared" si="0"/>
        <v>0</v>
      </c>
      <c r="K126" s="172"/>
      <c r="L126" s="173"/>
      <c r="M126" s="174" t="s">
        <v>1</v>
      </c>
      <c r="N126" s="175" t="s">
        <v>39</v>
      </c>
      <c r="O126" s="55"/>
      <c r="P126" s="151">
        <f t="shared" si="1"/>
        <v>0</v>
      </c>
      <c r="Q126" s="151">
        <v>0</v>
      </c>
      <c r="R126" s="151">
        <f t="shared" si="2"/>
        <v>0</v>
      </c>
      <c r="S126" s="151">
        <v>0</v>
      </c>
      <c r="T126" s="152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3" t="s">
        <v>135</v>
      </c>
      <c r="AT126" s="153" t="s">
        <v>268</v>
      </c>
      <c r="AU126" s="153" t="s">
        <v>81</v>
      </c>
      <c r="AY126" s="14" t="s">
        <v>125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4" t="s">
        <v>133</v>
      </c>
      <c r="BK126" s="155">
        <f t="shared" si="9"/>
        <v>0</v>
      </c>
      <c r="BL126" s="14" t="s">
        <v>132</v>
      </c>
      <c r="BM126" s="153" t="s">
        <v>601</v>
      </c>
    </row>
    <row r="127" spans="1:65" s="2" customFormat="1" ht="14.4" customHeight="1">
      <c r="A127" s="29"/>
      <c r="B127" s="141"/>
      <c r="C127" s="166" t="s">
        <v>211</v>
      </c>
      <c r="D127" s="166" t="s">
        <v>268</v>
      </c>
      <c r="E127" s="167" t="s">
        <v>602</v>
      </c>
      <c r="F127" s="168" t="s">
        <v>603</v>
      </c>
      <c r="G127" s="169" t="s">
        <v>284</v>
      </c>
      <c r="H127" s="170">
        <v>4</v>
      </c>
      <c r="I127" s="171"/>
      <c r="J127" s="170">
        <f t="shared" si="0"/>
        <v>0</v>
      </c>
      <c r="K127" s="172"/>
      <c r="L127" s="173"/>
      <c r="M127" s="174" t="s">
        <v>1</v>
      </c>
      <c r="N127" s="175" t="s">
        <v>39</v>
      </c>
      <c r="O127" s="55"/>
      <c r="P127" s="151">
        <f t="shared" si="1"/>
        <v>0</v>
      </c>
      <c r="Q127" s="151">
        <v>0</v>
      </c>
      <c r="R127" s="151">
        <f t="shared" si="2"/>
        <v>0</v>
      </c>
      <c r="S127" s="151">
        <v>0</v>
      </c>
      <c r="T127" s="152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3" t="s">
        <v>135</v>
      </c>
      <c r="AT127" s="153" t="s">
        <v>268</v>
      </c>
      <c r="AU127" s="153" t="s">
        <v>81</v>
      </c>
      <c r="AY127" s="14" t="s">
        <v>125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4" t="s">
        <v>133</v>
      </c>
      <c r="BK127" s="155">
        <f t="shared" si="9"/>
        <v>0</v>
      </c>
      <c r="BL127" s="14" t="s">
        <v>132</v>
      </c>
      <c r="BM127" s="153" t="s">
        <v>604</v>
      </c>
    </row>
    <row r="128" spans="1:65" s="2" customFormat="1" ht="14.4" customHeight="1">
      <c r="A128" s="29"/>
      <c r="B128" s="141"/>
      <c r="C128" s="166" t="s">
        <v>215</v>
      </c>
      <c r="D128" s="166" t="s">
        <v>268</v>
      </c>
      <c r="E128" s="167" t="s">
        <v>605</v>
      </c>
      <c r="F128" s="168" t="s">
        <v>606</v>
      </c>
      <c r="G128" s="169" t="s">
        <v>284</v>
      </c>
      <c r="H128" s="170">
        <v>1</v>
      </c>
      <c r="I128" s="171"/>
      <c r="J128" s="170">
        <f t="shared" si="0"/>
        <v>0</v>
      </c>
      <c r="K128" s="172"/>
      <c r="L128" s="173"/>
      <c r="M128" s="174" t="s">
        <v>1</v>
      </c>
      <c r="N128" s="175" t="s">
        <v>39</v>
      </c>
      <c r="O128" s="55"/>
      <c r="P128" s="151">
        <f t="shared" si="1"/>
        <v>0</v>
      </c>
      <c r="Q128" s="151">
        <v>0</v>
      </c>
      <c r="R128" s="151">
        <f t="shared" si="2"/>
        <v>0</v>
      </c>
      <c r="S128" s="151">
        <v>0</v>
      </c>
      <c r="T128" s="152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3" t="s">
        <v>135</v>
      </c>
      <c r="AT128" s="153" t="s">
        <v>268</v>
      </c>
      <c r="AU128" s="153" t="s">
        <v>81</v>
      </c>
      <c r="AY128" s="14" t="s">
        <v>125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4" t="s">
        <v>133</v>
      </c>
      <c r="BK128" s="155">
        <f t="shared" si="9"/>
        <v>0</v>
      </c>
      <c r="BL128" s="14" t="s">
        <v>132</v>
      </c>
      <c r="BM128" s="153" t="s">
        <v>607</v>
      </c>
    </row>
    <row r="129" spans="1:65" s="2" customFormat="1" ht="14.4" customHeight="1">
      <c r="A129" s="29"/>
      <c r="B129" s="141"/>
      <c r="C129" s="166" t="s">
        <v>416</v>
      </c>
      <c r="D129" s="166" t="s">
        <v>268</v>
      </c>
      <c r="E129" s="167" t="s">
        <v>608</v>
      </c>
      <c r="F129" s="168" t="s">
        <v>609</v>
      </c>
      <c r="G129" s="169" t="s">
        <v>284</v>
      </c>
      <c r="H129" s="170">
        <v>1</v>
      </c>
      <c r="I129" s="171"/>
      <c r="J129" s="170">
        <f t="shared" si="0"/>
        <v>0</v>
      </c>
      <c r="K129" s="172"/>
      <c r="L129" s="173"/>
      <c r="M129" s="174" t="s">
        <v>1</v>
      </c>
      <c r="N129" s="175" t="s">
        <v>39</v>
      </c>
      <c r="O129" s="55"/>
      <c r="P129" s="151">
        <f t="shared" si="1"/>
        <v>0</v>
      </c>
      <c r="Q129" s="151">
        <v>0</v>
      </c>
      <c r="R129" s="151">
        <f t="shared" si="2"/>
        <v>0</v>
      </c>
      <c r="S129" s="151">
        <v>0</v>
      </c>
      <c r="T129" s="152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3" t="s">
        <v>135</v>
      </c>
      <c r="AT129" s="153" t="s">
        <v>268</v>
      </c>
      <c r="AU129" s="153" t="s">
        <v>81</v>
      </c>
      <c r="AY129" s="14" t="s">
        <v>125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4" t="s">
        <v>133</v>
      </c>
      <c r="BK129" s="155">
        <f t="shared" si="9"/>
        <v>0</v>
      </c>
      <c r="BL129" s="14" t="s">
        <v>132</v>
      </c>
      <c r="BM129" s="153" t="s">
        <v>610</v>
      </c>
    </row>
    <row r="130" spans="1:65" s="2" customFormat="1" ht="14.4" customHeight="1">
      <c r="A130" s="29"/>
      <c r="B130" s="141"/>
      <c r="C130" s="166" t="s">
        <v>420</v>
      </c>
      <c r="D130" s="166" t="s">
        <v>268</v>
      </c>
      <c r="E130" s="167" t="s">
        <v>611</v>
      </c>
      <c r="F130" s="168" t="s">
        <v>612</v>
      </c>
      <c r="G130" s="169" t="s">
        <v>336</v>
      </c>
      <c r="H130" s="170">
        <v>1</v>
      </c>
      <c r="I130" s="171"/>
      <c r="J130" s="170">
        <f t="shared" si="0"/>
        <v>0</v>
      </c>
      <c r="K130" s="172"/>
      <c r="L130" s="173"/>
      <c r="M130" s="174" t="s">
        <v>1</v>
      </c>
      <c r="N130" s="175" t="s">
        <v>39</v>
      </c>
      <c r="O130" s="55"/>
      <c r="P130" s="151">
        <f t="shared" si="1"/>
        <v>0</v>
      </c>
      <c r="Q130" s="151">
        <v>0</v>
      </c>
      <c r="R130" s="151">
        <f t="shared" si="2"/>
        <v>0</v>
      </c>
      <c r="S130" s="151">
        <v>0</v>
      </c>
      <c r="T130" s="152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3" t="s">
        <v>135</v>
      </c>
      <c r="AT130" s="153" t="s">
        <v>268</v>
      </c>
      <c r="AU130" s="153" t="s">
        <v>81</v>
      </c>
      <c r="AY130" s="14" t="s">
        <v>125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4" t="s">
        <v>133</v>
      </c>
      <c r="BK130" s="155">
        <f t="shared" si="9"/>
        <v>0</v>
      </c>
      <c r="BL130" s="14" t="s">
        <v>132</v>
      </c>
      <c r="BM130" s="153" t="s">
        <v>613</v>
      </c>
    </row>
    <row r="131" spans="1:65" s="12" customFormat="1" ht="25.95" customHeight="1">
      <c r="B131" s="128"/>
      <c r="D131" s="129" t="s">
        <v>72</v>
      </c>
      <c r="E131" s="130" t="s">
        <v>614</v>
      </c>
      <c r="F131" s="130" t="s">
        <v>615</v>
      </c>
      <c r="I131" s="131"/>
      <c r="J131" s="132">
        <f>BK131</f>
        <v>0</v>
      </c>
      <c r="L131" s="128"/>
      <c r="M131" s="133"/>
      <c r="N131" s="134"/>
      <c r="O131" s="134"/>
      <c r="P131" s="135">
        <f>SUM(P132:P154)</f>
        <v>0</v>
      </c>
      <c r="Q131" s="134"/>
      <c r="R131" s="135">
        <f>SUM(R132:R154)</f>
        <v>0</v>
      </c>
      <c r="S131" s="134"/>
      <c r="T131" s="136">
        <f>SUM(T132:T154)</f>
        <v>0</v>
      </c>
      <c r="AR131" s="129" t="s">
        <v>81</v>
      </c>
      <c r="AT131" s="137" t="s">
        <v>72</v>
      </c>
      <c r="AU131" s="137" t="s">
        <v>73</v>
      </c>
      <c r="AY131" s="129" t="s">
        <v>125</v>
      </c>
      <c r="BK131" s="138">
        <f>SUM(BK132:BK154)</f>
        <v>0</v>
      </c>
    </row>
    <row r="132" spans="1:65" s="2" customFormat="1" ht="24.15" customHeight="1">
      <c r="A132" s="29"/>
      <c r="B132" s="141"/>
      <c r="C132" s="166" t="s">
        <v>81</v>
      </c>
      <c r="D132" s="166" t="s">
        <v>268</v>
      </c>
      <c r="E132" s="167" t="s">
        <v>616</v>
      </c>
      <c r="F132" s="168" t="s">
        <v>617</v>
      </c>
      <c r="G132" s="169" t="s">
        <v>284</v>
      </c>
      <c r="H132" s="170">
        <v>1</v>
      </c>
      <c r="I132" s="171"/>
      <c r="J132" s="170">
        <f>ROUND(I132*H132,3)</f>
        <v>0</v>
      </c>
      <c r="K132" s="172"/>
      <c r="L132" s="173"/>
      <c r="M132" s="174" t="s">
        <v>1</v>
      </c>
      <c r="N132" s="175" t="s">
        <v>39</v>
      </c>
      <c r="O132" s="55"/>
      <c r="P132" s="151">
        <f>O132*H132</f>
        <v>0</v>
      </c>
      <c r="Q132" s="151">
        <v>0</v>
      </c>
      <c r="R132" s="151">
        <f>Q132*H132</f>
        <v>0</v>
      </c>
      <c r="S132" s="151">
        <v>0</v>
      </c>
      <c r="T132" s="152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3" t="s">
        <v>135</v>
      </c>
      <c r="AT132" s="153" t="s">
        <v>268</v>
      </c>
      <c r="AU132" s="153" t="s">
        <v>81</v>
      </c>
      <c r="AY132" s="14" t="s">
        <v>125</v>
      </c>
      <c r="BE132" s="154">
        <f>IF(N132="základná",J132,0)</f>
        <v>0</v>
      </c>
      <c r="BF132" s="154">
        <f>IF(N132="znížená",J132,0)</f>
        <v>0</v>
      </c>
      <c r="BG132" s="154">
        <f>IF(N132="zákl. prenesená",J132,0)</f>
        <v>0</v>
      </c>
      <c r="BH132" s="154">
        <f>IF(N132="zníž. prenesená",J132,0)</f>
        <v>0</v>
      </c>
      <c r="BI132" s="154">
        <f>IF(N132="nulová",J132,0)</f>
        <v>0</v>
      </c>
      <c r="BJ132" s="14" t="s">
        <v>133</v>
      </c>
      <c r="BK132" s="155">
        <f>ROUND(I132*H132,3)</f>
        <v>0</v>
      </c>
      <c r="BL132" s="14" t="s">
        <v>132</v>
      </c>
      <c r="BM132" s="153" t="s">
        <v>618</v>
      </c>
    </row>
    <row r="133" spans="1:65" s="2" customFormat="1" ht="38.4">
      <c r="A133" s="29"/>
      <c r="B133" s="30"/>
      <c r="C133" s="29"/>
      <c r="D133" s="156" t="s">
        <v>157</v>
      </c>
      <c r="E133" s="29"/>
      <c r="F133" s="157" t="s">
        <v>619</v>
      </c>
      <c r="G133" s="29"/>
      <c r="H133" s="29"/>
      <c r="I133" s="158"/>
      <c r="J133" s="29"/>
      <c r="K133" s="29"/>
      <c r="L133" s="30"/>
      <c r="M133" s="159"/>
      <c r="N133" s="160"/>
      <c r="O133" s="55"/>
      <c r="P133" s="55"/>
      <c r="Q133" s="55"/>
      <c r="R133" s="55"/>
      <c r="S133" s="55"/>
      <c r="T133" s="56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T133" s="14" t="s">
        <v>157</v>
      </c>
      <c r="AU133" s="14" t="s">
        <v>81</v>
      </c>
    </row>
    <row r="134" spans="1:65" s="2" customFormat="1" ht="37.799999999999997" customHeight="1">
      <c r="A134" s="29"/>
      <c r="B134" s="141"/>
      <c r="C134" s="166" t="s">
        <v>133</v>
      </c>
      <c r="D134" s="166" t="s">
        <v>268</v>
      </c>
      <c r="E134" s="167" t="s">
        <v>620</v>
      </c>
      <c r="F134" s="168" t="s">
        <v>621</v>
      </c>
      <c r="G134" s="169" t="s">
        <v>284</v>
      </c>
      <c r="H134" s="170">
        <v>3</v>
      </c>
      <c r="I134" s="171"/>
      <c r="J134" s="170">
        <f t="shared" ref="J134:J154" si="10">ROUND(I134*H134,3)</f>
        <v>0</v>
      </c>
      <c r="K134" s="172"/>
      <c r="L134" s="173"/>
      <c r="M134" s="174" t="s">
        <v>1</v>
      </c>
      <c r="N134" s="175" t="s">
        <v>39</v>
      </c>
      <c r="O134" s="55"/>
      <c r="P134" s="151">
        <f t="shared" ref="P134:P154" si="11">O134*H134</f>
        <v>0</v>
      </c>
      <c r="Q134" s="151">
        <v>0</v>
      </c>
      <c r="R134" s="151">
        <f t="shared" ref="R134:R154" si="12">Q134*H134</f>
        <v>0</v>
      </c>
      <c r="S134" s="151">
        <v>0</v>
      </c>
      <c r="T134" s="152">
        <f t="shared" ref="T134:T154" si="13"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3" t="s">
        <v>135</v>
      </c>
      <c r="AT134" s="153" t="s">
        <v>268</v>
      </c>
      <c r="AU134" s="153" t="s">
        <v>81</v>
      </c>
      <c r="AY134" s="14" t="s">
        <v>125</v>
      </c>
      <c r="BE134" s="154">
        <f t="shared" ref="BE134:BE154" si="14">IF(N134="základná",J134,0)</f>
        <v>0</v>
      </c>
      <c r="BF134" s="154">
        <f t="shared" ref="BF134:BF154" si="15">IF(N134="znížená",J134,0)</f>
        <v>0</v>
      </c>
      <c r="BG134" s="154">
        <f t="shared" ref="BG134:BG154" si="16">IF(N134="zákl. prenesená",J134,0)</f>
        <v>0</v>
      </c>
      <c r="BH134" s="154">
        <f t="shared" ref="BH134:BH154" si="17">IF(N134="zníž. prenesená",J134,0)</f>
        <v>0</v>
      </c>
      <c r="BI134" s="154">
        <f t="shared" ref="BI134:BI154" si="18">IF(N134="nulová",J134,0)</f>
        <v>0</v>
      </c>
      <c r="BJ134" s="14" t="s">
        <v>133</v>
      </c>
      <c r="BK134" s="155">
        <f t="shared" ref="BK134:BK154" si="19">ROUND(I134*H134,3)</f>
        <v>0</v>
      </c>
      <c r="BL134" s="14" t="s">
        <v>132</v>
      </c>
      <c r="BM134" s="153" t="s">
        <v>622</v>
      </c>
    </row>
    <row r="135" spans="1:65" s="2" customFormat="1" ht="14.4" customHeight="1">
      <c r="A135" s="29"/>
      <c r="B135" s="141"/>
      <c r="C135" s="166" t="s">
        <v>235</v>
      </c>
      <c r="D135" s="166" t="s">
        <v>268</v>
      </c>
      <c r="E135" s="167" t="s">
        <v>623</v>
      </c>
      <c r="F135" s="168" t="s">
        <v>624</v>
      </c>
      <c r="G135" s="169" t="s">
        <v>284</v>
      </c>
      <c r="H135" s="170">
        <v>3</v>
      </c>
      <c r="I135" s="171"/>
      <c r="J135" s="170">
        <f t="shared" si="10"/>
        <v>0</v>
      </c>
      <c r="K135" s="172"/>
      <c r="L135" s="173"/>
      <c r="M135" s="174" t="s">
        <v>1</v>
      </c>
      <c r="N135" s="175" t="s">
        <v>39</v>
      </c>
      <c r="O135" s="55"/>
      <c r="P135" s="151">
        <f t="shared" si="11"/>
        <v>0</v>
      </c>
      <c r="Q135" s="151">
        <v>0</v>
      </c>
      <c r="R135" s="151">
        <f t="shared" si="12"/>
        <v>0</v>
      </c>
      <c r="S135" s="151">
        <v>0</v>
      </c>
      <c r="T135" s="152">
        <f t="shared" si="1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3" t="s">
        <v>135</v>
      </c>
      <c r="AT135" s="153" t="s">
        <v>268</v>
      </c>
      <c r="AU135" s="153" t="s">
        <v>81</v>
      </c>
      <c r="AY135" s="14" t="s">
        <v>125</v>
      </c>
      <c r="BE135" s="154">
        <f t="shared" si="14"/>
        <v>0</v>
      </c>
      <c r="BF135" s="154">
        <f t="shared" si="15"/>
        <v>0</v>
      </c>
      <c r="BG135" s="154">
        <f t="shared" si="16"/>
        <v>0</v>
      </c>
      <c r="BH135" s="154">
        <f t="shared" si="17"/>
        <v>0</v>
      </c>
      <c r="BI135" s="154">
        <f t="shared" si="18"/>
        <v>0</v>
      </c>
      <c r="BJ135" s="14" t="s">
        <v>133</v>
      </c>
      <c r="BK135" s="155">
        <f t="shared" si="19"/>
        <v>0</v>
      </c>
      <c r="BL135" s="14" t="s">
        <v>132</v>
      </c>
      <c r="BM135" s="153" t="s">
        <v>625</v>
      </c>
    </row>
    <row r="136" spans="1:65" s="2" customFormat="1" ht="24.15" customHeight="1">
      <c r="A136" s="29"/>
      <c r="B136" s="141"/>
      <c r="C136" s="166" t="s">
        <v>132</v>
      </c>
      <c r="D136" s="166" t="s">
        <v>268</v>
      </c>
      <c r="E136" s="167" t="s">
        <v>626</v>
      </c>
      <c r="F136" s="168" t="s">
        <v>627</v>
      </c>
      <c r="G136" s="169" t="s">
        <v>284</v>
      </c>
      <c r="H136" s="170">
        <v>3</v>
      </c>
      <c r="I136" s="171"/>
      <c r="J136" s="170">
        <f t="shared" si="10"/>
        <v>0</v>
      </c>
      <c r="K136" s="172"/>
      <c r="L136" s="173"/>
      <c r="M136" s="174" t="s">
        <v>1</v>
      </c>
      <c r="N136" s="175" t="s">
        <v>39</v>
      </c>
      <c r="O136" s="55"/>
      <c r="P136" s="151">
        <f t="shared" si="11"/>
        <v>0</v>
      </c>
      <c r="Q136" s="151">
        <v>0</v>
      </c>
      <c r="R136" s="151">
        <f t="shared" si="12"/>
        <v>0</v>
      </c>
      <c r="S136" s="151">
        <v>0</v>
      </c>
      <c r="T136" s="152">
        <f t="shared" si="1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3" t="s">
        <v>135</v>
      </c>
      <c r="AT136" s="153" t="s">
        <v>268</v>
      </c>
      <c r="AU136" s="153" t="s">
        <v>81</v>
      </c>
      <c r="AY136" s="14" t="s">
        <v>125</v>
      </c>
      <c r="BE136" s="154">
        <f t="shared" si="14"/>
        <v>0</v>
      </c>
      <c r="BF136" s="154">
        <f t="shared" si="15"/>
        <v>0</v>
      </c>
      <c r="BG136" s="154">
        <f t="shared" si="16"/>
        <v>0</v>
      </c>
      <c r="BH136" s="154">
        <f t="shared" si="17"/>
        <v>0</v>
      </c>
      <c r="BI136" s="154">
        <f t="shared" si="18"/>
        <v>0</v>
      </c>
      <c r="BJ136" s="14" t="s">
        <v>133</v>
      </c>
      <c r="BK136" s="155">
        <f t="shared" si="19"/>
        <v>0</v>
      </c>
      <c r="BL136" s="14" t="s">
        <v>132</v>
      </c>
      <c r="BM136" s="153" t="s">
        <v>628</v>
      </c>
    </row>
    <row r="137" spans="1:65" s="2" customFormat="1" ht="24.15" customHeight="1">
      <c r="A137" s="29"/>
      <c r="B137" s="141"/>
      <c r="C137" s="166" t="s">
        <v>242</v>
      </c>
      <c r="D137" s="166" t="s">
        <v>268</v>
      </c>
      <c r="E137" s="167" t="s">
        <v>629</v>
      </c>
      <c r="F137" s="168" t="s">
        <v>630</v>
      </c>
      <c r="G137" s="169" t="s">
        <v>284</v>
      </c>
      <c r="H137" s="170">
        <v>3</v>
      </c>
      <c r="I137" s="171"/>
      <c r="J137" s="170">
        <f t="shared" si="10"/>
        <v>0</v>
      </c>
      <c r="K137" s="172"/>
      <c r="L137" s="173"/>
      <c r="M137" s="174" t="s">
        <v>1</v>
      </c>
      <c r="N137" s="175" t="s">
        <v>39</v>
      </c>
      <c r="O137" s="55"/>
      <c r="P137" s="151">
        <f t="shared" si="11"/>
        <v>0</v>
      </c>
      <c r="Q137" s="151">
        <v>0</v>
      </c>
      <c r="R137" s="151">
        <f t="shared" si="12"/>
        <v>0</v>
      </c>
      <c r="S137" s="151">
        <v>0</v>
      </c>
      <c r="T137" s="152">
        <f t="shared" si="1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3" t="s">
        <v>135</v>
      </c>
      <c r="AT137" s="153" t="s">
        <v>268</v>
      </c>
      <c r="AU137" s="153" t="s">
        <v>81</v>
      </c>
      <c r="AY137" s="14" t="s">
        <v>125</v>
      </c>
      <c r="BE137" s="154">
        <f t="shared" si="14"/>
        <v>0</v>
      </c>
      <c r="BF137" s="154">
        <f t="shared" si="15"/>
        <v>0</v>
      </c>
      <c r="BG137" s="154">
        <f t="shared" si="16"/>
        <v>0</v>
      </c>
      <c r="BH137" s="154">
        <f t="shared" si="17"/>
        <v>0</v>
      </c>
      <c r="BI137" s="154">
        <f t="shared" si="18"/>
        <v>0</v>
      </c>
      <c r="BJ137" s="14" t="s">
        <v>133</v>
      </c>
      <c r="BK137" s="155">
        <f t="shared" si="19"/>
        <v>0</v>
      </c>
      <c r="BL137" s="14" t="s">
        <v>132</v>
      </c>
      <c r="BM137" s="153" t="s">
        <v>631</v>
      </c>
    </row>
    <row r="138" spans="1:65" s="2" customFormat="1" ht="24.15" customHeight="1">
      <c r="A138" s="29"/>
      <c r="B138" s="141"/>
      <c r="C138" s="166" t="s">
        <v>126</v>
      </c>
      <c r="D138" s="166" t="s">
        <v>268</v>
      </c>
      <c r="E138" s="167" t="s">
        <v>632</v>
      </c>
      <c r="F138" s="168" t="s">
        <v>633</v>
      </c>
      <c r="G138" s="169" t="s">
        <v>284</v>
      </c>
      <c r="H138" s="170">
        <v>3</v>
      </c>
      <c r="I138" s="171"/>
      <c r="J138" s="170">
        <f t="shared" si="10"/>
        <v>0</v>
      </c>
      <c r="K138" s="172"/>
      <c r="L138" s="173"/>
      <c r="M138" s="174" t="s">
        <v>1</v>
      </c>
      <c r="N138" s="175" t="s">
        <v>39</v>
      </c>
      <c r="O138" s="55"/>
      <c r="P138" s="151">
        <f t="shared" si="11"/>
        <v>0</v>
      </c>
      <c r="Q138" s="151">
        <v>0</v>
      </c>
      <c r="R138" s="151">
        <f t="shared" si="12"/>
        <v>0</v>
      </c>
      <c r="S138" s="151">
        <v>0</v>
      </c>
      <c r="T138" s="152">
        <f t="shared" si="1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3" t="s">
        <v>135</v>
      </c>
      <c r="AT138" s="153" t="s">
        <v>268</v>
      </c>
      <c r="AU138" s="153" t="s">
        <v>81</v>
      </c>
      <c r="AY138" s="14" t="s">
        <v>125</v>
      </c>
      <c r="BE138" s="154">
        <f t="shared" si="14"/>
        <v>0</v>
      </c>
      <c r="BF138" s="154">
        <f t="shared" si="15"/>
        <v>0</v>
      </c>
      <c r="BG138" s="154">
        <f t="shared" si="16"/>
        <v>0</v>
      </c>
      <c r="BH138" s="154">
        <f t="shared" si="17"/>
        <v>0</v>
      </c>
      <c r="BI138" s="154">
        <f t="shared" si="18"/>
        <v>0</v>
      </c>
      <c r="BJ138" s="14" t="s">
        <v>133</v>
      </c>
      <c r="BK138" s="155">
        <f t="shared" si="19"/>
        <v>0</v>
      </c>
      <c r="BL138" s="14" t="s">
        <v>132</v>
      </c>
      <c r="BM138" s="153" t="s">
        <v>634</v>
      </c>
    </row>
    <row r="139" spans="1:65" s="2" customFormat="1" ht="14.4" customHeight="1">
      <c r="A139" s="29"/>
      <c r="B139" s="141"/>
      <c r="C139" s="166" t="s">
        <v>249</v>
      </c>
      <c r="D139" s="166" t="s">
        <v>268</v>
      </c>
      <c r="E139" s="167" t="s">
        <v>635</v>
      </c>
      <c r="F139" s="168" t="s">
        <v>636</v>
      </c>
      <c r="G139" s="169" t="s">
        <v>284</v>
      </c>
      <c r="H139" s="170">
        <v>3</v>
      </c>
      <c r="I139" s="171"/>
      <c r="J139" s="170">
        <f t="shared" si="10"/>
        <v>0</v>
      </c>
      <c r="K139" s="172"/>
      <c r="L139" s="173"/>
      <c r="M139" s="174" t="s">
        <v>1</v>
      </c>
      <c r="N139" s="175" t="s">
        <v>39</v>
      </c>
      <c r="O139" s="55"/>
      <c r="P139" s="151">
        <f t="shared" si="11"/>
        <v>0</v>
      </c>
      <c r="Q139" s="151">
        <v>0</v>
      </c>
      <c r="R139" s="151">
        <f t="shared" si="12"/>
        <v>0</v>
      </c>
      <c r="S139" s="151">
        <v>0</v>
      </c>
      <c r="T139" s="152">
        <f t="shared" si="1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3" t="s">
        <v>135</v>
      </c>
      <c r="AT139" s="153" t="s">
        <v>268</v>
      </c>
      <c r="AU139" s="153" t="s">
        <v>81</v>
      </c>
      <c r="AY139" s="14" t="s">
        <v>125</v>
      </c>
      <c r="BE139" s="154">
        <f t="shared" si="14"/>
        <v>0</v>
      </c>
      <c r="BF139" s="154">
        <f t="shared" si="15"/>
        <v>0</v>
      </c>
      <c r="BG139" s="154">
        <f t="shared" si="16"/>
        <v>0</v>
      </c>
      <c r="BH139" s="154">
        <f t="shared" si="17"/>
        <v>0</v>
      </c>
      <c r="BI139" s="154">
        <f t="shared" si="18"/>
        <v>0</v>
      </c>
      <c r="BJ139" s="14" t="s">
        <v>133</v>
      </c>
      <c r="BK139" s="155">
        <f t="shared" si="19"/>
        <v>0</v>
      </c>
      <c r="BL139" s="14" t="s">
        <v>132</v>
      </c>
      <c r="BM139" s="153" t="s">
        <v>637</v>
      </c>
    </row>
    <row r="140" spans="1:65" s="2" customFormat="1" ht="14.4" customHeight="1">
      <c r="A140" s="29"/>
      <c r="B140" s="141"/>
      <c r="C140" s="166" t="s">
        <v>135</v>
      </c>
      <c r="D140" s="166" t="s">
        <v>268</v>
      </c>
      <c r="E140" s="167" t="s">
        <v>638</v>
      </c>
      <c r="F140" s="168" t="s">
        <v>639</v>
      </c>
      <c r="G140" s="169" t="s">
        <v>284</v>
      </c>
      <c r="H140" s="170">
        <v>3</v>
      </c>
      <c r="I140" s="171"/>
      <c r="J140" s="170">
        <f t="shared" si="10"/>
        <v>0</v>
      </c>
      <c r="K140" s="172"/>
      <c r="L140" s="173"/>
      <c r="M140" s="174" t="s">
        <v>1</v>
      </c>
      <c r="N140" s="175" t="s">
        <v>39</v>
      </c>
      <c r="O140" s="55"/>
      <c r="P140" s="151">
        <f t="shared" si="11"/>
        <v>0</v>
      </c>
      <c r="Q140" s="151">
        <v>0</v>
      </c>
      <c r="R140" s="151">
        <f t="shared" si="12"/>
        <v>0</v>
      </c>
      <c r="S140" s="151">
        <v>0</v>
      </c>
      <c r="T140" s="152">
        <f t="shared" si="1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3" t="s">
        <v>135</v>
      </c>
      <c r="AT140" s="153" t="s">
        <v>268</v>
      </c>
      <c r="AU140" s="153" t="s">
        <v>81</v>
      </c>
      <c r="AY140" s="14" t="s">
        <v>125</v>
      </c>
      <c r="BE140" s="154">
        <f t="shared" si="14"/>
        <v>0</v>
      </c>
      <c r="BF140" s="154">
        <f t="shared" si="15"/>
        <v>0</v>
      </c>
      <c r="BG140" s="154">
        <f t="shared" si="16"/>
        <v>0</v>
      </c>
      <c r="BH140" s="154">
        <f t="shared" si="17"/>
        <v>0</v>
      </c>
      <c r="BI140" s="154">
        <f t="shared" si="18"/>
        <v>0</v>
      </c>
      <c r="BJ140" s="14" t="s">
        <v>133</v>
      </c>
      <c r="BK140" s="155">
        <f t="shared" si="19"/>
        <v>0</v>
      </c>
      <c r="BL140" s="14" t="s">
        <v>132</v>
      </c>
      <c r="BM140" s="153" t="s">
        <v>640</v>
      </c>
    </row>
    <row r="141" spans="1:65" s="2" customFormat="1" ht="24.15" customHeight="1">
      <c r="A141" s="29"/>
      <c r="B141" s="141"/>
      <c r="C141" s="166" t="s">
        <v>143</v>
      </c>
      <c r="D141" s="166" t="s">
        <v>268</v>
      </c>
      <c r="E141" s="167" t="s">
        <v>641</v>
      </c>
      <c r="F141" s="168" t="s">
        <v>642</v>
      </c>
      <c r="G141" s="169" t="s">
        <v>284</v>
      </c>
      <c r="H141" s="170">
        <v>3</v>
      </c>
      <c r="I141" s="171"/>
      <c r="J141" s="170">
        <f t="shared" si="10"/>
        <v>0</v>
      </c>
      <c r="K141" s="172"/>
      <c r="L141" s="173"/>
      <c r="M141" s="174" t="s">
        <v>1</v>
      </c>
      <c r="N141" s="175" t="s">
        <v>39</v>
      </c>
      <c r="O141" s="55"/>
      <c r="P141" s="151">
        <f t="shared" si="11"/>
        <v>0</v>
      </c>
      <c r="Q141" s="151">
        <v>0</v>
      </c>
      <c r="R141" s="151">
        <f t="shared" si="12"/>
        <v>0</v>
      </c>
      <c r="S141" s="151">
        <v>0</v>
      </c>
      <c r="T141" s="152">
        <f t="shared" si="1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3" t="s">
        <v>135</v>
      </c>
      <c r="AT141" s="153" t="s">
        <v>268</v>
      </c>
      <c r="AU141" s="153" t="s">
        <v>81</v>
      </c>
      <c r="AY141" s="14" t="s">
        <v>125</v>
      </c>
      <c r="BE141" s="154">
        <f t="shared" si="14"/>
        <v>0</v>
      </c>
      <c r="BF141" s="154">
        <f t="shared" si="15"/>
        <v>0</v>
      </c>
      <c r="BG141" s="154">
        <f t="shared" si="16"/>
        <v>0</v>
      </c>
      <c r="BH141" s="154">
        <f t="shared" si="17"/>
        <v>0</v>
      </c>
      <c r="BI141" s="154">
        <f t="shared" si="18"/>
        <v>0</v>
      </c>
      <c r="BJ141" s="14" t="s">
        <v>133</v>
      </c>
      <c r="BK141" s="155">
        <f t="shared" si="19"/>
        <v>0</v>
      </c>
      <c r="BL141" s="14" t="s">
        <v>132</v>
      </c>
      <c r="BM141" s="153" t="s">
        <v>643</v>
      </c>
    </row>
    <row r="142" spans="1:65" s="2" customFormat="1" ht="14.4" customHeight="1">
      <c r="A142" s="29"/>
      <c r="B142" s="141"/>
      <c r="C142" s="166" t="s">
        <v>260</v>
      </c>
      <c r="D142" s="166" t="s">
        <v>268</v>
      </c>
      <c r="E142" s="167" t="s">
        <v>644</v>
      </c>
      <c r="F142" s="168" t="s">
        <v>645</v>
      </c>
      <c r="G142" s="169" t="s">
        <v>162</v>
      </c>
      <c r="H142" s="170">
        <v>15</v>
      </c>
      <c r="I142" s="171"/>
      <c r="J142" s="170">
        <f t="shared" si="10"/>
        <v>0</v>
      </c>
      <c r="K142" s="172"/>
      <c r="L142" s="173"/>
      <c r="M142" s="174" t="s">
        <v>1</v>
      </c>
      <c r="N142" s="175" t="s">
        <v>39</v>
      </c>
      <c r="O142" s="55"/>
      <c r="P142" s="151">
        <f t="shared" si="11"/>
        <v>0</v>
      </c>
      <c r="Q142" s="151">
        <v>0</v>
      </c>
      <c r="R142" s="151">
        <f t="shared" si="12"/>
        <v>0</v>
      </c>
      <c r="S142" s="151">
        <v>0</v>
      </c>
      <c r="T142" s="152">
        <f t="shared" si="1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3" t="s">
        <v>135</v>
      </c>
      <c r="AT142" s="153" t="s">
        <v>268</v>
      </c>
      <c r="AU142" s="153" t="s">
        <v>81</v>
      </c>
      <c r="AY142" s="14" t="s">
        <v>125</v>
      </c>
      <c r="BE142" s="154">
        <f t="shared" si="14"/>
        <v>0</v>
      </c>
      <c r="BF142" s="154">
        <f t="shared" si="15"/>
        <v>0</v>
      </c>
      <c r="BG142" s="154">
        <f t="shared" si="16"/>
        <v>0</v>
      </c>
      <c r="BH142" s="154">
        <f t="shared" si="17"/>
        <v>0</v>
      </c>
      <c r="BI142" s="154">
        <f t="shared" si="18"/>
        <v>0</v>
      </c>
      <c r="BJ142" s="14" t="s">
        <v>133</v>
      </c>
      <c r="BK142" s="155">
        <f t="shared" si="19"/>
        <v>0</v>
      </c>
      <c r="BL142" s="14" t="s">
        <v>132</v>
      </c>
      <c r="BM142" s="153" t="s">
        <v>646</v>
      </c>
    </row>
    <row r="143" spans="1:65" s="2" customFormat="1" ht="37.799999999999997" customHeight="1">
      <c r="A143" s="29"/>
      <c r="B143" s="141"/>
      <c r="C143" s="166" t="s">
        <v>139</v>
      </c>
      <c r="D143" s="166" t="s">
        <v>268</v>
      </c>
      <c r="E143" s="167" t="s">
        <v>647</v>
      </c>
      <c r="F143" s="168" t="s">
        <v>648</v>
      </c>
      <c r="G143" s="169" t="s">
        <v>162</v>
      </c>
      <c r="H143" s="170">
        <v>30</v>
      </c>
      <c r="I143" s="171"/>
      <c r="J143" s="170">
        <f t="shared" si="10"/>
        <v>0</v>
      </c>
      <c r="K143" s="172"/>
      <c r="L143" s="173"/>
      <c r="M143" s="174" t="s">
        <v>1</v>
      </c>
      <c r="N143" s="175" t="s">
        <v>39</v>
      </c>
      <c r="O143" s="55"/>
      <c r="P143" s="151">
        <f t="shared" si="11"/>
        <v>0</v>
      </c>
      <c r="Q143" s="151">
        <v>0</v>
      </c>
      <c r="R143" s="151">
        <f t="shared" si="12"/>
        <v>0</v>
      </c>
      <c r="S143" s="151">
        <v>0</v>
      </c>
      <c r="T143" s="152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3" t="s">
        <v>135</v>
      </c>
      <c r="AT143" s="153" t="s">
        <v>268</v>
      </c>
      <c r="AU143" s="153" t="s">
        <v>81</v>
      </c>
      <c r="AY143" s="14" t="s">
        <v>125</v>
      </c>
      <c r="BE143" s="154">
        <f t="shared" si="14"/>
        <v>0</v>
      </c>
      <c r="BF143" s="154">
        <f t="shared" si="15"/>
        <v>0</v>
      </c>
      <c r="BG143" s="154">
        <f t="shared" si="16"/>
        <v>0</v>
      </c>
      <c r="BH143" s="154">
        <f t="shared" si="17"/>
        <v>0</v>
      </c>
      <c r="BI143" s="154">
        <f t="shared" si="18"/>
        <v>0</v>
      </c>
      <c r="BJ143" s="14" t="s">
        <v>133</v>
      </c>
      <c r="BK143" s="155">
        <f t="shared" si="19"/>
        <v>0</v>
      </c>
      <c r="BL143" s="14" t="s">
        <v>132</v>
      </c>
      <c r="BM143" s="153" t="s">
        <v>649</v>
      </c>
    </row>
    <row r="144" spans="1:65" s="2" customFormat="1" ht="24.15" customHeight="1">
      <c r="A144" s="29"/>
      <c r="B144" s="141"/>
      <c r="C144" s="166" t="s">
        <v>267</v>
      </c>
      <c r="D144" s="166" t="s">
        <v>268</v>
      </c>
      <c r="E144" s="167" t="s">
        <v>650</v>
      </c>
      <c r="F144" s="168" t="s">
        <v>651</v>
      </c>
      <c r="G144" s="169" t="s">
        <v>162</v>
      </c>
      <c r="H144" s="170">
        <v>115</v>
      </c>
      <c r="I144" s="171"/>
      <c r="J144" s="170">
        <f t="shared" si="10"/>
        <v>0</v>
      </c>
      <c r="K144" s="172"/>
      <c r="L144" s="173"/>
      <c r="M144" s="174" t="s">
        <v>1</v>
      </c>
      <c r="N144" s="175" t="s">
        <v>39</v>
      </c>
      <c r="O144" s="55"/>
      <c r="P144" s="151">
        <f t="shared" si="11"/>
        <v>0</v>
      </c>
      <c r="Q144" s="151">
        <v>0</v>
      </c>
      <c r="R144" s="151">
        <f t="shared" si="12"/>
        <v>0</v>
      </c>
      <c r="S144" s="151">
        <v>0</v>
      </c>
      <c r="T144" s="152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3" t="s">
        <v>135</v>
      </c>
      <c r="AT144" s="153" t="s">
        <v>268</v>
      </c>
      <c r="AU144" s="153" t="s">
        <v>81</v>
      </c>
      <c r="AY144" s="14" t="s">
        <v>125</v>
      </c>
      <c r="BE144" s="154">
        <f t="shared" si="14"/>
        <v>0</v>
      </c>
      <c r="BF144" s="154">
        <f t="shared" si="15"/>
        <v>0</v>
      </c>
      <c r="BG144" s="154">
        <f t="shared" si="16"/>
        <v>0</v>
      </c>
      <c r="BH144" s="154">
        <f t="shared" si="17"/>
        <v>0</v>
      </c>
      <c r="BI144" s="154">
        <f t="shared" si="18"/>
        <v>0</v>
      </c>
      <c r="BJ144" s="14" t="s">
        <v>133</v>
      </c>
      <c r="BK144" s="155">
        <f t="shared" si="19"/>
        <v>0</v>
      </c>
      <c r="BL144" s="14" t="s">
        <v>132</v>
      </c>
      <c r="BM144" s="153" t="s">
        <v>652</v>
      </c>
    </row>
    <row r="145" spans="1:65" s="2" customFormat="1" ht="14.4" customHeight="1">
      <c r="A145" s="29"/>
      <c r="B145" s="141"/>
      <c r="C145" s="166" t="s">
        <v>145</v>
      </c>
      <c r="D145" s="166" t="s">
        <v>268</v>
      </c>
      <c r="E145" s="167" t="s">
        <v>653</v>
      </c>
      <c r="F145" s="168" t="s">
        <v>654</v>
      </c>
      <c r="G145" s="169" t="s">
        <v>162</v>
      </c>
      <c r="H145" s="170">
        <v>187</v>
      </c>
      <c r="I145" s="171"/>
      <c r="J145" s="170">
        <f t="shared" si="10"/>
        <v>0</v>
      </c>
      <c r="K145" s="172"/>
      <c r="L145" s="173"/>
      <c r="M145" s="174" t="s">
        <v>1</v>
      </c>
      <c r="N145" s="175" t="s">
        <v>39</v>
      </c>
      <c r="O145" s="55"/>
      <c r="P145" s="151">
        <f t="shared" si="11"/>
        <v>0</v>
      </c>
      <c r="Q145" s="151">
        <v>0</v>
      </c>
      <c r="R145" s="151">
        <f t="shared" si="12"/>
        <v>0</v>
      </c>
      <c r="S145" s="151">
        <v>0</v>
      </c>
      <c r="T145" s="152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3" t="s">
        <v>135</v>
      </c>
      <c r="AT145" s="153" t="s">
        <v>268</v>
      </c>
      <c r="AU145" s="153" t="s">
        <v>81</v>
      </c>
      <c r="AY145" s="14" t="s">
        <v>125</v>
      </c>
      <c r="BE145" s="154">
        <f t="shared" si="14"/>
        <v>0</v>
      </c>
      <c r="BF145" s="154">
        <f t="shared" si="15"/>
        <v>0</v>
      </c>
      <c r="BG145" s="154">
        <f t="shared" si="16"/>
        <v>0</v>
      </c>
      <c r="BH145" s="154">
        <f t="shared" si="17"/>
        <v>0</v>
      </c>
      <c r="BI145" s="154">
        <f t="shared" si="18"/>
        <v>0</v>
      </c>
      <c r="BJ145" s="14" t="s">
        <v>133</v>
      </c>
      <c r="BK145" s="155">
        <f t="shared" si="19"/>
        <v>0</v>
      </c>
      <c r="BL145" s="14" t="s">
        <v>132</v>
      </c>
      <c r="BM145" s="153" t="s">
        <v>655</v>
      </c>
    </row>
    <row r="146" spans="1:65" s="2" customFormat="1" ht="14.4" customHeight="1">
      <c r="A146" s="29"/>
      <c r="B146" s="141"/>
      <c r="C146" s="166" t="s">
        <v>149</v>
      </c>
      <c r="D146" s="166" t="s">
        <v>268</v>
      </c>
      <c r="E146" s="167" t="s">
        <v>656</v>
      </c>
      <c r="F146" s="168" t="s">
        <v>657</v>
      </c>
      <c r="G146" s="169" t="s">
        <v>284</v>
      </c>
      <c r="H146" s="170">
        <v>10</v>
      </c>
      <c r="I146" s="171"/>
      <c r="J146" s="170">
        <f t="shared" si="10"/>
        <v>0</v>
      </c>
      <c r="K146" s="172"/>
      <c r="L146" s="173"/>
      <c r="M146" s="174" t="s">
        <v>1</v>
      </c>
      <c r="N146" s="175" t="s">
        <v>39</v>
      </c>
      <c r="O146" s="55"/>
      <c r="P146" s="151">
        <f t="shared" si="11"/>
        <v>0</v>
      </c>
      <c r="Q146" s="151">
        <v>0</v>
      </c>
      <c r="R146" s="151">
        <f t="shared" si="12"/>
        <v>0</v>
      </c>
      <c r="S146" s="151">
        <v>0</v>
      </c>
      <c r="T146" s="152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3" t="s">
        <v>135</v>
      </c>
      <c r="AT146" s="153" t="s">
        <v>268</v>
      </c>
      <c r="AU146" s="153" t="s">
        <v>81</v>
      </c>
      <c r="AY146" s="14" t="s">
        <v>125</v>
      </c>
      <c r="BE146" s="154">
        <f t="shared" si="14"/>
        <v>0</v>
      </c>
      <c r="BF146" s="154">
        <f t="shared" si="15"/>
        <v>0</v>
      </c>
      <c r="BG146" s="154">
        <f t="shared" si="16"/>
        <v>0</v>
      </c>
      <c r="BH146" s="154">
        <f t="shared" si="17"/>
        <v>0</v>
      </c>
      <c r="BI146" s="154">
        <f t="shared" si="18"/>
        <v>0</v>
      </c>
      <c r="BJ146" s="14" t="s">
        <v>133</v>
      </c>
      <c r="BK146" s="155">
        <f t="shared" si="19"/>
        <v>0</v>
      </c>
      <c r="BL146" s="14" t="s">
        <v>132</v>
      </c>
      <c r="BM146" s="153" t="s">
        <v>658</v>
      </c>
    </row>
    <row r="147" spans="1:65" s="2" customFormat="1" ht="14.4" customHeight="1">
      <c r="A147" s="29"/>
      <c r="B147" s="141"/>
      <c r="C147" s="166" t="s">
        <v>153</v>
      </c>
      <c r="D147" s="166" t="s">
        <v>268</v>
      </c>
      <c r="E147" s="167" t="s">
        <v>659</v>
      </c>
      <c r="F147" s="168" t="s">
        <v>660</v>
      </c>
      <c r="G147" s="169" t="s">
        <v>284</v>
      </c>
      <c r="H147" s="170">
        <v>3</v>
      </c>
      <c r="I147" s="171"/>
      <c r="J147" s="170">
        <f t="shared" si="10"/>
        <v>0</v>
      </c>
      <c r="K147" s="172"/>
      <c r="L147" s="173"/>
      <c r="M147" s="174" t="s">
        <v>1</v>
      </c>
      <c r="N147" s="175" t="s">
        <v>39</v>
      </c>
      <c r="O147" s="55"/>
      <c r="P147" s="151">
        <f t="shared" si="11"/>
        <v>0</v>
      </c>
      <c r="Q147" s="151">
        <v>0</v>
      </c>
      <c r="R147" s="151">
        <f t="shared" si="12"/>
        <v>0</v>
      </c>
      <c r="S147" s="151">
        <v>0</v>
      </c>
      <c r="T147" s="152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3" t="s">
        <v>135</v>
      </c>
      <c r="AT147" s="153" t="s">
        <v>268</v>
      </c>
      <c r="AU147" s="153" t="s">
        <v>81</v>
      </c>
      <c r="AY147" s="14" t="s">
        <v>125</v>
      </c>
      <c r="BE147" s="154">
        <f t="shared" si="14"/>
        <v>0</v>
      </c>
      <c r="BF147" s="154">
        <f t="shared" si="15"/>
        <v>0</v>
      </c>
      <c r="BG147" s="154">
        <f t="shared" si="16"/>
        <v>0</v>
      </c>
      <c r="BH147" s="154">
        <f t="shared" si="17"/>
        <v>0</v>
      </c>
      <c r="BI147" s="154">
        <f t="shared" si="18"/>
        <v>0</v>
      </c>
      <c r="BJ147" s="14" t="s">
        <v>133</v>
      </c>
      <c r="BK147" s="155">
        <f t="shared" si="19"/>
        <v>0</v>
      </c>
      <c r="BL147" s="14" t="s">
        <v>132</v>
      </c>
      <c r="BM147" s="153" t="s">
        <v>661</v>
      </c>
    </row>
    <row r="148" spans="1:65" s="2" customFormat="1" ht="14.4" customHeight="1">
      <c r="A148" s="29"/>
      <c r="B148" s="141"/>
      <c r="C148" s="166" t="s">
        <v>209</v>
      </c>
      <c r="D148" s="166" t="s">
        <v>268</v>
      </c>
      <c r="E148" s="167" t="s">
        <v>662</v>
      </c>
      <c r="F148" s="168" t="s">
        <v>663</v>
      </c>
      <c r="G148" s="169" t="s">
        <v>162</v>
      </c>
      <c r="H148" s="170">
        <v>75</v>
      </c>
      <c r="I148" s="171"/>
      <c r="J148" s="170">
        <f t="shared" si="10"/>
        <v>0</v>
      </c>
      <c r="K148" s="172"/>
      <c r="L148" s="173"/>
      <c r="M148" s="174" t="s">
        <v>1</v>
      </c>
      <c r="N148" s="175" t="s">
        <v>39</v>
      </c>
      <c r="O148" s="55"/>
      <c r="P148" s="151">
        <f t="shared" si="11"/>
        <v>0</v>
      </c>
      <c r="Q148" s="151">
        <v>0</v>
      </c>
      <c r="R148" s="151">
        <f t="shared" si="12"/>
        <v>0</v>
      </c>
      <c r="S148" s="151">
        <v>0</v>
      </c>
      <c r="T148" s="152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3" t="s">
        <v>135</v>
      </c>
      <c r="AT148" s="153" t="s">
        <v>268</v>
      </c>
      <c r="AU148" s="153" t="s">
        <v>81</v>
      </c>
      <c r="AY148" s="14" t="s">
        <v>125</v>
      </c>
      <c r="BE148" s="154">
        <f t="shared" si="14"/>
        <v>0</v>
      </c>
      <c r="BF148" s="154">
        <f t="shared" si="15"/>
        <v>0</v>
      </c>
      <c r="BG148" s="154">
        <f t="shared" si="16"/>
        <v>0</v>
      </c>
      <c r="BH148" s="154">
        <f t="shared" si="17"/>
        <v>0</v>
      </c>
      <c r="BI148" s="154">
        <f t="shared" si="18"/>
        <v>0</v>
      </c>
      <c r="BJ148" s="14" t="s">
        <v>133</v>
      </c>
      <c r="BK148" s="155">
        <f t="shared" si="19"/>
        <v>0</v>
      </c>
      <c r="BL148" s="14" t="s">
        <v>132</v>
      </c>
      <c r="BM148" s="153" t="s">
        <v>664</v>
      </c>
    </row>
    <row r="149" spans="1:65" s="2" customFormat="1" ht="14.4" customHeight="1">
      <c r="A149" s="29"/>
      <c r="B149" s="141"/>
      <c r="C149" s="166" t="s">
        <v>159</v>
      </c>
      <c r="D149" s="166" t="s">
        <v>268</v>
      </c>
      <c r="E149" s="167" t="s">
        <v>665</v>
      </c>
      <c r="F149" s="168" t="s">
        <v>666</v>
      </c>
      <c r="G149" s="169" t="s">
        <v>162</v>
      </c>
      <c r="H149" s="170">
        <v>75</v>
      </c>
      <c r="I149" s="171"/>
      <c r="J149" s="170">
        <f t="shared" si="10"/>
        <v>0</v>
      </c>
      <c r="K149" s="172"/>
      <c r="L149" s="173"/>
      <c r="M149" s="174" t="s">
        <v>1</v>
      </c>
      <c r="N149" s="175" t="s">
        <v>39</v>
      </c>
      <c r="O149" s="55"/>
      <c r="P149" s="151">
        <f t="shared" si="11"/>
        <v>0</v>
      </c>
      <c r="Q149" s="151">
        <v>0</v>
      </c>
      <c r="R149" s="151">
        <f t="shared" si="12"/>
        <v>0</v>
      </c>
      <c r="S149" s="151">
        <v>0</v>
      </c>
      <c r="T149" s="152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3" t="s">
        <v>135</v>
      </c>
      <c r="AT149" s="153" t="s">
        <v>268</v>
      </c>
      <c r="AU149" s="153" t="s">
        <v>81</v>
      </c>
      <c r="AY149" s="14" t="s">
        <v>125</v>
      </c>
      <c r="BE149" s="154">
        <f t="shared" si="14"/>
        <v>0</v>
      </c>
      <c r="BF149" s="154">
        <f t="shared" si="15"/>
        <v>0</v>
      </c>
      <c r="BG149" s="154">
        <f t="shared" si="16"/>
        <v>0</v>
      </c>
      <c r="BH149" s="154">
        <f t="shared" si="17"/>
        <v>0</v>
      </c>
      <c r="BI149" s="154">
        <f t="shared" si="18"/>
        <v>0</v>
      </c>
      <c r="BJ149" s="14" t="s">
        <v>133</v>
      </c>
      <c r="BK149" s="155">
        <f t="shared" si="19"/>
        <v>0</v>
      </c>
      <c r="BL149" s="14" t="s">
        <v>132</v>
      </c>
      <c r="BM149" s="153" t="s">
        <v>667</v>
      </c>
    </row>
    <row r="150" spans="1:65" s="2" customFormat="1" ht="24.15" customHeight="1">
      <c r="A150" s="29"/>
      <c r="B150" s="141"/>
      <c r="C150" s="166" t="s">
        <v>164</v>
      </c>
      <c r="D150" s="166" t="s">
        <v>268</v>
      </c>
      <c r="E150" s="167" t="s">
        <v>668</v>
      </c>
      <c r="F150" s="168" t="s">
        <v>669</v>
      </c>
      <c r="G150" s="169" t="s">
        <v>284</v>
      </c>
      <c r="H150" s="170">
        <v>3</v>
      </c>
      <c r="I150" s="171"/>
      <c r="J150" s="170">
        <f t="shared" si="10"/>
        <v>0</v>
      </c>
      <c r="K150" s="172"/>
      <c r="L150" s="173"/>
      <c r="M150" s="174" t="s">
        <v>1</v>
      </c>
      <c r="N150" s="175" t="s">
        <v>39</v>
      </c>
      <c r="O150" s="55"/>
      <c r="P150" s="151">
        <f t="shared" si="11"/>
        <v>0</v>
      </c>
      <c r="Q150" s="151">
        <v>0</v>
      </c>
      <c r="R150" s="151">
        <f t="shared" si="12"/>
        <v>0</v>
      </c>
      <c r="S150" s="151">
        <v>0</v>
      </c>
      <c r="T150" s="152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3" t="s">
        <v>135</v>
      </c>
      <c r="AT150" s="153" t="s">
        <v>268</v>
      </c>
      <c r="AU150" s="153" t="s">
        <v>81</v>
      </c>
      <c r="AY150" s="14" t="s">
        <v>125</v>
      </c>
      <c r="BE150" s="154">
        <f t="shared" si="14"/>
        <v>0</v>
      </c>
      <c r="BF150" s="154">
        <f t="shared" si="15"/>
        <v>0</v>
      </c>
      <c r="BG150" s="154">
        <f t="shared" si="16"/>
        <v>0</v>
      </c>
      <c r="BH150" s="154">
        <f t="shared" si="17"/>
        <v>0</v>
      </c>
      <c r="BI150" s="154">
        <f t="shared" si="18"/>
        <v>0</v>
      </c>
      <c r="BJ150" s="14" t="s">
        <v>133</v>
      </c>
      <c r="BK150" s="155">
        <f t="shared" si="19"/>
        <v>0</v>
      </c>
      <c r="BL150" s="14" t="s">
        <v>132</v>
      </c>
      <c r="BM150" s="153" t="s">
        <v>670</v>
      </c>
    </row>
    <row r="151" spans="1:65" s="2" customFormat="1" ht="14.4" customHeight="1">
      <c r="A151" s="29"/>
      <c r="B151" s="141"/>
      <c r="C151" s="166" t="s">
        <v>168</v>
      </c>
      <c r="D151" s="166" t="s">
        <v>268</v>
      </c>
      <c r="E151" s="167" t="s">
        <v>671</v>
      </c>
      <c r="F151" s="168" t="s">
        <v>672</v>
      </c>
      <c r="G151" s="169" t="s">
        <v>673</v>
      </c>
      <c r="H151" s="170">
        <v>1</v>
      </c>
      <c r="I151" s="171"/>
      <c r="J151" s="170">
        <f t="shared" si="10"/>
        <v>0</v>
      </c>
      <c r="K151" s="172"/>
      <c r="L151" s="173"/>
      <c r="M151" s="174" t="s">
        <v>1</v>
      </c>
      <c r="N151" s="175" t="s">
        <v>39</v>
      </c>
      <c r="O151" s="55"/>
      <c r="P151" s="151">
        <f t="shared" si="11"/>
        <v>0</v>
      </c>
      <c r="Q151" s="151">
        <v>0</v>
      </c>
      <c r="R151" s="151">
        <f t="shared" si="12"/>
        <v>0</v>
      </c>
      <c r="S151" s="151">
        <v>0</v>
      </c>
      <c r="T151" s="152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3" t="s">
        <v>135</v>
      </c>
      <c r="AT151" s="153" t="s">
        <v>268</v>
      </c>
      <c r="AU151" s="153" t="s">
        <v>81</v>
      </c>
      <c r="AY151" s="14" t="s">
        <v>125</v>
      </c>
      <c r="BE151" s="154">
        <f t="shared" si="14"/>
        <v>0</v>
      </c>
      <c r="BF151" s="154">
        <f t="shared" si="15"/>
        <v>0</v>
      </c>
      <c r="BG151" s="154">
        <f t="shared" si="16"/>
        <v>0</v>
      </c>
      <c r="BH151" s="154">
        <f t="shared" si="17"/>
        <v>0</v>
      </c>
      <c r="BI151" s="154">
        <f t="shared" si="18"/>
        <v>0</v>
      </c>
      <c r="BJ151" s="14" t="s">
        <v>133</v>
      </c>
      <c r="BK151" s="155">
        <f t="shared" si="19"/>
        <v>0</v>
      </c>
      <c r="BL151" s="14" t="s">
        <v>132</v>
      </c>
      <c r="BM151" s="153" t="s">
        <v>674</v>
      </c>
    </row>
    <row r="152" spans="1:65" s="2" customFormat="1" ht="24.15" customHeight="1">
      <c r="A152" s="29"/>
      <c r="B152" s="141"/>
      <c r="C152" s="142" t="s">
        <v>181</v>
      </c>
      <c r="D152" s="142" t="s">
        <v>128</v>
      </c>
      <c r="E152" s="143" t="s">
        <v>675</v>
      </c>
      <c r="F152" s="144" t="s">
        <v>676</v>
      </c>
      <c r="G152" s="145" t="s">
        <v>677</v>
      </c>
      <c r="H152" s="146">
        <v>8</v>
      </c>
      <c r="I152" s="147"/>
      <c r="J152" s="146">
        <f t="shared" si="10"/>
        <v>0</v>
      </c>
      <c r="K152" s="148"/>
      <c r="L152" s="30"/>
      <c r="M152" s="149" t="s">
        <v>1</v>
      </c>
      <c r="N152" s="150" t="s">
        <v>39</v>
      </c>
      <c r="O152" s="55"/>
      <c r="P152" s="151">
        <f t="shared" si="11"/>
        <v>0</v>
      </c>
      <c r="Q152" s="151">
        <v>0</v>
      </c>
      <c r="R152" s="151">
        <f t="shared" si="12"/>
        <v>0</v>
      </c>
      <c r="S152" s="151">
        <v>0</v>
      </c>
      <c r="T152" s="152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3" t="s">
        <v>132</v>
      </c>
      <c r="AT152" s="153" t="s">
        <v>128</v>
      </c>
      <c r="AU152" s="153" t="s">
        <v>81</v>
      </c>
      <c r="AY152" s="14" t="s">
        <v>125</v>
      </c>
      <c r="BE152" s="154">
        <f t="shared" si="14"/>
        <v>0</v>
      </c>
      <c r="BF152" s="154">
        <f t="shared" si="15"/>
        <v>0</v>
      </c>
      <c r="BG152" s="154">
        <f t="shared" si="16"/>
        <v>0</v>
      </c>
      <c r="BH152" s="154">
        <f t="shared" si="17"/>
        <v>0</v>
      </c>
      <c r="BI152" s="154">
        <f t="shared" si="18"/>
        <v>0</v>
      </c>
      <c r="BJ152" s="14" t="s">
        <v>133</v>
      </c>
      <c r="BK152" s="155">
        <f t="shared" si="19"/>
        <v>0</v>
      </c>
      <c r="BL152" s="14" t="s">
        <v>132</v>
      </c>
      <c r="BM152" s="153" t="s">
        <v>678</v>
      </c>
    </row>
    <row r="153" spans="1:65" s="2" customFormat="1" ht="14.4" customHeight="1">
      <c r="A153" s="29"/>
      <c r="B153" s="141"/>
      <c r="C153" s="142" t="s">
        <v>7</v>
      </c>
      <c r="D153" s="142" t="s">
        <v>128</v>
      </c>
      <c r="E153" s="143" t="s">
        <v>679</v>
      </c>
      <c r="F153" s="144" t="s">
        <v>680</v>
      </c>
      <c r="G153" s="145" t="s">
        <v>284</v>
      </c>
      <c r="H153" s="146">
        <v>1</v>
      </c>
      <c r="I153" s="147"/>
      <c r="J153" s="146">
        <f t="shared" si="10"/>
        <v>0</v>
      </c>
      <c r="K153" s="148"/>
      <c r="L153" s="30"/>
      <c r="M153" s="149" t="s">
        <v>1</v>
      </c>
      <c r="N153" s="150" t="s">
        <v>39</v>
      </c>
      <c r="O153" s="55"/>
      <c r="P153" s="151">
        <f t="shared" si="11"/>
        <v>0</v>
      </c>
      <c r="Q153" s="151">
        <v>0</v>
      </c>
      <c r="R153" s="151">
        <f t="shared" si="12"/>
        <v>0</v>
      </c>
      <c r="S153" s="151">
        <v>0</v>
      </c>
      <c r="T153" s="152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3" t="s">
        <v>132</v>
      </c>
      <c r="AT153" s="153" t="s">
        <v>128</v>
      </c>
      <c r="AU153" s="153" t="s">
        <v>81</v>
      </c>
      <c r="AY153" s="14" t="s">
        <v>125</v>
      </c>
      <c r="BE153" s="154">
        <f t="shared" si="14"/>
        <v>0</v>
      </c>
      <c r="BF153" s="154">
        <f t="shared" si="15"/>
        <v>0</v>
      </c>
      <c r="BG153" s="154">
        <f t="shared" si="16"/>
        <v>0</v>
      </c>
      <c r="BH153" s="154">
        <f t="shared" si="17"/>
        <v>0</v>
      </c>
      <c r="BI153" s="154">
        <f t="shared" si="18"/>
        <v>0</v>
      </c>
      <c r="BJ153" s="14" t="s">
        <v>133</v>
      </c>
      <c r="BK153" s="155">
        <f t="shared" si="19"/>
        <v>0</v>
      </c>
      <c r="BL153" s="14" t="s">
        <v>132</v>
      </c>
      <c r="BM153" s="153" t="s">
        <v>681</v>
      </c>
    </row>
    <row r="154" spans="1:65" s="2" customFormat="1" ht="14.4" customHeight="1">
      <c r="A154" s="29"/>
      <c r="B154" s="141"/>
      <c r="C154" s="142" t="s">
        <v>176</v>
      </c>
      <c r="D154" s="142" t="s">
        <v>128</v>
      </c>
      <c r="E154" s="143" t="s">
        <v>682</v>
      </c>
      <c r="F154" s="144" t="s">
        <v>683</v>
      </c>
      <c r="G154" s="145" t="s">
        <v>284</v>
      </c>
      <c r="H154" s="146">
        <v>1</v>
      </c>
      <c r="I154" s="147"/>
      <c r="J154" s="146">
        <f t="shared" si="10"/>
        <v>0</v>
      </c>
      <c r="K154" s="148"/>
      <c r="L154" s="30"/>
      <c r="M154" s="149" t="s">
        <v>1</v>
      </c>
      <c r="N154" s="150" t="s">
        <v>39</v>
      </c>
      <c r="O154" s="55"/>
      <c r="P154" s="151">
        <f t="shared" si="11"/>
        <v>0</v>
      </c>
      <c r="Q154" s="151">
        <v>0</v>
      </c>
      <c r="R154" s="151">
        <f t="shared" si="12"/>
        <v>0</v>
      </c>
      <c r="S154" s="151">
        <v>0</v>
      </c>
      <c r="T154" s="152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3" t="s">
        <v>132</v>
      </c>
      <c r="AT154" s="153" t="s">
        <v>128</v>
      </c>
      <c r="AU154" s="153" t="s">
        <v>81</v>
      </c>
      <c r="AY154" s="14" t="s">
        <v>125</v>
      </c>
      <c r="BE154" s="154">
        <f t="shared" si="14"/>
        <v>0</v>
      </c>
      <c r="BF154" s="154">
        <f t="shared" si="15"/>
        <v>0</v>
      </c>
      <c r="BG154" s="154">
        <f t="shared" si="16"/>
        <v>0</v>
      </c>
      <c r="BH154" s="154">
        <f t="shared" si="17"/>
        <v>0</v>
      </c>
      <c r="BI154" s="154">
        <f t="shared" si="18"/>
        <v>0</v>
      </c>
      <c r="BJ154" s="14" t="s">
        <v>133</v>
      </c>
      <c r="BK154" s="155">
        <f t="shared" si="19"/>
        <v>0</v>
      </c>
      <c r="BL154" s="14" t="s">
        <v>132</v>
      </c>
      <c r="BM154" s="153" t="s">
        <v>684</v>
      </c>
    </row>
    <row r="155" spans="1:65" s="12" customFormat="1" ht="25.95" customHeight="1">
      <c r="B155" s="128"/>
      <c r="D155" s="129" t="s">
        <v>72</v>
      </c>
      <c r="E155" s="130" t="s">
        <v>685</v>
      </c>
      <c r="F155" s="130" t="s">
        <v>686</v>
      </c>
      <c r="I155" s="131"/>
      <c r="J155" s="132">
        <f>BK155</f>
        <v>0</v>
      </c>
      <c r="L155" s="128"/>
      <c r="M155" s="133"/>
      <c r="N155" s="134"/>
      <c r="O155" s="134"/>
      <c r="P155" s="135">
        <f>SUM(P156:P179)</f>
        <v>0</v>
      </c>
      <c r="Q155" s="134"/>
      <c r="R155" s="135">
        <f>SUM(R156:R179)</f>
        <v>0</v>
      </c>
      <c r="S155" s="134"/>
      <c r="T155" s="136">
        <f>SUM(T156:T179)</f>
        <v>0</v>
      </c>
      <c r="AR155" s="129" t="s">
        <v>235</v>
      </c>
      <c r="AT155" s="137" t="s">
        <v>72</v>
      </c>
      <c r="AU155" s="137" t="s">
        <v>73</v>
      </c>
      <c r="AY155" s="129" t="s">
        <v>125</v>
      </c>
      <c r="BK155" s="138">
        <f>SUM(BK156:BK179)</f>
        <v>0</v>
      </c>
    </row>
    <row r="156" spans="1:65" s="2" customFormat="1" ht="14.4" customHeight="1">
      <c r="A156" s="29"/>
      <c r="B156" s="141"/>
      <c r="C156" s="142" t="s">
        <v>424</v>
      </c>
      <c r="D156" s="142" t="s">
        <v>128</v>
      </c>
      <c r="E156" s="143" t="s">
        <v>687</v>
      </c>
      <c r="F156" s="144" t="s">
        <v>688</v>
      </c>
      <c r="G156" s="145" t="s">
        <v>162</v>
      </c>
      <c r="H156" s="146">
        <v>40</v>
      </c>
      <c r="I156" s="147"/>
      <c r="J156" s="146">
        <f t="shared" ref="J156:J179" si="20">ROUND(I156*H156,3)</f>
        <v>0</v>
      </c>
      <c r="K156" s="148"/>
      <c r="L156" s="30"/>
      <c r="M156" s="149" t="s">
        <v>1</v>
      </c>
      <c r="N156" s="150" t="s">
        <v>39</v>
      </c>
      <c r="O156" s="55"/>
      <c r="P156" s="151">
        <f t="shared" ref="P156:P179" si="21">O156*H156</f>
        <v>0</v>
      </c>
      <c r="Q156" s="151">
        <v>0</v>
      </c>
      <c r="R156" s="151">
        <f t="shared" ref="R156:R179" si="22">Q156*H156</f>
        <v>0</v>
      </c>
      <c r="S156" s="151">
        <v>0</v>
      </c>
      <c r="T156" s="152">
        <f t="shared" ref="T156:T179" si="23"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3" t="s">
        <v>484</v>
      </c>
      <c r="AT156" s="153" t="s">
        <v>128</v>
      </c>
      <c r="AU156" s="153" t="s">
        <v>81</v>
      </c>
      <c r="AY156" s="14" t="s">
        <v>125</v>
      </c>
      <c r="BE156" s="154">
        <f t="shared" ref="BE156:BE179" si="24">IF(N156="základná",J156,0)</f>
        <v>0</v>
      </c>
      <c r="BF156" s="154">
        <f t="shared" ref="BF156:BF179" si="25">IF(N156="znížená",J156,0)</f>
        <v>0</v>
      </c>
      <c r="BG156" s="154">
        <f t="shared" ref="BG156:BG179" si="26">IF(N156="zákl. prenesená",J156,0)</f>
        <v>0</v>
      </c>
      <c r="BH156" s="154">
        <f t="shared" ref="BH156:BH179" si="27">IF(N156="zníž. prenesená",J156,0)</f>
        <v>0</v>
      </c>
      <c r="BI156" s="154">
        <f t="shared" ref="BI156:BI179" si="28">IF(N156="nulová",J156,0)</f>
        <v>0</v>
      </c>
      <c r="BJ156" s="14" t="s">
        <v>133</v>
      </c>
      <c r="BK156" s="155">
        <f t="shared" ref="BK156:BK179" si="29">ROUND(I156*H156,3)</f>
        <v>0</v>
      </c>
      <c r="BL156" s="14" t="s">
        <v>484</v>
      </c>
      <c r="BM156" s="153" t="s">
        <v>689</v>
      </c>
    </row>
    <row r="157" spans="1:65" s="2" customFormat="1" ht="14.4" customHeight="1">
      <c r="A157" s="29"/>
      <c r="B157" s="141"/>
      <c r="C157" s="166" t="s">
        <v>428</v>
      </c>
      <c r="D157" s="166" t="s">
        <v>268</v>
      </c>
      <c r="E157" s="167" t="s">
        <v>690</v>
      </c>
      <c r="F157" s="168" t="s">
        <v>691</v>
      </c>
      <c r="G157" s="169" t="s">
        <v>284</v>
      </c>
      <c r="H157" s="170">
        <v>15</v>
      </c>
      <c r="I157" s="171"/>
      <c r="J157" s="170">
        <f t="shared" si="20"/>
        <v>0</v>
      </c>
      <c r="K157" s="172"/>
      <c r="L157" s="173"/>
      <c r="M157" s="174" t="s">
        <v>1</v>
      </c>
      <c r="N157" s="175" t="s">
        <v>39</v>
      </c>
      <c r="O157" s="55"/>
      <c r="P157" s="151">
        <f t="shared" si="21"/>
        <v>0</v>
      </c>
      <c r="Q157" s="151">
        <v>0</v>
      </c>
      <c r="R157" s="151">
        <f t="shared" si="22"/>
        <v>0</v>
      </c>
      <c r="S157" s="151">
        <v>0</v>
      </c>
      <c r="T157" s="152">
        <f t="shared" si="2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3" t="s">
        <v>489</v>
      </c>
      <c r="AT157" s="153" t="s">
        <v>268</v>
      </c>
      <c r="AU157" s="153" t="s">
        <v>81</v>
      </c>
      <c r="AY157" s="14" t="s">
        <v>125</v>
      </c>
      <c r="BE157" s="154">
        <f t="shared" si="24"/>
        <v>0</v>
      </c>
      <c r="BF157" s="154">
        <f t="shared" si="25"/>
        <v>0</v>
      </c>
      <c r="BG157" s="154">
        <f t="shared" si="26"/>
        <v>0</v>
      </c>
      <c r="BH157" s="154">
        <f t="shared" si="27"/>
        <v>0</v>
      </c>
      <c r="BI157" s="154">
        <f t="shared" si="28"/>
        <v>0</v>
      </c>
      <c r="BJ157" s="14" t="s">
        <v>133</v>
      </c>
      <c r="BK157" s="155">
        <f t="shared" si="29"/>
        <v>0</v>
      </c>
      <c r="BL157" s="14" t="s">
        <v>484</v>
      </c>
      <c r="BM157" s="153" t="s">
        <v>692</v>
      </c>
    </row>
    <row r="158" spans="1:65" s="2" customFormat="1" ht="14.4" customHeight="1">
      <c r="A158" s="29"/>
      <c r="B158" s="141"/>
      <c r="C158" s="166" t="s">
        <v>432</v>
      </c>
      <c r="D158" s="166" t="s">
        <v>268</v>
      </c>
      <c r="E158" s="167" t="s">
        <v>693</v>
      </c>
      <c r="F158" s="168" t="s">
        <v>694</v>
      </c>
      <c r="G158" s="169" t="s">
        <v>284</v>
      </c>
      <c r="H158" s="170">
        <v>40</v>
      </c>
      <c r="I158" s="171"/>
      <c r="J158" s="170">
        <f t="shared" si="20"/>
        <v>0</v>
      </c>
      <c r="K158" s="172"/>
      <c r="L158" s="173"/>
      <c r="M158" s="174" t="s">
        <v>1</v>
      </c>
      <c r="N158" s="175" t="s">
        <v>39</v>
      </c>
      <c r="O158" s="55"/>
      <c r="P158" s="151">
        <f t="shared" si="21"/>
        <v>0</v>
      </c>
      <c r="Q158" s="151">
        <v>0</v>
      </c>
      <c r="R158" s="151">
        <f t="shared" si="22"/>
        <v>0</v>
      </c>
      <c r="S158" s="151">
        <v>0</v>
      </c>
      <c r="T158" s="152">
        <f t="shared" si="2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3" t="s">
        <v>489</v>
      </c>
      <c r="AT158" s="153" t="s">
        <v>268</v>
      </c>
      <c r="AU158" s="153" t="s">
        <v>81</v>
      </c>
      <c r="AY158" s="14" t="s">
        <v>125</v>
      </c>
      <c r="BE158" s="154">
        <f t="shared" si="24"/>
        <v>0</v>
      </c>
      <c r="BF158" s="154">
        <f t="shared" si="25"/>
        <v>0</v>
      </c>
      <c r="BG158" s="154">
        <f t="shared" si="26"/>
        <v>0</v>
      </c>
      <c r="BH158" s="154">
        <f t="shared" si="27"/>
        <v>0</v>
      </c>
      <c r="BI158" s="154">
        <f t="shared" si="28"/>
        <v>0</v>
      </c>
      <c r="BJ158" s="14" t="s">
        <v>133</v>
      </c>
      <c r="BK158" s="155">
        <f t="shared" si="29"/>
        <v>0</v>
      </c>
      <c r="BL158" s="14" t="s">
        <v>484</v>
      </c>
      <c r="BM158" s="153" t="s">
        <v>695</v>
      </c>
    </row>
    <row r="159" spans="1:65" s="2" customFormat="1" ht="14.4" customHeight="1">
      <c r="A159" s="29"/>
      <c r="B159" s="141"/>
      <c r="C159" s="142" t="s">
        <v>436</v>
      </c>
      <c r="D159" s="142" t="s">
        <v>128</v>
      </c>
      <c r="E159" s="143" t="s">
        <v>696</v>
      </c>
      <c r="F159" s="144" t="s">
        <v>697</v>
      </c>
      <c r="G159" s="145" t="s">
        <v>162</v>
      </c>
      <c r="H159" s="146">
        <v>55</v>
      </c>
      <c r="I159" s="147"/>
      <c r="J159" s="146">
        <f t="shared" si="20"/>
        <v>0</v>
      </c>
      <c r="K159" s="148"/>
      <c r="L159" s="30"/>
      <c r="M159" s="149" t="s">
        <v>1</v>
      </c>
      <c r="N159" s="150" t="s">
        <v>39</v>
      </c>
      <c r="O159" s="55"/>
      <c r="P159" s="151">
        <f t="shared" si="21"/>
        <v>0</v>
      </c>
      <c r="Q159" s="151">
        <v>0</v>
      </c>
      <c r="R159" s="151">
        <f t="shared" si="22"/>
        <v>0</v>
      </c>
      <c r="S159" s="151">
        <v>0</v>
      </c>
      <c r="T159" s="152">
        <f t="shared" si="2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3" t="s">
        <v>484</v>
      </c>
      <c r="AT159" s="153" t="s">
        <v>128</v>
      </c>
      <c r="AU159" s="153" t="s">
        <v>81</v>
      </c>
      <c r="AY159" s="14" t="s">
        <v>125</v>
      </c>
      <c r="BE159" s="154">
        <f t="shared" si="24"/>
        <v>0</v>
      </c>
      <c r="BF159" s="154">
        <f t="shared" si="25"/>
        <v>0</v>
      </c>
      <c r="BG159" s="154">
        <f t="shared" si="26"/>
        <v>0</v>
      </c>
      <c r="BH159" s="154">
        <f t="shared" si="27"/>
        <v>0</v>
      </c>
      <c r="BI159" s="154">
        <f t="shared" si="28"/>
        <v>0</v>
      </c>
      <c r="BJ159" s="14" t="s">
        <v>133</v>
      </c>
      <c r="BK159" s="155">
        <f t="shared" si="29"/>
        <v>0</v>
      </c>
      <c r="BL159" s="14" t="s">
        <v>484</v>
      </c>
      <c r="BM159" s="153" t="s">
        <v>698</v>
      </c>
    </row>
    <row r="160" spans="1:65" s="2" customFormat="1" ht="14.4" customHeight="1">
      <c r="A160" s="29"/>
      <c r="B160" s="141"/>
      <c r="C160" s="166" t="s">
        <v>440</v>
      </c>
      <c r="D160" s="166" t="s">
        <v>268</v>
      </c>
      <c r="E160" s="167" t="s">
        <v>699</v>
      </c>
      <c r="F160" s="168" t="s">
        <v>691</v>
      </c>
      <c r="G160" s="169" t="s">
        <v>284</v>
      </c>
      <c r="H160" s="170">
        <v>24.75</v>
      </c>
      <c r="I160" s="171"/>
      <c r="J160" s="170">
        <f t="shared" si="20"/>
        <v>0</v>
      </c>
      <c r="K160" s="172"/>
      <c r="L160" s="173"/>
      <c r="M160" s="174" t="s">
        <v>1</v>
      </c>
      <c r="N160" s="175" t="s">
        <v>39</v>
      </c>
      <c r="O160" s="55"/>
      <c r="P160" s="151">
        <f t="shared" si="21"/>
        <v>0</v>
      </c>
      <c r="Q160" s="151">
        <v>0</v>
      </c>
      <c r="R160" s="151">
        <f t="shared" si="22"/>
        <v>0</v>
      </c>
      <c r="S160" s="151">
        <v>0</v>
      </c>
      <c r="T160" s="152">
        <f t="shared" si="2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3" t="s">
        <v>489</v>
      </c>
      <c r="AT160" s="153" t="s">
        <v>268</v>
      </c>
      <c r="AU160" s="153" t="s">
        <v>81</v>
      </c>
      <c r="AY160" s="14" t="s">
        <v>125</v>
      </c>
      <c r="BE160" s="154">
        <f t="shared" si="24"/>
        <v>0</v>
      </c>
      <c r="BF160" s="154">
        <f t="shared" si="25"/>
        <v>0</v>
      </c>
      <c r="BG160" s="154">
        <f t="shared" si="26"/>
        <v>0</v>
      </c>
      <c r="BH160" s="154">
        <f t="shared" si="27"/>
        <v>0</v>
      </c>
      <c r="BI160" s="154">
        <f t="shared" si="28"/>
        <v>0</v>
      </c>
      <c r="BJ160" s="14" t="s">
        <v>133</v>
      </c>
      <c r="BK160" s="155">
        <f t="shared" si="29"/>
        <v>0</v>
      </c>
      <c r="BL160" s="14" t="s">
        <v>484</v>
      </c>
      <c r="BM160" s="153" t="s">
        <v>700</v>
      </c>
    </row>
    <row r="161" spans="1:65" s="2" customFormat="1" ht="24.15" customHeight="1">
      <c r="A161" s="29"/>
      <c r="B161" s="141"/>
      <c r="C161" s="166" t="s">
        <v>444</v>
      </c>
      <c r="D161" s="166" t="s">
        <v>268</v>
      </c>
      <c r="E161" s="167" t="s">
        <v>701</v>
      </c>
      <c r="F161" s="168" t="s">
        <v>702</v>
      </c>
      <c r="G161" s="169" t="s">
        <v>284</v>
      </c>
      <c r="H161" s="170">
        <v>55</v>
      </c>
      <c r="I161" s="171"/>
      <c r="J161" s="170">
        <f t="shared" si="20"/>
        <v>0</v>
      </c>
      <c r="K161" s="172"/>
      <c r="L161" s="173"/>
      <c r="M161" s="174" t="s">
        <v>1</v>
      </c>
      <c r="N161" s="175" t="s">
        <v>39</v>
      </c>
      <c r="O161" s="55"/>
      <c r="P161" s="151">
        <f t="shared" si="21"/>
        <v>0</v>
      </c>
      <c r="Q161" s="151">
        <v>0</v>
      </c>
      <c r="R161" s="151">
        <f t="shared" si="22"/>
        <v>0</v>
      </c>
      <c r="S161" s="151">
        <v>0</v>
      </c>
      <c r="T161" s="152">
        <f t="shared" si="2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3" t="s">
        <v>489</v>
      </c>
      <c r="AT161" s="153" t="s">
        <v>268</v>
      </c>
      <c r="AU161" s="153" t="s">
        <v>81</v>
      </c>
      <c r="AY161" s="14" t="s">
        <v>125</v>
      </c>
      <c r="BE161" s="154">
        <f t="shared" si="24"/>
        <v>0</v>
      </c>
      <c r="BF161" s="154">
        <f t="shared" si="25"/>
        <v>0</v>
      </c>
      <c r="BG161" s="154">
        <f t="shared" si="26"/>
        <v>0</v>
      </c>
      <c r="BH161" s="154">
        <f t="shared" si="27"/>
        <v>0</v>
      </c>
      <c r="BI161" s="154">
        <f t="shared" si="28"/>
        <v>0</v>
      </c>
      <c r="BJ161" s="14" t="s">
        <v>133</v>
      </c>
      <c r="BK161" s="155">
        <f t="shared" si="29"/>
        <v>0</v>
      </c>
      <c r="BL161" s="14" t="s">
        <v>484</v>
      </c>
      <c r="BM161" s="153" t="s">
        <v>703</v>
      </c>
    </row>
    <row r="162" spans="1:65" s="2" customFormat="1" ht="24.15" customHeight="1">
      <c r="A162" s="29"/>
      <c r="B162" s="141"/>
      <c r="C162" s="142" t="s">
        <v>448</v>
      </c>
      <c r="D162" s="142" t="s">
        <v>128</v>
      </c>
      <c r="E162" s="143" t="s">
        <v>704</v>
      </c>
      <c r="F162" s="144" t="s">
        <v>705</v>
      </c>
      <c r="G162" s="145" t="s">
        <v>284</v>
      </c>
      <c r="H162" s="146">
        <v>1</v>
      </c>
      <c r="I162" s="147"/>
      <c r="J162" s="146">
        <f t="shared" si="20"/>
        <v>0</v>
      </c>
      <c r="K162" s="148"/>
      <c r="L162" s="30"/>
      <c r="M162" s="149" t="s">
        <v>1</v>
      </c>
      <c r="N162" s="150" t="s">
        <v>39</v>
      </c>
      <c r="O162" s="55"/>
      <c r="P162" s="151">
        <f t="shared" si="21"/>
        <v>0</v>
      </c>
      <c r="Q162" s="151">
        <v>0</v>
      </c>
      <c r="R162" s="151">
        <f t="shared" si="22"/>
        <v>0</v>
      </c>
      <c r="S162" s="151">
        <v>0</v>
      </c>
      <c r="T162" s="152">
        <f t="shared" si="2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3" t="s">
        <v>484</v>
      </c>
      <c r="AT162" s="153" t="s">
        <v>128</v>
      </c>
      <c r="AU162" s="153" t="s">
        <v>81</v>
      </c>
      <c r="AY162" s="14" t="s">
        <v>125</v>
      </c>
      <c r="BE162" s="154">
        <f t="shared" si="24"/>
        <v>0</v>
      </c>
      <c r="BF162" s="154">
        <f t="shared" si="25"/>
        <v>0</v>
      </c>
      <c r="BG162" s="154">
        <f t="shared" si="26"/>
        <v>0</v>
      </c>
      <c r="BH162" s="154">
        <f t="shared" si="27"/>
        <v>0</v>
      </c>
      <c r="BI162" s="154">
        <f t="shared" si="28"/>
        <v>0</v>
      </c>
      <c r="BJ162" s="14" t="s">
        <v>133</v>
      </c>
      <c r="BK162" s="155">
        <f t="shared" si="29"/>
        <v>0</v>
      </c>
      <c r="BL162" s="14" t="s">
        <v>484</v>
      </c>
      <c r="BM162" s="153" t="s">
        <v>706</v>
      </c>
    </row>
    <row r="163" spans="1:65" s="2" customFormat="1" ht="14.4" customHeight="1">
      <c r="A163" s="29"/>
      <c r="B163" s="141"/>
      <c r="C163" s="166" t="s">
        <v>452</v>
      </c>
      <c r="D163" s="166" t="s">
        <v>268</v>
      </c>
      <c r="E163" s="167" t="s">
        <v>707</v>
      </c>
      <c r="F163" s="168" t="s">
        <v>708</v>
      </c>
      <c r="G163" s="169" t="s">
        <v>284</v>
      </c>
      <c r="H163" s="170">
        <v>1</v>
      </c>
      <c r="I163" s="171"/>
      <c r="J163" s="170">
        <f t="shared" si="20"/>
        <v>0</v>
      </c>
      <c r="K163" s="172"/>
      <c r="L163" s="173"/>
      <c r="M163" s="174" t="s">
        <v>1</v>
      </c>
      <c r="N163" s="175" t="s">
        <v>39</v>
      </c>
      <c r="O163" s="55"/>
      <c r="P163" s="151">
        <f t="shared" si="21"/>
        <v>0</v>
      </c>
      <c r="Q163" s="151">
        <v>0</v>
      </c>
      <c r="R163" s="151">
        <f t="shared" si="22"/>
        <v>0</v>
      </c>
      <c r="S163" s="151">
        <v>0</v>
      </c>
      <c r="T163" s="152">
        <f t="shared" si="2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3" t="s">
        <v>489</v>
      </c>
      <c r="AT163" s="153" t="s">
        <v>268</v>
      </c>
      <c r="AU163" s="153" t="s">
        <v>81</v>
      </c>
      <c r="AY163" s="14" t="s">
        <v>125</v>
      </c>
      <c r="BE163" s="154">
        <f t="shared" si="24"/>
        <v>0</v>
      </c>
      <c r="BF163" s="154">
        <f t="shared" si="25"/>
        <v>0</v>
      </c>
      <c r="BG163" s="154">
        <f t="shared" si="26"/>
        <v>0</v>
      </c>
      <c r="BH163" s="154">
        <f t="shared" si="27"/>
        <v>0</v>
      </c>
      <c r="BI163" s="154">
        <f t="shared" si="28"/>
        <v>0</v>
      </c>
      <c r="BJ163" s="14" t="s">
        <v>133</v>
      </c>
      <c r="BK163" s="155">
        <f t="shared" si="29"/>
        <v>0</v>
      </c>
      <c r="BL163" s="14" t="s">
        <v>484</v>
      </c>
      <c r="BM163" s="153" t="s">
        <v>709</v>
      </c>
    </row>
    <row r="164" spans="1:65" s="2" customFormat="1" ht="14.4" customHeight="1">
      <c r="A164" s="29"/>
      <c r="B164" s="141"/>
      <c r="C164" s="142" t="s">
        <v>456</v>
      </c>
      <c r="D164" s="142" t="s">
        <v>128</v>
      </c>
      <c r="E164" s="143" t="s">
        <v>710</v>
      </c>
      <c r="F164" s="144" t="s">
        <v>711</v>
      </c>
      <c r="G164" s="145" t="s">
        <v>284</v>
      </c>
      <c r="H164" s="146">
        <v>3</v>
      </c>
      <c r="I164" s="147"/>
      <c r="J164" s="146">
        <f t="shared" si="20"/>
        <v>0</v>
      </c>
      <c r="K164" s="148"/>
      <c r="L164" s="30"/>
      <c r="M164" s="149" t="s">
        <v>1</v>
      </c>
      <c r="N164" s="150" t="s">
        <v>39</v>
      </c>
      <c r="O164" s="55"/>
      <c r="P164" s="151">
        <f t="shared" si="21"/>
        <v>0</v>
      </c>
      <c r="Q164" s="151">
        <v>0</v>
      </c>
      <c r="R164" s="151">
        <f t="shared" si="22"/>
        <v>0</v>
      </c>
      <c r="S164" s="151">
        <v>0</v>
      </c>
      <c r="T164" s="152">
        <f t="shared" si="2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3" t="s">
        <v>484</v>
      </c>
      <c r="AT164" s="153" t="s">
        <v>128</v>
      </c>
      <c r="AU164" s="153" t="s">
        <v>81</v>
      </c>
      <c r="AY164" s="14" t="s">
        <v>125</v>
      </c>
      <c r="BE164" s="154">
        <f t="shared" si="24"/>
        <v>0</v>
      </c>
      <c r="BF164" s="154">
        <f t="shared" si="25"/>
        <v>0</v>
      </c>
      <c r="BG164" s="154">
        <f t="shared" si="26"/>
        <v>0</v>
      </c>
      <c r="BH164" s="154">
        <f t="shared" si="27"/>
        <v>0</v>
      </c>
      <c r="BI164" s="154">
        <f t="shared" si="28"/>
        <v>0</v>
      </c>
      <c r="BJ164" s="14" t="s">
        <v>133</v>
      </c>
      <c r="BK164" s="155">
        <f t="shared" si="29"/>
        <v>0</v>
      </c>
      <c r="BL164" s="14" t="s">
        <v>484</v>
      </c>
      <c r="BM164" s="153" t="s">
        <v>712</v>
      </c>
    </row>
    <row r="165" spans="1:65" s="2" customFormat="1" ht="14.4" customHeight="1">
      <c r="A165" s="29"/>
      <c r="B165" s="141"/>
      <c r="C165" s="166" t="s">
        <v>461</v>
      </c>
      <c r="D165" s="166" t="s">
        <v>268</v>
      </c>
      <c r="E165" s="167" t="s">
        <v>713</v>
      </c>
      <c r="F165" s="168" t="s">
        <v>711</v>
      </c>
      <c r="G165" s="169" t="s">
        <v>284</v>
      </c>
      <c r="H165" s="170">
        <v>3</v>
      </c>
      <c r="I165" s="171"/>
      <c r="J165" s="170">
        <f t="shared" si="20"/>
        <v>0</v>
      </c>
      <c r="K165" s="172"/>
      <c r="L165" s="173"/>
      <c r="M165" s="174" t="s">
        <v>1</v>
      </c>
      <c r="N165" s="175" t="s">
        <v>39</v>
      </c>
      <c r="O165" s="55"/>
      <c r="P165" s="151">
        <f t="shared" si="21"/>
        <v>0</v>
      </c>
      <c r="Q165" s="151">
        <v>0</v>
      </c>
      <c r="R165" s="151">
        <f t="shared" si="22"/>
        <v>0</v>
      </c>
      <c r="S165" s="151">
        <v>0</v>
      </c>
      <c r="T165" s="152">
        <f t="shared" si="2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3" t="s">
        <v>489</v>
      </c>
      <c r="AT165" s="153" t="s">
        <v>268</v>
      </c>
      <c r="AU165" s="153" t="s">
        <v>81</v>
      </c>
      <c r="AY165" s="14" t="s">
        <v>125</v>
      </c>
      <c r="BE165" s="154">
        <f t="shared" si="24"/>
        <v>0</v>
      </c>
      <c r="BF165" s="154">
        <f t="shared" si="25"/>
        <v>0</v>
      </c>
      <c r="BG165" s="154">
        <f t="shared" si="26"/>
        <v>0</v>
      </c>
      <c r="BH165" s="154">
        <f t="shared" si="27"/>
        <v>0</v>
      </c>
      <c r="BI165" s="154">
        <f t="shared" si="28"/>
        <v>0</v>
      </c>
      <c r="BJ165" s="14" t="s">
        <v>133</v>
      </c>
      <c r="BK165" s="155">
        <f t="shared" si="29"/>
        <v>0</v>
      </c>
      <c r="BL165" s="14" t="s">
        <v>484</v>
      </c>
      <c r="BM165" s="153" t="s">
        <v>714</v>
      </c>
    </row>
    <row r="166" spans="1:65" s="2" customFormat="1" ht="14.4" customHeight="1">
      <c r="A166" s="29"/>
      <c r="B166" s="141"/>
      <c r="C166" s="142" t="s">
        <v>466</v>
      </c>
      <c r="D166" s="142" t="s">
        <v>128</v>
      </c>
      <c r="E166" s="143" t="s">
        <v>715</v>
      </c>
      <c r="F166" s="144" t="s">
        <v>716</v>
      </c>
      <c r="G166" s="145" t="s">
        <v>284</v>
      </c>
      <c r="H166" s="146">
        <v>2</v>
      </c>
      <c r="I166" s="147"/>
      <c r="J166" s="146">
        <f t="shared" si="20"/>
        <v>0</v>
      </c>
      <c r="K166" s="148"/>
      <c r="L166" s="30"/>
      <c r="M166" s="149" t="s">
        <v>1</v>
      </c>
      <c r="N166" s="150" t="s">
        <v>39</v>
      </c>
      <c r="O166" s="55"/>
      <c r="P166" s="151">
        <f t="shared" si="21"/>
        <v>0</v>
      </c>
      <c r="Q166" s="151">
        <v>0</v>
      </c>
      <c r="R166" s="151">
        <f t="shared" si="22"/>
        <v>0</v>
      </c>
      <c r="S166" s="151">
        <v>0</v>
      </c>
      <c r="T166" s="152">
        <f t="shared" si="2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3" t="s">
        <v>484</v>
      </c>
      <c r="AT166" s="153" t="s">
        <v>128</v>
      </c>
      <c r="AU166" s="153" t="s">
        <v>81</v>
      </c>
      <c r="AY166" s="14" t="s">
        <v>125</v>
      </c>
      <c r="BE166" s="154">
        <f t="shared" si="24"/>
        <v>0</v>
      </c>
      <c r="BF166" s="154">
        <f t="shared" si="25"/>
        <v>0</v>
      </c>
      <c r="BG166" s="154">
        <f t="shared" si="26"/>
        <v>0</v>
      </c>
      <c r="BH166" s="154">
        <f t="shared" si="27"/>
        <v>0</v>
      </c>
      <c r="BI166" s="154">
        <f t="shared" si="28"/>
        <v>0</v>
      </c>
      <c r="BJ166" s="14" t="s">
        <v>133</v>
      </c>
      <c r="BK166" s="155">
        <f t="shared" si="29"/>
        <v>0</v>
      </c>
      <c r="BL166" s="14" t="s">
        <v>484</v>
      </c>
      <c r="BM166" s="153" t="s">
        <v>717</v>
      </c>
    </row>
    <row r="167" spans="1:65" s="2" customFormat="1" ht="24.15" customHeight="1">
      <c r="A167" s="29"/>
      <c r="B167" s="141"/>
      <c r="C167" s="166" t="s">
        <v>470</v>
      </c>
      <c r="D167" s="166" t="s">
        <v>268</v>
      </c>
      <c r="E167" s="167" t="s">
        <v>718</v>
      </c>
      <c r="F167" s="168" t="s">
        <v>719</v>
      </c>
      <c r="G167" s="169" t="s">
        <v>284</v>
      </c>
      <c r="H167" s="170">
        <v>2</v>
      </c>
      <c r="I167" s="171"/>
      <c r="J167" s="170">
        <f t="shared" si="20"/>
        <v>0</v>
      </c>
      <c r="K167" s="172"/>
      <c r="L167" s="173"/>
      <c r="M167" s="174" t="s">
        <v>1</v>
      </c>
      <c r="N167" s="175" t="s">
        <v>39</v>
      </c>
      <c r="O167" s="55"/>
      <c r="P167" s="151">
        <f t="shared" si="21"/>
        <v>0</v>
      </c>
      <c r="Q167" s="151">
        <v>0</v>
      </c>
      <c r="R167" s="151">
        <f t="shared" si="22"/>
        <v>0</v>
      </c>
      <c r="S167" s="151">
        <v>0</v>
      </c>
      <c r="T167" s="152">
        <f t="shared" si="2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3" t="s">
        <v>489</v>
      </c>
      <c r="AT167" s="153" t="s">
        <v>268</v>
      </c>
      <c r="AU167" s="153" t="s">
        <v>81</v>
      </c>
      <c r="AY167" s="14" t="s">
        <v>125</v>
      </c>
      <c r="BE167" s="154">
        <f t="shared" si="24"/>
        <v>0</v>
      </c>
      <c r="BF167" s="154">
        <f t="shared" si="25"/>
        <v>0</v>
      </c>
      <c r="BG167" s="154">
        <f t="shared" si="26"/>
        <v>0</v>
      </c>
      <c r="BH167" s="154">
        <f t="shared" si="27"/>
        <v>0</v>
      </c>
      <c r="BI167" s="154">
        <f t="shared" si="28"/>
        <v>0</v>
      </c>
      <c r="BJ167" s="14" t="s">
        <v>133</v>
      </c>
      <c r="BK167" s="155">
        <f t="shared" si="29"/>
        <v>0</v>
      </c>
      <c r="BL167" s="14" t="s">
        <v>484</v>
      </c>
      <c r="BM167" s="153" t="s">
        <v>720</v>
      </c>
    </row>
    <row r="168" spans="1:65" s="2" customFormat="1" ht="24.15" customHeight="1">
      <c r="A168" s="29"/>
      <c r="B168" s="141"/>
      <c r="C168" s="142" t="s">
        <v>474</v>
      </c>
      <c r="D168" s="142" t="s">
        <v>128</v>
      </c>
      <c r="E168" s="143" t="s">
        <v>721</v>
      </c>
      <c r="F168" s="144" t="s">
        <v>722</v>
      </c>
      <c r="G168" s="145" t="s">
        <v>162</v>
      </c>
      <c r="H168" s="146">
        <v>10</v>
      </c>
      <c r="I168" s="147"/>
      <c r="J168" s="146">
        <f t="shared" si="20"/>
        <v>0</v>
      </c>
      <c r="K168" s="148"/>
      <c r="L168" s="30"/>
      <c r="M168" s="149" t="s">
        <v>1</v>
      </c>
      <c r="N168" s="150" t="s">
        <v>39</v>
      </c>
      <c r="O168" s="55"/>
      <c r="P168" s="151">
        <f t="shared" si="21"/>
        <v>0</v>
      </c>
      <c r="Q168" s="151">
        <v>0</v>
      </c>
      <c r="R168" s="151">
        <f t="shared" si="22"/>
        <v>0</v>
      </c>
      <c r="S168" s="151">
        <v>0</v>
      </c>
      <c r="T168" s="152">
        <f t="shared" si="2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3" t="s">
        <v>484</v>
      </c>
      <c r="AT168" s="153" t="s">
        <v>128</v>
      </c>
      <c r="AU168" s="153" t="s">
        <v>81</v>
      </c>
      <c r="AY168" s="14" t="s">
        <v>125</v>
      </c>
      <c r="BE168" s="154">
        <f t="shared" si="24"/>
        <v>0</v>
      </c>
      <c r="BF168" s="154">
        <f t="shared" si="25"/>
        <v>0</v>
      </c>
      <c r="BG168" s="154">
        <f t="shared" si="26"/>
        <v>0</v>
      </c>
      <c r="BH168" s="154">
        <f t="shared" si="27"/>
        <v>0</v>
      </c>
      <c r="BI168" s="154">
        <f t="shared" si="28"/>
        <v>0</v>
      </c>
      <c r="BJ168" s="14" t="s">
        <v>133</v>
      </c>
      <c r="BK168" s="155">
        <f t="shared" si="29"/>
        <v>0</v>
      </c>
      <c r="BL168" s="14" t="s">
        <v>484</v>
      </c>
      <c r="BM168" s="153" t="s">
        <v>723</v>
      </c>
    </row>
    <row r="169" spans="1:65" s="2" customFormat="1" ht="14.4" customHeight="1">
      <c r="A169" s="29"/>
      <c r="B169" s="141"/>
      <c r="C169" s="166" t="s">
        <v>481</v>
      </c>
      <c r="D169" s="166" t="s">
        <v>268</v>
      </c>
      <c r="E169" s="167" t="s">
        <v>724</v>
      </c>
      <c r="F169" s="168" t="s">
        <v>725</v>
      </c>
      <c r="G169" s="169" t="s">
        <v>162</v>
      </c>
      <c r="H169" s="170">
        <v>10</v>
      </c>
      <c r="I169" s="171"/>
      <c r="J169" s="170">
        <f t="shared" si="20"/>
        <v>0</v>
      </c>
      <c r="K169" s="172"/>
      <c r="L169" s="173"/>
      <c r="M169" s="174" t="s">
        <v>1</v>
      </c>
      <c r="N169" s="175" t="s">
        <v>39</v>
      </c>
      <c r="O169" s="55"/>
      <c r="P169" s="151">
        <f t="shared" si="21"/>
        <v>0</v>
      </c>
      <c r="Q169" s="151">
        <v>0</v>
      </c>
      <c r="R169" s="151">
        <f t="shared" si="22"/>
        <v>0</v>
      </c>
      <c r="S169" s="151">
        <v>0</v>
      </c>
      <c r="T169" s="152">
        <f t="shared" si="2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3" t="s">
        <v>489</v>
      </c>
      <c r="AT169" s="153" t="s">
        <v>268</v>
      </c>
      <c r="AU169" s="153" t="s">
        <v>81</v>
      </c>
      <c r="AY169" s="14" t="s">
        <v>125</v>
      </c>
      <c r="BE169" s="154">
        <f t="shared" si="24"/>
        <v>0</v>
      </c>
      <c r="BF169" s="154">
        <f t="shared" si="25"/>
        <v>0</v>
      </c>
      <c r="BG169" s="154">
        <f t="shared" si="26"/>
        <v>0</v>
      </c>
      <c r="BH169" s="154">
        <f t="shared" si="27"/>
        <v>0</v>
      </c>
      <c r="BI169" s="154">
        <f t="shared" si="28"/>
        <v>0</v>
      </c>
      <c r="BJ169" s="14" t="s">
        <v>133</v>
      </c>
      <c r="BK169" s="155">
        <f t="shared" si="29"/>
        <v>0</v>
      </c>
      <c r="BL169" s="14" t="s">
        <v>484</v>
      </c>
      <c r="BM169" s="153" t="s">
        <v>726</v>
      </c>
    </row>
    <row r="170" spans="1:65" s="2" customFormat="1" ht="14.4" customHeight="1">
      <c r="A170" s="29"/>
      <c r="B170" s="141"/>
      <c r="C170" s="142" t="s">
        <v>486</v>
      </c>
      <c r="D170" s="142" t="s">
        <v>128</v>
      </c>
      <c r="E170" s="143" t="s">
        <v>727</v>
      </c>
      <c r="F170" s="144" t="s">
        <v>728</v>
      </c>
      <c r="G170" s="145" t="s">
        <v>162</v>
      </c>
      <c r="H170" s="146">
        <v>5</v>
      </c>
      <c r="I170" s="147"/>
      <c r="J170" s="146">
        <f t="shared" si="20"/>
        <v>0</v>
      </c>
      <c r="K170" s="148"/>
      <c r="L170" s="30"/>
      <c r="M170" s="149" t="s">
        <v>1</v>
      </c>
      <c r="N170" s="150" t="s">
        <v>39</v>
      </c>
      <c r="O170" s="55"/>
      <c r="P170" s="151">
        <f t="shared" si="21"/>
        <v>0</v>
      </c>
      <c r="Q170" s="151">
        <v>0</v>
      </c>
      <c r="R170" s="151">
        <f t="shared" si="22"/>
        <v>0</v>
      </c>
      <c r="S170" s="151">
        <v>0</v>
      </c>
      <c r="T170" s="152">
        <f t="shared" si="2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3" t="s">
        <v>484</v>
      </c>
      <c r="AT170" s="153" t="s">
        <v>128</v>
      </c>
      <c r="AU170" s="153" t="s">
        <v>81</v>
      </c>
      <c r="AY170" s="14" t="s">
        <v>125</v>
      </c>
      <c r="BE170" s="154">
        <f t="shared" si="24"/>
        <v>0</v>
      </c>
      <c r="BF170" s="154">
        <f t="shared" si="25"/>
        <v>0</v>
      </c>
      <c r="BG170" s="154">
        <f t="shared" si="26"/>
        <v>0</v>
      </c>
      <c r="BH170" s="154">
        <f t="shared" si="27"/>
        <v>0</v>
      </c>
      <c r="BI170" s="154">
        <f t="shared" si="28"/>
        <v>0</v>
      </c>
      <c r="BJ170" s="14" t="s">
        <v>133</v>
      </c>
      <c r="BK170" s="155">
        <f t="shared" si="29"/>
        <v>0</v>
      </c>
      <c r="BL170" s="14" t="s">
        <v>484</v>
      </c>
      <c r="BM170" s="153" t="s">
        <v>729</v>
      </c>
    </row>
    <row r="171" spans="1:65" s="2" customFormat="1" ht="14.4" customHeight="1">
      <c r="A171" s="29"/>
      <c r="B171" s="141"/>
      <c r="C171" s="166" t="s">
        <v>730</v>
      </c>
      <c r="D171" s="166" t="s">
        <v>268</v>
      </c>
      <c r="E171" s="167" t="s">
        <v>731</v>
      </c>
      <c r="F171" s="168" t="s">
        <v>732</v>
      </c>
      <c r="G171" s="169" t="s">
        <v>162</v>
      </c>
      <c r="H171" s="170">
        <v>5</v>
      </c>
      <c r="I171" s="171"/>
      <c r="J171" s="170">
        <f t="shared" si="20"/>
        <v>0</v>
      </c>
      <c r="K171" s="172"/>
      <c r="L171" s="173"/>
      <c r="M171" s="174" t="s">
        <v>1</v>
      </c>
      <c r="N171" s="175" t="s">
        <v>39</v>
      </c>
      <c r="O171" s="55"/>
      <c r="P171" s="151">
        <f t="shared" si="21"/>
        <v>0</v>
      </c>
      <c r="Q171" s="151">
        <v>0</v>
      </c>
      <c r="R171" s="151">
        <f t="shared" si="22"/>
        <v>0</v>
      </c>
      <c r="S171" s="151">
        <v>0</v>
      </c>
      <c r="T171" s="152">
        <f t="shared" si="2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3" t="s">
        <v>489</v>
      </c>
      <c r="AT171" s="153" t="s">
        <v>268</v>
      </c>
      <c r="AU171" s="153" t="s">
        <v>81</v>
      </c>
      <c r="AY171" s="14" t="s">
        <v>125</v>
      </c>
      <c r="BE171" s="154">
        <f t="shared" si="24"/>
        <v>0</v>
      </c>
      <c r="BF171" s="154">
        <f t="shared" si="25"/>
        <v>0</v>
      </c>
      <c r="BG171" s="154">
        <f t="shared" si="26"/>
        <v>0</v>
      </c>
      <c r="BH171" s="154">
        <f t="shared" si="27"/>
        <v>0</v>
      </c>
      <c r="BI171" s="154">
        <f t="shared" si="28"/>
        <v>0</v>
      </c>
      <c r="BJ171" s="14" t="s">
        <v>133</v>
      </c>
      <c r="BK171" s="155">
        <f t="shared" si="29"/>
        <v>0</v>
      </c>
      <c r="BL171" s="14" t="s">
        <v>484</v>
      </c>
      <c r="BM171" s="153" t="s">
        <v>733</v>
      </c>
    </row>
    <row r="172" spans="1:65" s="2" customFormat="1" ht="14.4" customHeight="1">
      <c r="A172" s="29"/>
      <c r="B172" s="141"/>
      <c r="C172" s="142" t="s">
        <v>734</v>
      </c>
      <c r="D172" s="142" t="s">
        <v>128</v>
      </c>
      <c r="E172" s="143" t="s">
        <v>735</v>
      </c>
      <c r="F172" s="144" t="s">
        <v>736</v>
      </c>
      <c r="G172" s="145" t="s">
        <v>162</v>
      </c>
      <c r="H172" s="146">
        <v>40</v>
      </c>
      <c r="I172" s="147"/>
      <c r="J172" s="146">
        <f t="shared" si="20"/>
        <v>0</v>
      </c>
      <c r="K172" s="148"/>
      <c r="L172" s="30"/>
      <c r="M172" s="149" t="s">
        <v>1</v>
      </c>
      <c r="N172" s="150" t="s">
        <v>39</v>
      </c>
      <c r="O172" s="55"/>
      <c r="P172" s="151">
        <f t="shared" si="21"/>
        <v>0</v>
      </c>
      <c r="Q172" s="151">
        <v>0</v>
      </c>
      <c r="R172" s="151">
        <f t="shared" si="22"/>
        <v>0</v>
      </c>
      <c r="S172" s="151">
        <v>0</v>
      </c>
      <c r="T172" s="152">
        <f t="shared" si="2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3" t="s">
        <v>484</v>
      </c>
      <c r="AT172" s="153" t="s">
        <v>128</v>
      </c>
      <c r="AU172" s="153" t="s">
        <v>81</v>
      </c>
      <c r="AY172" s="14" t="s">
        <v>125</v>
      </c>
      <c r="BE172" s="154">
        <f t="shared" si="24"/>
        <v>0</v>
      </c>
      <c r="BF172" s="154">
        <f t="shared" si="25"/>
        <v>0</v>
      </c>
      <c r="BG172" s="154">
        <f t="shared" si="26"/>
        <v>0</v>
      </c>
      <c r="BH172" s="154">
        <f t="shared" si="27"/>
        <v>0</v>
      </c>
      <c r="BI172" s="154">
        <f t="shared" si="28"/>
        <v>0</v>
      </c>
      <c r="BJ172" s="14" t="s">
        <v>133</v>
      </c>
      <c r="BK172" s="155">
        <f t="shared" si="29"/>
        <v>0</v>
      </c>
      <c r="BL172" s="14" t="s">
        <v>484</v>
      </c>
      <c r="BM172" s="153" t="s">
        <v>737</v>
      </c>
    </row>
    <row r="173" spans="1:65" s="2" customFormat="1" ht="14.4" customHeight="1">
      <c r="A173" s="29"/>
      <c r="B173" s="141"/>
      <c r="C173" s="166" t="s">
        <v>738</v>
      </c>
      <c r="D173" s="166" t="s">
        <v>268</v>
      </c>
      <c r="E173" s="167" t="s">
        <v>739</v>
      </c>
      <c r="F173" s="168" t="s">
        <v>740</v>
      </c>
      <c r="G173" s="169" t="s">
        <v>162</v>
      </c>
      <c r="H173" s="170">
        <v>40</v>
      </c>
      <c r="I173" s="171"/>
      <c r="J173" s="170">
        <f t="shared" si="20"/>
        <v>0</v>
      </c>
      <c r="K173" s="172"/>
      <c r="L173" s="173"/>
      <c r="M173" s="174" t="s">
        <v>1</v>
      </c>
      <c r="N173" s="175" t="s">
        <v>39</v>
      </c>
      <c r="O173" s="55"/>
      <c r="P173" s="151">
        <f t="shared" si="21"/>
        <v>0</v>
      </c>
      <c r="Q173" s="151">
        <v>0</v>
      </c>
      <c r="R173" s="151">
        <f t="shared" si="22"/>
        <v>0</v>
      </c>
      <c r="S173" s="151">
        <v>0</v>
      </c>
      <c r="T173" s="152">
        <f t="shared" si="2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3" t="s">
        <v>489</v>
      </c>
      <c r="AT173" s="153" t="s">
        <v>268</v>
      </c>
      <c r="AU173" s="153" t="s">
        <v>81</v>
      </c>
      <c r="AY173" s="14" t="s">
        <v>125</v>
      </c>
      <c r="BE173" s="154">
        <f t="shared" si="24"/>
        <v>0</v>
      </c>
      <c r="BF173" s="154">
        <f t="shared" si="25"/>
        <v>0</v>
      </c>
      <c r="BG173" s="154">
        <f t="shared" si="26"/>
        <v>0</v>
      </c>
      <c r="BH173" s="154">
        <f t="shared" si="27"/>
        <v>0</v>
      </c>
      <c r="BI173" s="154">
        <f t="shared" si="28"/>
        <v>0</v>
      </c>
      <c r="BJ173" s="14" t="s">
        <v>133</v>
      </c>
      <c r="BK173" s="155">
        <f t="shared" si="29"/>
        <v>0</v>
      </c>
      <c r="BL173" s="14" t="s">
        <v>484</v>
      </c>
      <c r="BM173" s="153" t="s">
        <v>741</v>
      </c>
    </row>
    <row r="174" spans="1:65" s="2" customFormat="1" ht="14.4" customHeight="1">
      <c r="A174" s="29"/>
      <c r="B174" s="141"/>
      <c r="C174" s="142" t="s">
        <v>742</v>
      </c>
      <c r="D174" s="142" t="s">
        <v>128</v>
      </c>
      <c r="E174" s="143" t="s">
        <v>743</v>
      </c>
      <c r="F174" s="144" t="s">
        <v>744</v>
      </c>
      <c r="G174" s="145" t="s">
        <v>162</v>
      </c>
      <c r="H174" s="146">
        <v>40</v>
      </c>
      <c r="I174" s="147"/>
      <c r="J174" s="146">
        <f t="shared" si="20"/>
        <v>0</v>
      </c>
      <c r="K174" s="148"/>
      <c r="L174" s="30"/>
      <c r="M174" s="149" t="s">
        <v>1</v>
      </c>
      <c r="N174" s="150" t="s">
        <v>39</v>
      </c>
      <c r="O174" s="55"/>
      <c r="P174" s="151">
        <f t="shared" si="21"/>
        <v>0</v>
      </c>
      <c r="Q174" s="151">
        <v>0</v>
      </c>
      <c r="R174" s="151">
        <f t="shared" si="22"/>
        <v>0</v>
      </c>
      <c r="S174" s="151">
        <v>0</v>
      </c>
      <c r="T174" s="152">
        <f t="shared" si="2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3" t="s">
        <v>484</v>
      </c>
      <c r="AT174" s="153" t="s">
        <v>128</v>
      </c>
      <c r="AU174" s="153" t="s">
        <v>81</v>
      </c>
      <c r="AY174" s="14" t="s">
        <v>125</v>
      </c>
      <c r="BE174" s="154">
        <f t="shared" si="24"/>
        <v>0</v>
      </c>
      <c r="BF174" s="154">
        <f t="shared" si="25"/>
        <v>0</v>
      </c>
      <c r="BG174" s="154">
        <f t="shared" si="26"/>
        <v>0</v>
      </c>
      <c r="BH174" s="154">
        <f t="shared" si="27"/>
        <v>0</v>
      </c>
      <c r="BI174" s="154">
        <f t="shared" si="28"/>
        <v>0</v>
      </c>
      <c r="BJ174" s="14" t="s">
        <v>133</v>
      </c>
      <c r="BK174" s="155">
        <f t="shared" si="29"/>
        <v>0</v>
      </c>
      <c r="BL174" s="14" t="s">
        <v>484</v>
      </c>
      <c r="BM174" s="153" t="s">
        <v>745</v>
      </c>
    </row>
    <row r="175" spans="1:65" s="2" customFormat="1" ht="14.4" customHeight="1">
      <c r="A175" s="29"/>
      <c r="B175" s="141"/>
      <c r="C175" s="166" t="s">
        <v>746</v>
      </c>
      <c r="D175" s="166" t="s">
        <v>268</v>
      </c>
      <c r="E175" s="167" t="s">
        <v>747</v>
      </c>
      <c r="F175" s="168" t="s">
        <v>748</v>
      </c>
      <c r="G175" s="169" t="s">
        <v>162</v>
      </c>
      <c r="H175" s="170">
        <v>40</v>
      </c>
      <c r="I175" s="171"/>
      <c r="J175" s="170">
        <f t="shared" si="20"/>
        <v>0</v>
      </c>
      <c r="K175" s="172"/>
      <c r="L175" s="173"/>
      <c r="M175" s="174" t="s">
        <v>1</v>
      </c>
      <c r="N175" s="175" t="s">
        <v>39</v>
      </c>
      <c r="O175" s="55"/>
      <c r="P175" s="151">
        <f t="shared" si="21"/>
        <v>0</v>
      </c>
      <c r="Q175" s="151">
        <v>0</v>
      </c>
      <c r="R175" s="151">
        <f t="shared" si="22"/>
        <v>0</v>
      </c>
      <c r="S175" s="151">
        <v>0</v>
      </c>
      <c r="T175" s="152">
        <f t="shared" si="2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3" t="s">
        <v>489</v>
      </c>
      <c r="AT175" s="153" t="s">
        <v>268</v>
      </c>
      <c r="AU175" s="153" t="s">
        <v>81</v>
      </c>
      <c r="AY175" s="14" t="s">
        <v>125</v>
      </c>
      <c r="BE175" s="154">
        <f t="shared" si="24"/>
        <v>0</v>
      </c>
      <c r="BF175" s="154">
        <f t="shared" si="25"/>
        <v>0</v>
      </c>
      <c r="BG175" s="154">
        <f t="shared" si="26"/>
        <v>0</v>
      </c>
      <c r="BH175" s="154">
        <f t="shared" si="27"/>
        <v>0</v>
      </c>
      <c r="BI175" s="154">
        <f t="shared" si="28"/>
        <v>0</v>
      </c>
      <c r="BJ175" s="14" t="s">
        <v>133</v>
      </c>
      <c r="BK175" s="155">
        <f t="shared" si="29"/>
        <v>0</v>
      </c>
      <c r="BL175" s="14" t="s">
        <v>484</v>
      </c>
      <c r="BM175" s="153" t="s">
        <v>749</v>
      </c>
    </row>
    <row r="176" spans="1:65" s="2" customFormat="1" ht="14.4" customHeight="1">
      <c r="A176" s="29"/>
      <c r="B176" s="141"/>
      <c r="C176" s="142" t="s">
        <v>750</v>
      </c>
      <c r="D176" s="142" t="s">
        <v>128</v>
      </c>
      <c r="E176" s="143" t="s">
        <v>751</v>
      </c>
      <c r="F176" s="144" t="s">
        <v>752</v>
      </c>
      <c r="G176" s="145" t="s">
        <v>162</v>
      </c>
      <c r="H176" s="146">
        <v>15</v>
      </c>
      <c r="I176" s="147"/>
      <c r="J176" s="146">
        <f t="shared" si="20"/>
        <v>0</v>
      </c>
      <c r="K176" s="148"/>
      <c r="L176" s="30"/>
      <c r="M176" s="149" t="s">
        <v>1</v>
      </c>
      <c r="N176" s="150" t="s">
        <v>39</v>
      </c>
      <c r="O176" s="55"/>
      <c r="P176" s="151">
        <f t="shared" si="21"/>
        <v>0</v>
      </c>
      <c r="Q176" s="151">
        <v>0</v>
      </c>
      <c r="R176" s="151">
        <f t="shared" si="22"/>
        <v>0</v>
      </c>
      <c r="S176" s="151">
        <v>0</v>
      </c>
      <c r="T176" s="152">
        <f t="shared" si="2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3" t="s">
        <v>484</v>
      </c>
      <c r="AT176" s="153" t="s">
        <v>128</v>
      </c>
      <c r="AU176" s="153" t="s">
        <v>81</v>
      </c>
      <c r="AY176" s="14" t="s">
        <v>125</v>
      </c>
      <c r="BE176" s="154">
        <f t="shared" si="24"/>
        <v>0</v>
      </c>
      <c r="BF176" s="154">
        <f t="shared" si="25"/>
        <v>0</v>
      </c>
      <c r="BG176" s="154">
        <f t="shared" si="26"/>
        <v>0</v>
      </c>
      <c r="BH176" s="154">
        <f t="shared" si="27"/>
        <v>0</v>
      </c>
      <c r="BI176" s="154">
        <f t="shared" si="28"/>
        <v>0</v>
      </c>
      <c r="BJ176" s="14" t="s">
        <v>133</v>
      </c>
      <c r="BK176" s="155">
        <f t="shared" si="29"/>
        <v>0</v>
      </c>
      <c r="BL176" s="14" t="s">
        <v>484</v>
      </c>
      <c r="BM176" s="153" t="s">
        <v>753</v>
      </c>
    </row>
    <row r="177" spans="1:65" s="2" customFormat="1" ht="14.4" customHeight="1">
      <c r="A177" s="29"/>
      <c r="B177" s="141"/>
      <c r="C177" s="166" t="s">
        <v>754</v>
      </c>
      <c r="D177" s="166" t="s">
        <v>268</v>
      </c>
      <c r="E177" s="167" t="s">
        <v>755</v>
      </c>
      <c r="F177" s="168" t="s">
        <v>756</v>
      </c>
      <c r="G177" s="169" t="s">
        <v>162</v>
      </c>
      <c r="H177" s="170">
        <v>15</v>
      </c>
      <c r="I177" s="171"/>
      <c r="J177" s="170">
        <f t="shared" si="20"/>
        <v>0</v>
      </c>
      <c r="K177" s="172"/>
      <c r="L177" s="173"/>
      <c r="M177" s="174" t="s">
        <v>1</v>
      </c>
      <c r="N177" s="175" t="s">
        <v>39</v>
      </c>
      <c r="O177" s="55"/>
      <c r="P177" s="151">
        <f t="shared" si="21"/>
        <v>0</v>
      </c>
      <c r="Q177" s="151">
        <v>0</v>
      </c>
      <c r="R177" s="151">
        <f t="shared" si="22"/>
        <v>0</v>
      </c>
      <c r="S177" s="151">
        <v>0</v>
      </c>
      <c r="T177" s="152">
        <f t="shared" si="2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3" t="s">
        <v>489</v>
      </c>
      <c r="AT177" s="153" t="s">
        <v>268</v>
      </c>
      <c r="AU177" s="153" t="s">
        <v>81</v>
      </c>
      <c r="AY177" s="14" t="s">
        <v>125</v>
      </c>
      <c r="BE177" s="154">
        <f t="shared" si="24"/>
        <v>0</v>
      </c>
      <c r="BF177" s="154">
        <f t="shared" si="25"/>
        <v>0</v>
      </c>
      <c r="BG177" s="154">
        <f t="shared" si="26"/>
        <v>0</v>
      </c>
      <c r="BH177" s="154">
        <f t="shared" si="27"/>
        <v>0</v>
      </c>
      <c r="BI177" s="154">
        <f t="shared" si="28"/>
        <v>0</v>
      </c>
      <c r="BJ177" s="14" t="s">
        <v>133</v>
      </c>
      <c r="BK177" s="155">
        <f t="shared" si="29"/>
        <v>0</v>
      </c>
      <c r="BL177" s="14" t="s">
        <v>484</v>
      </c>
      <c r="BM177" s="153" t="s">
        <v>757</v>
      </c>
    </row>
    <row r="178" spans="1:65" s="2" customFormat="1" ht="24.15" customHeight="1">
      <c r="A178" s="29"/>
      <c r="B178" s="141"/>
      <c r="C178" s="142" t="s">
        <v>758</v>
      </c>
      <c r="D178" s="142" t="s">
        <v>128</v>
      </c>
      <c r="E178" s="143" t="s">
        <v>759</v>
      </c>
      <c r="F178" s="144" t="s">
        <v>760</v>
      </c>
      <c r="G178" s="145" t="s">
        <v>162</v>
      </c>
      <c r="H178" s="146">
        <v>15</v>
      </c>
      <c r="I178" s="147"/>
      <c r="J178" s="146">
        <f t="shared" si="20"/>
        <v>0</v>
      </c>
      <c r="K178" s="148"/>
      <c r="L178" s="30"/>
      <c r="M178" s="149" t="s">
        <v>1</v>
      </c>
      <c r="N178" s="150" t="s">
        <v>39</v>
      </c>
      <c r="O178" s="55"/>
      <c r="P178" s="151">
        <f t="shared" si="21"/>
        <v>0</v>
      </c>
      <c r="Q178" s="151">
        <v>0</v>
      </c>
      <c r="R178" s="151">
        <f t="shared" si="22"/>
        <v>0</v>
      </c>
      <c r="S178" s="151">
        <v>0</v>
      </c>
      <c r="T178" s="152">
        <f t="shared" si="2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3" t="s">
        <v>484</v>
      </c>
      <c r="AT178" s="153" t="s">
        <v>128</v>
      </c>
      <c r="AU178" s="153" t="s">
        <v>81</v>
      </c>
      <c r="AY178" s="14" t="s">
        <v>125</v>
      </c>
      <c r="BE178" s="154">
        <f t="shared" si="24"/>
        <v>0</v>
      </c>
      <c r="BF178" s="154">
        <f t="shared" si="25"/>
        <v>0</v>
      </c>
      <c r="BG178" s="154">
        <f t="shared" si="26"/>
        <v>0</v>
      </c>
      <c r="BH178" s="154">
        <f t="shared" si="27"/>
        <v>0</v>
      </c>
      <c r="BI178" s="154">
        <f t="shared" si="28"/>
        <v>0</v>
      </c>
      <c r="BJ178" s="14" t="s">
        <v>133</v>
      </c>
      <c r="BK178" s="155">
        <f t="shared" si="29"/>
        <v>0</v>
      </c>
      <c r="BL178" s="14" t="s">
        <v>484</v>
      </c>
      <c r="BM178" s="153" t="s">
        <v>761</v>
      </c>
    </row>
    <row r="179" spans="1:65" s="2" customFormat="1" ht="14.4" customHeight="1">
      <c r="A179" s="29"/>
      <c r="B179" s="141"/>
      <c r="C179" s="166" t="s">
        <v>762</v>
      </c>
      <c r="D179" s="166" t="s">
        <v>268</v>
      </c>
      <c r="E179" s="167" t="s">
        <v>763</v>
      </c>
      <c r="F179" s="168" t="s">
        <v>764</v>
      </c>
      <c r="G179" s="169" t="s">
        <v>162</v>
      </c>
      <c r="H179" s="170">
        <v>15</v>
      </c>
      <c r="I179" s="171"/>
      <c r="J179" s="170">
        <f t="shared" si="20"/>
        <v>0</v>
      </c>
      <c r="K179" s="172"/>
      <c r="L179" s="173"/>
      <c r="M179" s="176" t="s">
        <v>1</v>
      </c>
      <c r="N179" s="177" t="s">
        <v>39</v>
      </c>
      <c r="O179" s="163"/>
      <c r="P179" s="164">
        <f t="shared" si="21"/>
        <v>0</v>
      </c>
      <c r="Q179" s="164">
        <v>0</v>
      </c>
      <c r="R179" s="164">
        <f t="shared" si="22"/>
        <v>0</v>
      </c>
      <c r="S179" s="164">
        <v>0</v>
      </c>
      <c r="T179" s="165">
        <f t="shared" si="2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3" t="s">
        <v>489</v>
      </c>
      <c r="AT179" s="153" t="s">
        <v>268</v>
      </c>
      <c r="AU179" s="153" t="s">
        <v>81</v>
      </c>
      <c r="AY179" s="14" t="s">
        <v>125</v>
      </c>
      <c r="BE179" s="154">
        <f t="shared" si="24"/>
        <v>0</v>
      </c>
      <c r="BF179" s="154">
        <f t="shared" si="25"/>
        <v>0</v>
      </c>
      <c r="BG179" s="154">
        <f t="shared" si="26"/>
        <v>0</v>
      </c>
      <c r="BH179" s="154">
        <f t="shared" si="27"/>
        <v>0</v>
      </c>
      <c r="BI179" s="154">
        <f t="shared" si="28"/>
        <v>0</v>
      </c>
      <c r="BJ179" s="14" t="s">
        <v>133</v>
      </c>
      <c r="BK179" s="155">
        <f t="shared" si="29"/>
        <v>0</v>
      </c>
      <c r="BL179" s="14" t="s">
        <v>484</v>
      </c>
      <c r="BM179" s="153" t="s">
        <v>765</v>
      </c>
    </row>
    <row r="180" spans="1:65" s="2" customFormat="1" ht="6.9" customHeight="1">
      <c r="A180" s="29"/>
      <c r="B180" s="44"/>
      <c r="C180" s="45"/>
      <c r="D180" s="45"/>
      <c r="E180" s="45"/>
      <c r="F180" s="45"/>
      <c r="G180" s="45"/>
      <c r="H180" s="45"/>
      <c r="I180" s="45"/>
      <c r="J180" s="45"/>
      <c r="K180" s="45"/>
      <c r="L180" s="30"/>
      <c r="M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</row>
  </sheetData>
  <autoFilter ref="C118:K179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9"/>
  <sheetViews>
    <sheetView showGridLines="0" topLeftCell="A51" workbookViewId="0">
      <selection activeCell="H176" sqref="H176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184" t="s">
        <v>5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4" t="s">
        <v>97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" customHeight="1">
      <c r="B4" s="17"/>
      <c r="D4" s="18" t="s">
        <v>98</v>
      </c>
      <c r="L4" s="17"/>
      <c r="M4" s="90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24" t="str">
        <f>'Rekapitulácia stavby'!K6</f>
        <v xml:space="preserve">Zberný dvor v obci Lubeník </v>
      </c>
      <c r="F7" s="225"/>
      <c r="G7" s="225"/>
      <c r="H7" s="225"/>
      <c r="L7" s="17"/>
    </row>
    <row r="8" spans="1:46" s="2" customFormat="1" ht="12" customHeight="1">
      <c r="A8" s="29"/>
      <c r="B8" s="30"/>
      <c r="C8" s="29"/>
      <c r="D8" s="24" t="s">
        <v>99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9" t="s">
        <v>766</v>
      </c>
      <c r="F9" s="223"/>
      <c r="G9" s="223"/>
      <c r="H9" s="223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15</v>
      </c>
      <c r="E11" s="29"/>
      <c r="F11" s="22" t="s">
        <v>1</v>
      </c>
      <c r="G11" s="29"/>
      <c r="H11" s="29"/>
      <c r="I11" s="24" t="s">
        <v>16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17</v>
      </c>
      <c r="E12" s="29"/>
      <c r="F12" s="22" t="s">
        <v>18</v>
      </c>
      <c r="G12" s="29"/>
      <c r="H12" s="29"/>
      <c r="I12" s="24" t="s">
        <v>19</v>
      </c>
      <c r="J12" s="52" t="str">
        <f>'Rekapitulácia stavby'!AN8</f>
        <v>Vyplň údaj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8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20</v>
      </c>
      <c r="E14" s="29"/>
      <c r="F14" s="29"/>
      <c r="G14" s="29"/>
      <c r="H14" s="29"/>
      <c r="I14" s="24" t="s">
        <v>21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22</v>
      </c>
      <c r="F15" s="29"/>
      <c r="G15" s="29"/>
      <c r="H15" s="29"/>
      <c r="I15" s="24" t="s">
        <v>23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21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6" t="str">
        <f>'Rekapitulácia stavby'!E14</f>
        <v>Vyplň údaj</v>
      </c>
      <c r="F18" s="196"/>
      <c r="G18" s="196"/>
      <c r="H18" s="196"/>
      <c r="I18" s="24" t="s">
        <v>23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21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27</v>
      </c>
      <c r="F21" s="29"/>
      <c r="G21" s="29"/>
      <c r="H21" s="29"/>
      <c r="I21" s="24" t="s">
        <v>23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21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27</v>
      </c>
      <c r="F24" s="29"/>
      <c r="G24" s="29"/>
      <c r="H24" s="29"/>
      <c r="I24" s="24" t="s">
        <v>23</v>
      </c>
      <c r="J24" s="22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200" t="s">
        <v>1</v>
      </c>
      <c r="F27" s="200"/>
      <c r="G27" s="200"/>
      <c r="H27" s="200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4" t="s">
        <v>33</v>
      </c>
      <c r="E30" s="29"/>
      <c r="F30" s="29"/>
      <c r="G30" s="29"/>
      <c r="H30" s="29"/>
      <c r="I30" s="29"/>
      <c r="J30" s="68">
        <f>ROUND(J124,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9"/>
      <c r="E32" s="29"/>
      <c r="F32" s="33" t="s">
        <v>35</v>
      </c>
      <c r="G32" s="29"/>
      <c r="H32" s="29"/>
      <c r="I32" s="33" t="s">
        <v>34</v>
      </c>
      <c r="J32" s="33" t="s">
        <v>36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29"/>
      <c r="B33" s="30"/>
      <c r="C33" s="29"/>
      <c r="D33" s="95" t="s">
        <v>37</v>
      </c>
      <c r="E33" s="24" t="s">
        <v>38</v>
      </c>
      <c r="F33" s="96">
        <f>ROUND((SUM(BE124:BE168)),  2)</f>
        <v>0</v>
      </c>
      <c r="G33" s="29"/>
      <c r="H33" s="29"/>
      <c r="I33" s="97">
        <v>0.2</v>
      </c>
      <c r="J33" s="96">
        <f>ROUND(((SUM(BE124:BE168))*I33),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24" t="s">
        <v>39</v>
      </c>
      <c r="F34" s="96">
        <f>ROUND((SUM(BF124:BF168)),  2)</f>
        <v>0</v>
      </c>
      <c r="G34" s="29"/>
      <c r="H34" s="29"/>
      <c r="I34" s="97">
        <v>0.2</v>
      </c>
      <c r="J34" s="96">
        <f>ROUND(((SUM(BF124:BF168))*I34),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hidden="1" customHeight="1">
      <c r="A35" s="29"/>
      <c r="B35" s="30"/>
      <c r="C35" s="29"/>
      <c r="D35" s="29"/>
      <c r="E35" s="24" t="s">
        <v>40</v>
      </c>
      <c r="F35" s="96">
        <f>ROUND((SUM(BG124:BG168)),  2)</f>
        <v>0</v>
      </c>
      <c r="G35" s="29"/>
      <c r="H35" s="29"/>
      <c r="I35" s="97">
        <v>0.2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hidden="1" customHeight="1">
      <c r="A36" s="29"/>
      <c r="B36" s="30"/>
      <c r="C36" s="29"/>
      <c r="D36" s="29"/>
      <c r="E36" s="24" t="s">
        <v>41</v>
      </c>
      <c r="F36" s="96">
        <f>ROUND((SUM(BH124:BH168)),  2)</f>
        <v>0</v>
      </c>
      <c r="G36" s="29"/>
      <c r="H36" s="29"/>
      <c r="I36" s="97">
        <v>0.2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>
      <c r="A37" s="29"/>
      <c r="B37" s="30"/>
      <c r="C37" s="29"/>
      <c r="D37" s="29"/>
      <c r="E37" s="24" t="s">
        <v>42</v>
      </c>
      <c r="F37" s="96">
        <f>ROUND((SUM(BI124:BI168)),  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8"/>
      <c r="D39" s="99" t="s">
        <v>43</v>
      </c>
      <c r="E39" s="57"/>
      <c r="F39" s="57"/>
      <c r="G39" s="100" t="s">
        <v>44</v>
      </c>
      <c r="H39" s="101" t="s">
        <v>45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9"/>
      <c r="B61" s="30"/>
      <c r="C61" s="29"/>
      <c r="D61" s="42" t="s">
        <v>48</v>
      </c>
      <c r="E61" s="32"/>
      <c r="F61" s="104" t="s">
        <v>49</v>
      </c>
      <c r="G61" s="42" t="s">
        <v>48</v>
      </c>
      <c r="H61" s="32"/>
      <c r="I61" s="32"/>
      <c r="J61" s="105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9"/>
      <c r="B76" s="30"/>
      <c r="C76" s="29"/>
      <c r="D76" s="42" t="s">
        <v>48</v>
      </c>
      <c r="E76" s="32"/>
      <c r="F76" s="104" t="s">
        <v>49</v>
      </c>
      <c r="G76" s="42" t="s">
        <v>48</v>
      </c>
      <c r="H76" s="32"/>
      <c r="I76" s="32"/>
      <c r="J76" s="105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" customHeight="1">
      <c r="A82" s="29"/>
      <c r="B82" s="30"/>
      <c r="C82" s="18" t="s">
        <v>101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4" t="str">
        <f>E7</f>
        <v xml:space="preserve">Zberný dvor v obci Lubeník </v>
      </c>
      <c r="F85" s="225"/>
      <c r="G85" s="225"/>
      <c r="H85" s="225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99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09" t="str">
        <f>E9</f>
        <v>NP - Naviac práce</v>
      </c>
      <c r="F87" s="223"/>
      <c r="G87" s="223"/>
      <c r="H87" s="223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17</v>
      </c>
      <c r="D89" s="29"/>
      <c r="E89" s="29"/>
      <c r="F89" s="22" t="str">
        <f>F12</f>
        <v>Lubeník, okr. Revúca</v>
      </c>
      <c r="G89" s="29"/>
      <c r="H89" s="29"/>
      <c r="I89" s="24" t="s">
        <v>19</v>
      </c>
      <c r="J89" s="52" t="str">
        <f>IF(J12="","",J12)</f>
        <v>Vyplň údaj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40.049999999999997" customHeight="1">
      <c r="A91" s="29"/>
      <c r="B91" s="30"/>
      <c r="C91" s="24" t="s">
        <v>20</v>
      </c>
      <c r="D91" s="29"/>
      <c r="E91" s="29"/>
      <c r="F91" s="22" t="str">
        <f>E15</f>
        <v>Obec Lubeník, Obecný úrad č. 222, 049 18 Lubeník</v>
      </c>
      <c r="G91" s="29"/>
      <c r="H91" s="29"/>
      <c r="I91" s="24" t="s">
        <v>26</v>
      </c>
      <c r="J91" s="27" t="str">
        <f>E21</f>
        <v>ByvaPro s.r.o., Mlynské Nivy 58, 821 05 Bratislava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40.049999999999997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>ByvaPro s.r.o., Mlynské Nivy 58, 821 05 Bratislava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6" t="s">
        <v>102</v>
      </c>
      <c r="D94" s="98"/>
      <c r="E94" s="98"/>
      <c r="F94" s="98"/>
      <c r="G94" s="98"/>
      <c r="H94" s="98"/>
      <c r="I94" s="98"/>
      <c r="J94" s="107" t="s">
        <v>103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8" customHeight="1">
      <c r="A96" s="29"/>
      <c r="B96" s="30"/>
      <c r="C96" s="108" t="s">
        <v>104</v>
      </c>
      <c r="D96" s="29"/>
      <c r="E96" s="29"/>
      <c r="F96" s="29"/>
      <c r="G96" s="29"/>
      <c r="H96" s="29"/>
      <c r="I96" s="29"/>
      <c r="J96" s="68">
        <f>J124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105</v>
      </c>
    </row>
    <row r="97" spans="1:31" s="9" customFormat="1" ht="24.9" customHeight="1">
      <c r="B97" s="109"/>
      <c r="D97" s="110" t="s">
        <v>106</v>
      </c>
      <c r="E97" s="111"/>
      <c r="F97" s="111"/>
      <c r="G97" s="111"/>
      <c r="H97" s="111"/>
      <c r="I97" s="111"/>
      <c r="J97" s="112">
        <f>J125</f>
        <v>0</v>
      </c>
      <c r="L97" s="109"/>
    </row>
    <row r="98" spans="1:31" s="10" customFormat="1" ht="19.95" customHeight="1">
      <c r="B98" s="113"/>
      <c r="D98" s="114" t="s">
        <v>223</v>
      </c>
      <c r="E98" s="115"/>
      <c r="F98" s="115"/>
      <c r="G98" s="115"/>
      <c r="H98" s="115"/>
      <c r="I98" s="115"/>
      <c r="J98" s="116">
        <f>J126</f>
        <v>0</v>
      </c>
      <c r="L98" s="113"/>
    </row>
    <row r="99" spans="1:31" s="10" customFormat="1" ht="19.95" customHeight="1">
      <c r="B99" s="113"/>
      <c r="D99" s="114" t="s">
        <v>767</v>
      </c>
      <c r="E99" s="115"/>
      <c r="F99" s="115"/>
      <c r="G99" s="115"/>
      <c r="H99" s="115"/>
      <c r="I99" s="115"/>
      <c r="J99" s="116">
        <f>J134</f>
        <v>0</v>
      </c>
      <c r="L99" s="113"/>
    </row>
    <row r="100" spans="1:31" s="10" customFormat="1" ht="19.95" customHeight="1">
      <c r="B100" s="113"/>
      <c r="D100" s="114" t="s">
        <v>108</v>
      </c>
      <c r="E100" s="115"/>
      <c r="F100" s="115"/>
      <c r="G100" s="115"/>
      <c r="H100" s="115"/>
      <c r="I100" s="115"/>
      <c r="J100" s="116">
        <f>J139</f>
        <v>0</v>
      </c>
      <c r="L100" s="113"/>
    </row>
    <row r="101" spans="1:31" s="10" customFormat="1" ht="19.95" customHeight="1">
      <c r="B101" s="113"/>
      <c r="D101" s="114" t="s">
        <v>109</v>
      </c>
      <c r="E101" s="115"/>
      <c r="F101" s="115"/>
      <c r="G101" s="115"/>
      <c r="H101" s="115"/>
      <c r="I101" s="115"/>
      <c r="J101" s="116">
        <f>J154</f>
        <v>0</v>
      </c>
      <c r="L101" s="113"/>
    </row>
    <row r="102" spans="1:31" s="9" customFormat="1" ht="24.9" customHeight="1">
      <c r="B102" s="109"/>
      <c r="D102" s="110" t="s">
        <v>225</v>
      </c>
      <c r="E102" s="111"/>
      <c r="F102" s="111"/>
      <c r="G102" s="111"/>
      <c r="H102" s="111"/>
      <c r="I102" s="111"/>
      <c r="J102" s="112">
        <f>J156</f>
        <v>0</v>
      </c>
      <c r="L102" s="109"/>
    </row>
    <row r="103" spans="1:31" s="10" customFormat="1" ht="19.95" customHeight="1">
      <c r="B103" s="113"/>
      <c r="D103" s="114" t="s">
        <v>768</v>
      </c>
      <c r="E103" s="115"/>
      <c r="F103" s="115"/>
      <c r="G103" s="115"/>
      <c r="H103" s="115"/>
      <c r="I103" s="115"/>
      <c r="J103" s="116">
        <f>J157</f>
        <v>0</v>
      </c>
      <c r="L103" s="113"/>
    </row>
    <row r="104" spans="1:31" s="10" customFormat="1" ht="19.95" customHeight="1">
      <c r="B104" s="113"/>
      <c r="D104" s="114" t="s">
        <v>226</v>
      </c>
      <c r="E104" s="115"/>
      <c r="F104" s="115"/>
      <c r="G104" s="115"/>
      <c r="H104" s="115"/>
      <c r="I104" s="115"/>
      <c r="J104" s="116">
        <f>J163</f>
        <v>0</v>
      </c>
      <c r="L104" s="113"/>
    </row>
    <row r="105" spans="1:31" s="2" customFormat="1" ht="21.75" customHeight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" customHeight="1">
      <c r="A106" s="29"/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10" spans="1:31" s="2" customFormat="1" ht="6.9" customHeight="1">
      <c r="A110" s="29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24.9" customHeight="1">
      <c r="A111" s="29"/>
      <c r="B111" s="30"/>
      <c r="C111" s="18" t="s">
        <v>111</v>
      </c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14</v>
      </c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224" t="str">
        <f>E7</f>
        <v xml:space="preserve">Zberný dvor v obci Lubeník </v>
      </c>
      <c r="F114" s="225"/>
      <c r="G114" s="225"/>
      <c r="H114" s="225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2" customHeight="1">
      <c r="A115" s="29"/>
      <c r="B115" s="30"/>
      <c r="C115" s="24" t="s">
        <v>99</v>
      </c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6.5" customHeight="1">
      <c r="A116" s="29"/>
      <c r="B116" s="30"/>
      <c r="C116" s="29"/>
      <c r="D116" s="29"/>
      <c r="E116" s="209" t="str">
        <f>E9</f>
        <v>NP - Naviac práce</v>
      </c>
      <c r="F116" s="223"/>
      <c r="G116" s="223"/>
      <c r="H116" s="223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2" customHeight="1">
      <c r="A118" s="29"/>
      <c r="B118" s="30"/>
      <c r="C118" s="24" t="s">
        <v>17</v>
      </c>
      <c r="D118" s="29"/>
      <c r="E118" s="29"/>
      <c r="F118" s="22" t="str">
        <f>F12</f>
        <v>Lubeník, okr. Revúca</v>
      </c>
      <c r="G118" s="29"/>
      <c r="H118" s="29"/>
      <c r="I118" s="24" t="s">
        <v>19</v>
      </c>
      <c r="J118" s="52" t="str">
        <f>IF(J12="","",J12)</f>
        <v>Vyplň údaj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6.9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40.049999999999997" customHeight="1">
      <c r="A120" s="29"/>
      <c r="B120" s="30"/>
      <c r="C120" s="24" t="s">
        <v>20</v>
      </c>
      <c r="D120" s="29"/>
      <c r="E120" s="29"/>
      <c r="F120" s="22" t="str">
        <f>E15</f>
        <v>Obec Lubeník, Obecný úrad č. 222, 049 18 Lubeník</v>
      </c>
      <c r="G120" s="29"/>
      <c r="H120" s="29"/>
      <c r="I120" s="24" t="s">
        <v>26</v>
      </c>
      <c r="J120" s="27" t="str">
        <f>E21</f>
        <v>ByvaPro s.r.o., Mlynské Nivy 58, 821 05 Bratislava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40.049999999999997" customHeight="1">
      <c r="A121" s="29"/>
      <c r="B121" s="30"/>
      <c r="C121" s="24" t="s">
        <v>24</v>
      </c>
      <c r="D121" s="29"/>
      <c r="E121" s="29"/>
      <c r="F121" s="22" t="str">
        <f>IF(E18="","",E18)</f>
        <v>Vyplň údaj</v>
      </c>
      <c r="G121" s="29"/>
      <c r="H121" s="29"/>
      <c r="I121" s="24" t="s">
        <v>30</v>
      </c>
      <c r="J121" s="27" t="str">
        <f>E24</f>
        <v>ByvaPro s.r.o., Mlynské Nivy 58, 821 05 Bratislava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10.3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11" customFormat="1" ht="29.25" customHeight="1">
      <c r="A123" s="117"/>
      <c r="B123" s="118"/>
      <c r="C123" s="119" t="s">
        <v>112</v>
      </c>
      <c r="D123" s="120" t="s">
        <v>58</v>
      </c>
      <c r="E123" s="120" t="s">
        <v>54</v>
      </c>
      <c r="F123" s="120" t="s">
        <v>55</v>
      </c>
      <c r="G123" s="120" t="s">
        <v>113</v>
      </c>
      <c r="H123" s="120" t="s">
        <v>114</v>
      </c>
      <c r="I123" s="120" t="s">
        <v>115</v>
      </c>
      <c r="J123" s="121" t="s">
        <v>103</v>
      </c>
      <c r="K123" s="122" t="s">
        <v>116</v>
      </c>
      <c r="L123" s="123"/>
      <c r="M123" s="59" t="s">
        <v>1</v>
      </c>
      <c r="N123" s="60" t="s">
        <v>37</v>
      </c>
      <c r="O123" s="60" t="s">
        <v>117</v>
      </c>
      <c r="P123" s="60" t="s">
        <v>118</v>
      </c>
      <c r="Q123" s="60" t="s">
        <v>119</v>
      </c>
      <c r="R123" s="60" t="s">
        <v>120</v>
      </c>
      <c r="S123" s="60" t="s">
        <v>121</v>
      </c>
      <c r="T123" s="61" t="s">
        <v>122</v>
      </c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</row>
    <row r="124" spans="1:65" s="2" customFormat="1" ht="22.8" customHeight="1">
      <c r="A124" s="29"/>
      <c r="B124" s="30"/>
      <c r="C124" s="66" t="s">
        <v>104</v>
      </c>
      <c r="D124" s="29"/>
      <c r="E124" s="29"/>
      <c r="F124" s="29"/>
      <c r="G124" s="29"/>
      <c r="H124" s="29"/>
      <c r="I124" s="29"/>
      <c r="J124" s="124">
        <f>BK124</f>
        <v>0</v>
      </c>
      <c r="K124" s="29"/>
      <c r="L124" s="30"/>
      <c r="M124" s="62"/>
      <c r="N124" s="53"/>
      <c r="O124" s="63"/>
      <c r="P124" s="125">
        <f>P125+P156</f>
        <v>0</v>
      </c>
      <c r="Q124" s="63"/>
      <c r="R124" s="125">
        <f>R125+R156</f>
        <v>18.969240680000002</v>
      </c>
      <c r="S124" s="63"/>
      <c r="T124" s="126">
        <f>T125+T156</f>
        <v>85.449279999999987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T124" s="14" t="s">
        <v>72</v>
      </c>
      <c r="AU124" s="14" t="s">
        <v>105</v>
      </c>
      <c r="BK124" s="127">
        <f>BK125+BK156</f>
        <v>0</v>
      </c>
    </row>
    <row r="125" spans="1:65" s="12" customFormat="1" ht="25.95" customHeight="1">
      <c r="B125" s="128"/>
      <c r="D125" s="129" t="s">
        <v>72</v>
      </c>
      <c r="E125" s="130" t="s">
        <v>123</v>
      </c>
      <c r="F125" s="130" t="s">
        <v>124</v>
      </c>
      <c r="I125" s="131"/>
      <c r="J125" s="132">
        <f>BK125</f>
        <v>0</v>
      </c>
      <c r="L125" s="128"/>
      <c r="M125" s="133"/>
      <c r="N125" s="134"/>
      <c r="O125" s="134"/>
      <c r="P125" s="135">
        <f>P126+P134+P139+P154</f>
        <v>0</v>
      </c>
      <c r="Q125" s="134"/>
      <c r="R125" s="135">
        <f>R126+R134+R139+R154</f>
        <v>18.457780390000003</v>
      </c>
      <c r="S125" s="134"/>
      <c r="T125" s="136">
        <f>T126+T134+T139+T154</f>
        <v>85.449279999999987</v>
      </c>
      <c r="AR125" s="129" t="s">
        <v>81</v>
      </c>
      <c r="AT125" s="137" t="s">
        <v>72</v>
      </c>
      <c r="AU125" s="137" t="s">
        <v>73</v>
      </c>
      <c r="AY125" s="129" t="s">
        <v>125</v>
      </c>
      <c r="BK125" s="138">
        <f>BK126+BK134+BK139+BK154</f>
        <v>0</v>
      </c>
    </row>
    <row r="126" spans="1:65" s="12" customFormat="1" ht="22.8" customHeight="1">
      <c r="B126" s="128"/>
      <c r="D126" s="129" t="s">
        <v>72</v>
      </c>
      <c r="E126" s="139" t="s">
        <v>235</v>
      </c>
      <c r="F126" s="139" t="s">
        <v>272</v>
      </c>
      <c r="I126" s="131"/>
      <c r="J126" s="140">
        <f>BK126</f>
        <v>0</v>
      </c>
      <c r="L126" s="128"/>
      <c r="M126" s="133"/>
      <c r="N126" s="134"/>
      <c r="O126" s="134"/>
      <c r="P126" s="135">
        <f>SUM(P127:P133)</f>
        <v>0</v>
      </c>
      <c r="Q126" s="134"/>
      <c r="R126" s="135">
        <f>SUM(R127:R133)</f>
        <v>17.385646530000002</v>
      </c>
      <c r="S126" s="134"/>
      <c r="T126" s="136">
        <f>SUM(T127:T133)</f>
        <v>0</v>
      </c>
      <c r="AR126" s="129" t="s">
        <v>81</v>
      </c>
      <c r="AT126" s="137" t="s">
        <v>72</v>
      </c>
      <c r="AU126" s="137" t="s">
        <v>81</v>
      </c>
      <c r="AY126" s="129" t="s">
        <v>125</v>
      </c>
      <c r="BK126" s="138">
        <f>SUM(BK127:BK133)</f>
        <v>0</v>
      </c>
    </row>
    <row r="127" spans="1:65" s="2" customFormat="1" ht="33" customHeight="1">
      <c r="A127" s="29"/>
      <c r="B127" s="141"/>
      <c r="C127" s="142" t="s">
        <v>159</v>
      </c>
      <c r="D127" s="142" t="s">
        <v>128</v>
      </c>
      <c r="E127" s="143" t="s">
        <v>769</v>
      </c>
      <c r="F127" s="144" t="s">
        <v>770</v>
      </c>
      <c r="G127" s="145" t="s">
        <v>233</v>
      </c>
      <c r="H127" s="146">
        <v>10.547000000000001</v>
      </c>
      <c r="I127" s="147"/>
      <c r="J127" s="146">
        <f>ROUND(I127*H127,3)</f>
        <v>0</v>
      </c>
      <c r="K127" s="148"/>
      <c r="L127" s="30"/>
      <c r="M127" s="149" t="s">
        <v>1</v>
      </c>
      <c r="N127" s="150" t="s">
        <v>39</v>
      </c>
      <c r="O127" s="55"/>
      <c r="P127" s="151">
        <f>O127*H127</f>
        <v>0</v>
      </c>
      <c r="Q127" s="151">
        <v>0.70294000000000001</v>
      </c>
      <c r="R127" s="151">
        <f>Q127*H127</f>
        <v>7.4139081800000008</v>
      </c>
      <c r="S127" s="151">
        <v>0</v>
      </c>
      <c r="T127" s="152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3" t="s">
        <v>132</v>
      </c>
      <c r="AT127" s="153" t="s">
        <v>128</v>
      </c>
      <c r="AU127" s="153" t="s">
        <v>133</v>
      </c>
      <c r="AY127" s="14" t="s">
        <v>125</v>
      </c>
      <c r="BE127" s="154">
        <f>IF(N127="základná",J127,0)</f>
        <v>0</v>
      </c>
      <c r="BF127" s="154">
        <f>IF(N127="znížená",J127,0)</f>
        <v>0</v>
      </c>
      <c r="BG127" s="154">
        <f>IF(N127="zákl. prenesená",J127,0)</f>
        <v>0</v>
      </c>
      <c r="BH127" s="154">
        <f>IF(N127="zníž. prenesená",J127,0)</f>
        <v>0</v>
      </c>
      <c r="BI127" s="154">
        <f>IF(N127="nulová",J127,0)</f>
        <v>0</v>
      </c>
      <c r="BJ127" s="14" t="s">
        <v>133</v>
      </c>
      <c r="BK127" s="155">
        <f>ROUND(I127*H127,3)</f>
        <v>0</v>
      </c>
      <c r="BL127" s="14" t="s">
        <v>132</v>
      </c>
      <c r="BM127" s="153" t="s">
        <v>771</v>
      </c>
    </row>
    <row r="128" spans="1:65" s="2" customFormat="1" ht="28.8">
      <c r="A128" s="29"/>
      <c r="B128" s="30"/>
      <c r="C128" s="29"/>
      <c r="D128" s="156" t="s">
        <v>157</v>
      </c>
      <c r="E128" s="29"/>
      <c r="F128" s="157" t="s">
        <v>772</v>
      </c>
      <c r="G128" s="29"/>
      <c r="H128" s="29"/>
      <c r="I128" s="158"/>
      <c r="J128" s="29"/>
      <c r="K128" s="29"/>
      <c r="L128" s="30"/>
      <c r="M128" s="159"/>
      <c r="N128" s="160"/>
      <c r="O128" s="55"/>
      <c r="P128" s="55"/>
      <c r="Q128" s="55"/>
      <c r="R128" s="55"/>
      <c r="S128" s="55"/>
      <c r="T128" s="56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T128" s="14" t="s">
        <v>157</v>
      </c>
      <c r="AU128" s="14" t="s">
        <v>133</v>
      </c>
    </row>
    <row r="129" spans="1:65" s="2" customFormat="1" ht="24.15" customHeight="1">
      <c r="A129" s="29"/>
      <c r="B129" s="141"/>
      <c r="C129" s="142" t="s">
        <v>164</v>
      </c>
      <c r="D129" s="142" t="s">
        <v>128</v>
      </c>
      <c r="E129" s="143" t="s">
        <v>773</v>
      </c>
      <c r="F129" s="144" t="s">
        <v>774</v>
      </c>
      <c r="G129" s="145" t="s">
        <v>284</v>
      </c>
      <c r="H129" s="146">
        <v>3</v>
      </c>
      <c r="I129" s="147"/>
      <c r="J129" s="146">
        <f>ROUND(I129*H129,3)</f>
        <v>0</v>
      </c>
      <c r="K129" s="148"/>
      <c r="L129" s="30"/>
      <c r="M129" s="149" t="s">
        <v>1</v>
      </c>
      <c r="N129" s="150" t="s">
        <v>39</v>
      </c>
      <c r="O129" s="55"/>
      <c r="P129" s="151">
        <f>O129*H129</f>
        <v>0</v>
      </c>
      <c r="Q129" s="151">
        <v>4.3040000000000002E-2</v>
      </c>
      <c r="R129" s="151">
        <f>Q129*H129</f>
        <v>0.12912000000000001</v>
      </c>
      <c r="S129" s="151">
        <v>0</v>
      </c>
      <c r="T129" s="152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3" t="s">
        <v>132</v>
      </c>
      <c r="AT129" s="153" t="s">
        <v>128</v>
      </c>
      <c r="AU129" s="153" t="s">
        <v>133</v>
      </c>
      <c r="AY129" s="14" t="s">
        <v>125</v>
      </c>
      <c r="BE129" s="154">
        <f>IF(N129="základná",J129,0)</f>
        <v>0</v>
      </c>
      <c r="BF129" s="154">
        <f>IF(N129="znížená",J129,0)</f>
        <v>0</v>
      </c>
      <c r="BG129" s="154">
        <f>IF(N129="zákl. prenesená",J129,0)</f>
        <v>0</v>
      </c>
      <c r="BH129" s="154">
        <f>IF(N129="zníž. prenesená",J129,0)</f>
        <v>0</v>
      </c>
      <c r="BI129" s="154">
        <f>IF(N129="nulová",J129,0)</f>
        <v>0</v>
      </c>
      <c r="BJ129" s="14" t="s">
        <v>133</v>
      </c>
      <c r="BK129" s="155">
        <f>ROUND(I129*H129,3)</f>
        <v>0</v>
      </c>
      <c r="BL129" s="14" t="s">
        <v>132</v>
      </c>
      <c r="BM129" s="153" t="s">
        <v>775</v>
      </c>
    </row>
    <row r="130" spans="1:65" s="2" customFormat="1" ht="30" customHeight="1">
      <c r="A130" s="29"/>
      <c r="B130" s="141"/>
      <c r="C130" s="142" t="s">
        <v>81</v>
      </c>
      <c r="D130" s="142" t="s">
        <v>128</v>
      </c>
      <c r="E130" s="143" t="s">
        <v>776</v>
      </c>
      <c r="F130" s="144" t="s">
        <v>777</v>
      </c>
      <c r="G130" s="145" t="s">
        <v>179</v>
      </c>
      <c r="H130" s="146">
        <v>1.871</v>
      </c>
      <c r="I130" s="147"/>
      <c r="J130" s="146">
        <f>ROUND(I130*H130,3)</f>
        <v>0</v>
      </c>
      <c r="K130" s="148"/>
      <c r="L130" s="30"/>
      <c r="M130" s="149" t="s">
        <v>1</v>
      </c>
      <c r="N130" s="150" t="s">
        <v>39</v>
      </c>
      <c r="O130" s="55"/>
      <c r="P130" s="151">
        <f>O130*H130</f>
        <v>0</v>
      </c>
      <c r="Q130" s="151">
        <v>1.4970000000000001E-2</v>
      </c>
      <c r="R130" s="151">
        <f>Q130*H130</f>
        <v>2.8008870000000002E-2</v>
      </c>
      <c r="S130" s="151">
        <v>0</v>
      </c>
      <c r="T130" s="152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3" t="s">
        <v>132</v>
      </c>
      <c r="AT130" s="153" t="s">
        <v>128</v>
      </c>
      <c r="AU130" s="153" t="s">
        <v>133</v>
      </c>
      <c r="AY130" s="14" t="s">
        <v>125</v>
      </c>
      <c r="BE130" s="154">
        <f>IF(N130="základná",J130,0)</f>
        <v>0</v>
      </c>
      <c r="BF130" s="154">
        <f>IF(N130="znížená",J130,0)</f>
        <v>0</v>
      </c>
      <c r="BG130" s="154">
        <f>IF(N130="zákl. prenesená",J130,0)</f>
        <v>0</v>
      </c>
      <c r="BH130" s="154">
        <f>IF(N130="zníž. prenesená",J130,0)</f>
        <v>0</v>
      </c>
      <c r="BI130" s="154">
        <f>IF(N130="nulová",J130,0)</f>
        <v>0</v>
      </c>
      <c r="BJ130" s="14" t="s">
        <v>133</v>
      </c>
      <c r="BK130" s="155">
        <f>ROUND(I130*H130,3)</f>
        <v>0</v>
      </c>
      <c r="BL130" s="14" t="s">
        <v>132</v>
      </c>
      <c r="BM130" s="153" t="s">
        <v>778</v>
      </c>
    </row>
    <row r="131" spans="1:65" s="2" customFormat="1" ht="29.4" customHeight="1">
      <c r="A131" s="29"/>
      <c r="B131" s="141"/>
      <c r="C131" s="166" t="s">
        <v>133</v>
      </c>
      <c r="D131" s="166" t="s">
        <v>268</v>
      </c>
      <c r="E131" s="167" t="s">
        <v>779</v>
      </c>
      <c r="F131" s="168" t="s">
        <v>780</v>
      </c>
      <c r="G131" s="169" t="s">
        <v>179</v>
      </c>
      <c r="H131" s="170">
        <v>1.871</v>
      </c>
      <c r="I131" s="171"/>
      <c r="J131" s="170">
        <f>ROUND(I131*H131,3)</f>
        <v>0</v>
      </c>
      <c r="K131" s="172"/>
      <c r="L131" s="173"/>
      <c r="M131" s="174" t="s">
        <v>1</v>
      </c>
      <c r="N131" s="175" t="s">
        <v>39</v>
      </c>
      <c r="O131" s="55"/>
      <c r="P131" s="151">
        <f>O131*H131</f>
        <v>0</v>
      </c>
      <c r="Q131" s="151">
        <v>1</v>
      </c>
      <c r="R131" s="151">
        <f>Q131*H131</f>
        <v>1.871</v>
      </c>
      <c r="S131" s="151">
        <v>0</v>
      </c>
      <c r="T131" s="152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3" t="s">
        <v>135</v>
      </c>
      <c r="AT131" s="153" t="s">
        <v>268</v>
      </c>
      <c r="AU131" s="153" t="s">
        <v>133</v>
      </c>
      <c r="AY131" s="14" t="s">
        <v>125</v>
      </c>
      <c r="BE131" s="154">
        <f>IF(N131="základná",J131,0)</f>
        <v>0</v>
      </c>
      <c r="BF131" s="154">
        <f>IF(N131="znížená",J131,0)</f>
        <v>0</v>
      </c>
      <c r="BG131" s="154">
        <f>IF(N131="zákl. prenesená",J131,0)</f>
        <v>0</v>
      </c>
      <c r="BH131" s="154">
        <f>IF(N131="zníž. prenesená",J131,0)</f>
        <v>0</v>
      </c>
      <c r="BI131" s="154">
        <f>IF(N131="nulová",J131,0)</f>
        <v>0</v>
      </c>
      <c r="BJ131" s="14" t="s">
        <v>133</v>
      </c>
      <c r="BK131" s="155">
        <f>ROUND(I131*H131,3)</f>
        <v>0</v>
      </c>
      <c r="BL131" s="14" t="s">
        <v>132</v>
      </c>
      <c r="BM131" s="153" t="s">
        <v>781</v>
      </c>
    </row>
    <row r="132" spans="1:65" s="2" customFormat="1" ht="24.15" customHeight="1">
      <c r="A132" s="29"/>
      <c r="B132" s="141"/>
      <c r="C132" s="142" t="s">
        <v>168</v>
      </c>
      <c r="D132" s="142" t="s">
        <v>128</v>
      </c>
      <c r="E132" s="143" t="s">
        <v>782</v>
      </c>
      <c r="F132" s="144" t="s">
        <v>783</v>
      </c>
      <c r="G132" s="145" t="s">
        <v>131</v>
      </c>
      <c r="H132" s="146">
        <v>71.421999999999997</v>
      </c>
      <c r="I132" s="147"/>
      <c r="J132" s="146">
        <f>ROUND(I132*H132,3)</f>
        <v>0</v>
      </c>
      <c r="K132" s="148"/>
      <c r="L132" s="30"/>
      <c r="M132" s="149" t="s">
        <v>1</v>
      </c>
      <c r="N132" s="150" t="s">
        <v>39</v>
      </c>
      <c r="O132" s="55"/>
      <c r="P132" s="151">
        <f>O132*H132</f>
        <v>0</v>
      </c>
      <c r="Q132" s="151">
        <v>0.11114</v>
      </c>
      <c r="R132" s="151">
        <f>Q132*H132</f>
        <v>7.9378410800000001</v>
      </c>
      <c r="S132" s="151">
        <v>0</v>
      </c>
      <c r="T132" s="152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3" t="s">
        <v>132</v>
      </c>
      <c r="AT132" s="153" t="s">
        <v>128</v>
      </c>
      <c r="AU132" s="153" t="s">
        <v>133</v>
      </c>
      <c r="AY132" s="14" t="s">
        <v>125</v>
      </c>
      <c r="BE132" s="154">
        <f>IF(N132="základná",J132,0)</f>
        <v>0</v>
      </c>
      <c r="BF132" s="154">
        <f>IF(N132="znížená",J132,0)</f>
        <v>0</v>
      </c>
      <c r="BG132" s="154">
        <f>IF(N132="zákl. prenesená",J132,0)</f>
        <v>0</v>
      </c>
      <c r="BH132" s="154">
        <f>IF(N132="zníž. prenesená",J132,0)</f>
        <v>0</v>
      </c>
      <c r="BI132" s="154">
        <f>IF(N132="nulová",J132,0)</f>
        <v>0</v>
      </c>
      <c r="BJ132" s="14" t="s">
        <v>133</v>
      </c>
      <c r="BK132" s="155">
        <f>ROUND(I132*H132,3)</f>
        <v>0</v>
      </c>
      <c r="BL132" s="14" t="s">
        <v>132</v>
      </c>
      <c r="BM132" s="153" t="s">
        <v>784</v>
      </c>
    </row>
    <row r="133" spans="1:65" s="2" customFormat="1" ht="24.15" customHeight="1">
      <c r="A133" s="29"/>
      <c r="B133" s="141"/>
      <c r="C133" s="142" t="s">
        <v>7</v>
      </c>
      <c r="D133" s="142" t="s">
        <v>128</v>
      </c>
      <c r="E133" s="143" t="s">
        <v>785</v>
      </c>
      <c r="F133" s="144" t="s">
        <v>786</v>
      </c>
      <c r="G133" s="145" t="s">
        <v>162</v>
      </c>
      <c r="H133" s="146">
        <v>12.54</v>
      </c>
      <c r="I133" s="147"/>
      <c r="J133" s="146">
        <f>ROUND(I133*H133,3)</f>
        <v>0</v>
      </c>
      <c r="K133" s="148"/>
      <c r="L133" s="30"/>
      <c r="M133" s="149" t="s">
        <v>1</v>
      </c>
      <c r="N133" s="150" t="s">
        <v>39</v>
      </c>
      <c r="O133" s="55"/>
      <c r="P133" s="151">
        <f>O133*H133</f>
        <v>0</v>
      </c>
      <c r="Q133" s="151">
        <v>4.6000000000000001E-4</v>
      </c>
      <c r="R133" s="151">
        <f>Q133*H133</f>
        <v>5.7683999999999999E-3</v>
      </c>
      <c r="S133" s="151">
        <v>0</v>
      </c>
      <c r="T133" s="152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3" t="s">
        <v>132</v>
      </c>
      <c r="AT133" s="153" t="s">
        <v>128</v>
      </c>
      <c r="AU133" s="153" t="s">
        <v>133</v>
      </c>
      <c r="AY133" s="14" t="s">
        <v>125</v>
      </c>
      <c r="BE133" s="154">
        <f>IF(N133="základná",J133,0)</f>
        <v>0</v>
      </c>
      <c r="BF133" s="154">
        <f>IF(N133="znížená",J133,0)</f>
        <v>0</v>
      </c>
      <c r="BG133" s="154">
        <f>IF(N133="zákl. prenesená",J133,0)</f>
        <v>0</v>
      </c>
      <c r="BH133" s="154">
        <f>IF(N133="zníž. prenesená",J133,0)</f>
        <v>0</v>
      </c>
      <c r="BI133" s="154">
        <f>IF(N133="nulová",J133,0)</f>
        <v>0</v>
      </c>
      <c r="BJ133" s="14" t="s">
        <v>133</v>
      </c>
      <c r="BK133" s="155">
        <f>ROUND(I133*H133,3)</f>
        <v>0</v>
      </c>
      <c r="BL133" s="14" t="s">
        <v>132</v>
      </c>
      <c r="BM133" s="153" t="s">
        <v>787</v>
      </c>
    </row>
    <row r="134" spans="1:65" s="12" customFormat="1" ht="22.8" customHeight="1">
      <c r="B134" s="128"/>
      <c r="D134" s="129" t="s">
        <v>72</v>
      </c>
      <c r="E134" s="139" t="s">
        <v>132</v>
      </c>
      <c r="F134" s="139" t="s">
        <v>788</v>
      </c>
      <c r="I134" s="131"/>
      <c r="J134" s="140">
        <f>BK134</f>
        <v>0</v>
      </c>
      <c r="L134" s="128"/>
      <c r="M134" s="133"/>
      <c r="N134" s="134"/>
      <c r="O134" s="134"/>
      <c r="P134" s="135">
        <f>SUM(P135:P138)</f>
        <v>0</v>
      </c>
      <c r="Q134" s="134"/>
      <c r="R134" s="135">
        <f>SUM(R135:R138)</f>
        <v>1.0679338600000001</v>
      </c>
      <c r="S134" s="134"/>
      <c r="T134" s="136">
        <f>SUM(T135:T138)</f>
        <v>0</v>
      </c>
      <c r="AR134" s="129" t="s">
        <v>81</v>
      </c>
      <c r="AT134" s="137" t="s">
        <v>72</v>
      </c>
      <c r="AU134" s="137" t="s">
        <v>81</v>
      </c>
      <c r="AY134" s="129" t="s">
        <v>125</v>
      </c>
      <c r="BK134" s="138">
        <f>SUM(BK135:BK138)</f>
        <v>0</v>
      </c>
    </row>
    <row r="135" spans="1:65" s="2" customFormat="1" ht="25.8" customHeight="1">
      <c r="A135" s="29"/>
      <c r="B135" s="141"/>
      <c r="C135" s="142" t="s">
        <v>176</v>
      </c>
      <c r="D135" s="142" t="s">
        <v>128</v>
      </c>
      <c r="E135" s="143" t="s">
        <v>789</v>
      </c>
      <c r="F135" s="144" t="s">
        <v>790</v>
      </c>
      <c r="G135" s="145" t="s">
        <v>233</v>
      </c>
      <c r="H135" s="146">
        <v>0.42099999999999999</v>
      </c>
      <c r="I135" s="147"/>
      <c r="J135" s="146">
        <f>ROUND(I135*H135,3)</f>
        <v>0</v>
      </c>
      <c r="K135" s="148"/>
      <c r="L135" s="30"/>
      <c r="M135" s="149" t="s">
        <v>1</v>
      </c>
      <c r="N135" s="150" t="s">
        <v>39</v>
      </c>
      <c r="O135" s="55"/>
      <c r="P135" s="151">
        <f>O135*H135</f>
        <v>0</v>
      </c>
      <c r="Q135" s="151">
        <v>2.4018600000000001</v>
      </c>
      <c r="R135" s="151">
        <f>Q135*H135</f>
        <v>1.01118306</v>
      </c>
      <c r="S135" s="151">
        <v>0</v>
      </c>
      <c r="T135" s="152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3" t="s">
        <v>132</v>
      </c>
      <c r="AT135" s="153" t="s">
        <v>128</v>
      </c>
      <c r="AU135" s="153" t="s">
        <v>133</v>
      </c>
      <c r="AY135" s="14" t="s">
        <v>125</v>
      </c>
      <c r="BE135" s="154">
        <f>IF(N135="základná",J135,0)</f>
        <v>0</v>
      </c>
      <c r="BF135" s="154">
        <f>IF(N135="znížená",J135,0)</f>
        <v>0</v>
      </c>
      <c r="BG135" s="154">
        <f>IF(N135="zákl. prenesená",J135,0)</f>
        <v>0</v>
      </c>
      <c r="BH135" s="154">
        <f>IF(N135="zníž. prenesená",J135,0)</f>
        <v>0</v>
      </c>
      <c r="BI135" s="154">
        <f>IF(N135="nulová",J135,0)</f>
        <v>0</v>
      </c>
      <c r="BJ135" s="14" t="s">
        <v>133</v>
      </c>
      <c r="BK135" s="155">
        <f>ROUND(I135*H135,3)</f>
        <v>0</v>
      </c>
      <c r="BL135" s="14" t="s">
        <v>132</v>
      </c>
      <c r="BM135" s="153" t="s">
        <v>791</v>
      </c>
    </row>
    <row r="136" spans="1:65" s="2" customFormat="1" ht="24.15" customHeight="1">
      <c r="A136" s="29"/>
      <c r="B136" s="141"/>
      <c r="C136" s="142" t="s">
        <v>181</v>
      </c>
      <c r="D136" s="142" t="s">
        <v>128</v>
      </c>
      <c r="E136" s="143" t="s">
        <v>792</v>
      </c>
      <c r="F136" s="144" t="s">
        <v>793</v>
      </c>
      <c r="G136" s="145" t="s">
        <v>131</v>
      </c>
      <c r="H136" s="146">
        <v>10.68</v>
      </c>
      <c r="I136" s="147"/>
      <c r="J136" s="146">
        <f>ROUND(I136*H136,3)</f>
        <v>0</v>
      </c>
      <c r="K136" s="148"/>
      <c r="L136" s="30"/>
      <c r="M136" s="149" t="s">
        <v>1</v>
      </c>
      <c r="N136" s="150" t="s">
        <v>39</v>
      </c>
      <c r="O136" s="55"/>
      <c r="P136" s="151">
        <f>O136*H136</f>
        <v>0</v>
      </c>
      <c r="Q136" s="151">
        <v>3.4099999999999998E-3</v>
      </c>
      <c r="R136" s="151">
        <f>Q136*H136</f>
        <v>3.6418799999999994E-2</v>
      </c>
      <c r="S136" s="151">
        <v>0</v>
      </c>
      <c r="T136" s="152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3" t="s">
        <v>132</v>
      </c>
      <c r="AT136" s="153" t="s">
        <v>128</v>
      </c>
      <c r="AU136" s="153" t="s">
        <v>133</v>
      </c>
      <c r="AY136" s="14" t="s">
        <v>125</v>
      </c>
      <c r="BE136" s="154">
        <f>IF(N136="základná",J136,0)</f>
        <v>0</v>
      </c>
      <c r="BF136" s="154">
        <f>IF(N136="znížená",J136,0)</f>
        <v>0</v>
      </c>
      <c r="BG136" s="154">
        <f>IF(N136="zákl. prenesená",J136,0)</f>
        <v>0</v>
      </c>
      <c r="BH136" s="154">
        <f>IF(N136="zníž. prenesená",J136,0)</f>
        <v>0</v>
      </c>
      <c r="BI136" s="154">
        <f>IF(N136="nulová",J136,0)</f>
        <v>0</v>
      </c>
      <c r="BJ136" s="14" t="s">
        <v>133</v>
      </c>
      <c r="BK136" s="155">
        <f>ROUND(I136*H136,3)</f>
        <v>0</v>
      </c>
      <c r="BL136" s="14" t="s">
        <v>132</v>
      </c>
      <c r="BM136" s="153" t="s">
        <v>794</v>
      </c>
    </row>
    <row r="137" spans="1:65" s="2" customFormat="1" ht="24.15" customHeight="1">
      <c r="A137" s="29"/>
      <c r="B137" s="141"/>
      <c r="C137" s="142" t="s">
        <v>185</v>
      </c>
      <c r="D137" s="142" t="s">
        <v>128</v>
      </c>
      <c r="E137" s="143" t="s">
        <v>795</v>
      </c>
      <c r="F137" s="144" t="s">
        <v>796</v>
      </c>
      <c r="G137" s="145" t="s">
        <v>131</v>
      </c>
      <c r="H137" s="146">
        <v>10.68</v>
      </c>
      <c r="I137" s="147"/>
      <c r="J137" s="146">
        <f>ROUND(I137*H137,3)</f>
        <v>0</v>
      </c>
      <c r="K137" s="148"/>
      <c r="L137" s="30"/>
      <c r="M137" s="149" t="s">
        <v>1</v>
      </c>
      <c r="N137" s="150" t="s">
        <v>39</v>
      </c>
      <c r="O137" s="55"/>
      <c r="P137" s="151">
        <f>O137*H137</f>
        <v>0</v>
      </c>
      <c r="Q137" s="151">
        <v>0</v>
      </c>
      <c r="R137" s="151">
        <f>Q137*H137</f>
        <v>0</v>
      </c>
      <c r="S137" s="151">
        <v>0</v>
      </c>
      <c r="T137" s="152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3" t="s">
        <v>132</v>
      </c>
      <c r="AT137" s="153" t="s">
        <v>128</v>
      </c>
      <c r="AU137" s="153" t="s">
        <v>133</v>
      </c>
      <c r="AY137" s="14" t="s">
        <v>125</v>
      </c>
      <c r="BE137" s="154">
        <f>IF(N137="základná",J137,0)</f>
        <v>0</v>
      </c>
      <c r="BF137" s="154">
        <f>IF(N137="znížená",J137,0)</f>
        <v>0</v>
      </c>
      <c r="BG137" s="154">
        <f>IF(N137="zákl. prenesená",J137,0)</f>
        <v>0</v>
      </c>
      <c r="BH137" s="154">
        <f>IF(N137="zníž. prenesená",J137,0)</f>
        <v>0</v>
      </c>
      <c r="BI137" s="154">
        <f>IF(N137="nulová",J137,0)</f>
        <v>0</v>
      </c>
      <c r="BJ137" s="14" t="s">
        <v>133</v>
      </c>
      <c r="BK137" s="155">
        <f>ROUND(I137*H137,3)</f>
        <v>0</v>
      </c>
      <c r="BL137" s="14" t="s">
        <v>132</v>
      </c>
      <c r="BM137" s="153" t="s">
        <v>797</v>
      </c>
    </row>
    <row r="138" spans="1:65" s="2" customFormat="1" ht="24.15" customHeight="1">
      <c r="A138" s="29"/>
      <c r="B138" s="141"/>
      <c r="C138" s="142" t="s">
        <v>189</v>
      </c>
      <c r="D138" s="142" t="s">
        <v>128</v>
      </c>
      <c r="E138" s="143" t="s">
        <v>798</v>
      </c>
      <c r="F138" s="144" t="s">
        <v>799</v>
      </c>
      <c r="G138" s="145" t="s">
        <v>179</v>
      </c>
      <c r="H138" s="146">
        <v>0.02</v>
      </c>
      <c r="I138" s="147"/>
      <c r="J138" s="146">
        <f>ROUND(I138*H138,3)</f>
        <v>0</v>
      </c>
      <c r="K138" s="148"/>
      <c r="L138" s="30"/>
      <c r="M138" s="149" t="s">
        <v>1</v>
      </c>
      <c r="N138" s="150" t="s">
        <v>39</v>
      </c>
      <c r="O138" s="55"/>
      <c r="P138" s="151">
        <f>O138*H138</f>
        <v>0</v>
      </c>
      <c r="Q138" s="151">
        <v>1.0165999999999999</v>
      </c>
      <c r="R138" s="151">
        <f>Q138*H138</f>
        <v>2.0331999999999999E-2</v>
      </c>
      <c r="S138" s="151">
        <v>0</v>
      </c>
      <c r="T138" s="152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3" t="s">
        <v>132</v>
      </c>
      <c r="AT138" s="153" t="s">
        <v>128</v>
      </c>
      <c r="AU138" s="153" t="s">
        <v>133</v>
      </c>
      <c r="AY138" s="14" t="s">
        <v>125</v>
      </c>
      <c r="BE138" s="154">
        <f>IF(N138="základná",J138,0)</f>
        <v>0</v>
      </c>
      <c r="BF138" s="154">
        <f>IF(N138="znížená",J138,0)</f>
        <v>0</v>
      </c>
      <c r="BG138" s="154">
        <f>IF(N138="zákl. prenesená",J138,0)</f>
        <v>0</v>
      </c>
      <c r="BH138" s="154">
        <f>IF(N138="zníž. prenesená",J138,0)</f>
        <v>0</v>
      </c>
      <c r="BI138" s="154">
        <f>IF(N138="nulová",J138,0)</f>
        <v>0</v>
      </c>
      <c r="BJ138" s="14" t="s">
        <v>133</v>
      </c>
      <c r="BK138" s="155">
        <f>ROUND(I138*H138,3)</f>
        <v>0</v>
      </c>
      <c r="BL138" s="14" t="s">
        <v>132</v>
      </c>
      <c r="BM138" s="153" t="s">
        <v>800</v>
      </c>
    </row>
    <row r="139" spans="1:65" s="12" customFormat="1" ht="22.8" customHeight="1">
      <c r="B139" s="128"/>
      <c r="D139" s="129" t="s">
        <v>72</v>
      </c>
      <c r="E139" s="139" t="s">
        <v>143</v>
      </c>
      <c r="F139" s="139" t="s">
        <v>144</v>
      </c>
      <c r="I139" s="131"/>
      <c r="J139" s="140">
        <f>BK139</f>
        <v>0</v>
      </c>
      <c r="L139" s="128"/>
      <c r="M139" s="133"/>
      <c r="N139" s="134"/>
      <c r="O139" s="134"/>
      <c r="P139" s="135">
        <f>SUM(P140:P153)</f>
        <v>0</v>
      </c>
      <c r="Q139" s="134"/>
      <c r="R139" s="135">
        <f>SUM(R140:R153)</f>
        <v>4.1999999999999989E-3</v>
      </c>
      <c r="S139" s="134"/>
      <c r="T139" s="136">
        <f>SUM(T140:T153)</f>
        <v>85.449279999999987</v>
      </c>
      <c r="AR139" s="129" t="s">
        <v>81</v>
      </c>
      <c r="AT139" s="137" t="s">
        <v>72</v>
      </c>
      <c r="AU139" s="137" t="s">
        <v>81</v>
      </c>
      <c r="AY139" s="129" t="s">
        <v>125</v>
      </c>
      <c r="BK139" s="138">
        <f>SUM(BK140:BK153)</f>
        <v>0</v>
      </c>
    </row>
    <row r="140" spans="1:65" s="2" customFormat="1" ht="29.4" customHeight="1">
      <c r="A140" s="29"/>
      <c r="B140" s="141"/>
      <c r="C140" s="142" t="s">
        <v>235</v>
      </c>
      <c r="D140" s="142" t="s">
        <v>128</v>
      </c>
      <c r="E140" s="143" t="s">
        <v>801</v>
      </c>
      <c r="F140" s="144" t="s">
        <v>802</v>
      </c>
      <c r="G140" s="145" t="s">
        <v>284</v>
      </c>
      <c r="H140" s="146">
        <v>20</v>
      </c>
      <c r="I140" s="147"/>
      <c r="J140" s="146">
        <f>ROUND(I140*H140,3)</f>
        <v>0</v>
      </c>
      <c r="K140" s="148"/>
      <c r="L140" s="30"/>
      <c r="M140" s="149" t="s">
        <v>1</v>
      </c>
      <c r="N140" s="150" t="s">
        <v>39</v>
      </c>
      <c r="O140" s="55"/>
      <c r="P140" s="151">
        <f>O140*H140</f>
        <v>0</v>
      </c>
      <c r="Q140" s="151">
        <v>1.3999999999999999E-4</v>
      </c>
      <c r="R140" s="151">
        <f>Q140*H140</f>
        <v>2.7999999999999995E-3</v>
      </c>
      <c r="S140" s="151">
        <v>0</v>
      </c>
      <c r="T140" s="152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3" t="s">
        <v>132</v>
      </c>
      <c r="AT140" s="153" t="s">
        <v>128</v>
      </c>
      <c r="AU140" s="153" t="s">
        <v>133</v>
      </c>
      <c r="AY140" s="14" t="s">
        <v>125</v>
      </c>
      <c r="BE140" s="154">
        <f>IF(N140="základná",J140,0)</f>
        <v>0</v>
      </c>
      <c r="BF140" s="154">
        <f>IF(N140="znížená",J140,0)</f>
        <v>0</v>
      </c>
      <c r="BG140" s="154">
        <f>IF(N140="zákl. prenesená",J140,0)</f>
        <v>0</v>
      </c>
      <c r="BH140" s="154">
        <f>IF(N140="zníž. prenesená",J140,0)</f>
        <v>0</v>
      </c>
      <c r="BI140" s="154">
        <f>IF(N140="nulová",J140,0)</f>
        <v>0</v>
      </c>
      <c r="BJ140" s="14" t="s">
        <v>133</v>
      </c>
      <c r="BK140" s="155">
        <f>ROUND(I140*H140,3)</f>
        <v>0</v>
      </c>
      <c r="BL140" s="14" t="s">
        <v>132</v>
      </c>
      <c r="BM140" s="153" t="s">
        <v>803</v>
      </c>
    </row>
    <row r="141" spans="1:65" s="2" customFormat="1" ht="24.15" customHeight="1">
      <c r="A141" s="29"/>
      <c r="B141" s="141"/>
      <c r="C141" s="142" t="s">
        <v>132</v>
      </c>
      <c r="D141" s="142" t="s">
        <v>128</v>
      </c>
      <c r="E141" s="143" t="s">
        <v>804</v>
      </c>
      <c r="F141" s="144" t="s">
        <v>805</v>
      </c>
      <c r="G141" s="145" t="s">
        <v>284</v>
      </c>
      <c r="H141" s="146">
        <v>10</v>
      </c>
      <c r="I141" s="147"/>
      <c r="J141" s="146">
        <f>ROUND(I141*H141,3)</f>
        <v>0</v>
      </c>
      <c r="K141" s="148"/>
      <c r="L141" s="30"/>
      <c r="M141" s="149" t="s">
        <v>1</v>
      </c>
      <c r="N141" s="150" t="s">
        <v>39</v>
      </c>
      <c r="O141" s="55"/>
      <c r="P141" s="151">
        <f>O141*H141</f>
        <v>0</v>
      </c>
      <c r="Q141" s="151">
        <v>1.3999999999999999E-4</v>
      </c>
      <c r="R141" s="151">
        <f>Q141*H141</f>
        <v>1.3999999999999998E-3</v>
      </c>
      <c r="S141" s="151">
        <v>0</v>
      </c>
      <c r="T141" s="152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3" t="s">
        <v>132</v>
      </c>
      <c r="AT141" s="153" t="s">
        <v>128</v>
      </c>
      <c r="AU141" s="153" t="s">
        <v>133</v>
      </c>
      <c r="AY141" s="14" t="s">
        <v>125</v>
      </c>
      <c r="BE141" s="154">
        <f>IF(N141="základná",J141,0)</f>
        <v>0</v>
      </c>
      <c r="BF141" s="154">
        <f>IF(N141="znížená",J141,0)</f>
        <v>0</v>
      </c>
      <c r="BG141" s="154">
        <f>IF(N141="zákl. prenesená",J141,0)</f>
        <v>0</v>
      </c>
      <c r="BH141" s="154">
        <f>IF(N141="zníž. prenesená",J141,0)</f>
        <v>0</v>
      </c>
      <c r="BI141" s="154">
        <f>IF(N141="nulová",J141,0)</f>
        <v>0</v>
      </c>
      <c r="BJ141" s="14" t="s">
        <v>133</v>
      </c>
      <c r="BK141" s="155">
        <f>ROUND(I141*H141,3)</f>
        <v>0</v>
      </c>
      <c r="BL141" s="14" t="s">
        <v>132</v>
      </c>
      <c r="BM141" s="153" t="s">
        <v>806</v>
      </c>
    </row>
    <row r="142" spans="1:65" s="2" customFormat="1" ht="14.4" customHeight="1">
      <c r="A142" s="29"/>
      <c r="B142" s="141"/>
      <c r="C142" s="166" t="s">
        <v>242</v>
      </c>
      <c r="D142" s="166" t="s">
        <v>268</v>
      </c>
      <c r="E142" s="167" t="s">
        <v>807</v>
      </c>
      <c r="F142" s="168" t="s">
        <v>808</v>
      </c>
      <c r="G142" s="169" t="s">
        <v>324</v>
      </c>
      <c r="H142" s="170">
        <v>125</v>
      </c>
      <c r="I142" s="171"/>
      <c r="J142" s="170">
        <f>ROUND(I142*H142,3)</f>
        <v>0</v>
      </c>
      <c r="K142" s="172"/>
      <c r="L142" s="173"/>
      <c r="M142" s="174" t="s">
        <v>1</v>
      </c>
      <c r="N142" s="175" t="s">
        <v>39</v>
      </c>
      <c r="O142" s="55"/>
      <c r="P142" s="151">
        <f>O142*H142</f>
        <v>0</v>
      </c>
      <c r="Q142" s="151">
        <v>0</v>
      </c>
      <c r="R142" s="151">
        <f>Q142*H142</f>
        <v>0</v>
      </c>
      <c r="S142" s="151">
        <v>0</v>
      </c>
      <c r="T142" s="152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3" t="s">
        <v>135</v>
      </c>
      <c r="AT142" s="153" t="s">
        <v>268</v>
      </c>
      <c r="AU142" s="153" t="s">
        <v>133</v>
      </c>
      <c r="AY142" s="14" t="s">
        <v>125</v>
      </c>
      <c r="BE142" s="154">
        <f>IF(N142="základná",J142,0)</f>
        <v>0</v>
      </c>
      <c r="BF142" s="154">
        <f>IF(N142="znížená",J142,0)</f>
        <v>0</v>
      </c>
      <c r="BG142" s="154">
        <f>IF(N142="zákl. prenesená",J142,0)</f>
        <v>0</v>
      </c>
      <c r="BH142" s="154">
        <f>IF(N142="zníž. prenesená",J142,0)</f>
        <v>0</v>
      </c>
      <c r="BI142" s="154">
        <f>IF(N142="nulová",J142,0)</f>
        <v>0</v>
      </c>
      <c r="BJ142" s="14" t="s">
        <v>133</v>
      </c>
      <c r="BK142" s="155">
        <f>ROUND(I142*H142,3)</f>
        <v>0</v>
      </c>
      <c r="BL142" s="14" t="s">
        <v>132</v>
      </c>
      <c r="BM142" s="153" t="s">
        <v>809</v>
      </c>
    </row>
    <row r="143" spans="1:65" s="2" customFormat="1" ht="27.6" customHeight="1">
      <c r="A143" s="29"/>
      <c r="B143" s="30"/>
      <c r="C143" s="29"/>
      <c r="D143" s="156" t="s">
        <v>157</v>
      </c>
      <c r="E143" s="29"/>
      <c r="F143" s="157" t="s">
        <v>810</v>
      </c>
      <c r="G143" s="29"/>
      <c r="H143" s="29"/>
      <c r="I143" s="158"/>
      <c r="J143" s="29"/>
      <c r="K143" s="29"/>
      <c r="L143" s="30"/>
      <c r="M143" s="159"/>
      <c r="N143" s="160"/>
      <c r="O143" s="55"/>
      <c r="P143" s="55"/>
      <c r="Q143" s="55"/>
      <c r="R143" s="55"/>
      <c r="S143" s="55"/>
      <c r="T143" s="56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T143" s="14" t="s">
        <v>157</v>
      </c>
      <c r="AU143" s="14" t="s">
        <v>133</v>
      </c>
    </row>
    <row r="144" spans="1:65" s="2" customFormat="1" ht="37.799999999999997" customHeight="1">
      <c r="A144" s="29"/>
      <c r="B144" s="141"/>
      <c r="C144" s="142" t="s">
        <v>811</v>
      </c>
      <c r="D144" s="142" t="s">
        <v>128</v>
      </c>
      <c r="E144" s="143" t="s">
        <v>812</v>
      </c>
      <c r="F144" s="144" t="s">
        <v>813</v>
      </c>
      <c r="G144" s="145" t="s">
        <v>131</v>
      </c>
      <c r="H144" s="146">
        <v>16.669</v>
      </c>
      <c r="I144" s="147"/>
      <c r="J144" s="146">
        <f>ROUND(I144*H144,3)</f>
        <v>0</v>
      </c>
      <c r="K144" s="148"/>
      <c r="L144" s="30"/>
      <c r="M144" s="149" t="s">
        <v>1</v>
      </c>
      <c r="N144" s="150" t="s">
        <v>39</v>
      </c>
      <c r="O144" s="55"/>
      <c r="P144" s="151">
        <f>O144*H144</f>
        <v>0</v>
      </c>
      <c r="Q144" s="151">
        <v>0</v>
      </c>
      <c r="R144" s="151">
        <f>Q144*H144</f>
        <v>0</v>
      </c>
      <c r="S144" s="151">
        <v>0.115</v>
      </c>
      <c r="T144" s="152">
        <f>S144*H144</f>
        <v>1.9169350000000001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3" t="s">
        <v>132</v>
      </c>
      <c r="AT144" s="153" t="s">
        <v>128</v>
      </c>
      <c r="AU144" s="153" t="s">
        <v>133</v>
      </c>
      <c r="AY144" s="14" t="s">
        <v>125</v>
      </c>
      <c r="BE144" s="154">
        <f>IF(N144="základná",J144,0)</f>
        <v>0</v>
      </c>
      <c r="BF144" s="154">
        <f>IF(N144="znížená",J144,0)</f>
        <v>0</v>
      </c>
      <c r="BG144" s="154">
        <f>IF(N144="zákl. prenesená",J144,0)</f>
        <v>0</v>
      </c>
      <c r="BH144" s="154">
        <f>IF(N144="zníž. prenesená",J144,0)</f>
        <v>0</v>
      </c>
      <c r="BI144" s="154">
        <f>IF(N144="nulová",J144,0)</f>
        <v>0</v>
      </c>
      <c r="BJ144" s="14" t="s">
        <v>133</v>
      </c>
      <c r="BK144" s="155">
        <f>ROUND(I144*H144,3)</f>
        <v>0</v>
      </c>
      <c r="BL144" s="14" t="s">
        <v>132</v>
      </c>
      <c r="BM144" s="153" t="s">
        <v>814</v>
      </c>
    </row>
    <row r="145" spans="1:65" s="2" customFormat="1" ht="28.8">
      <c r="A145" s="29"/>
      <c r="B145" s="30"/>
      <c r="C145" s="29"/>
      <c r="D145" s="156" t="s">
        <v>157</v>
      </c>
      <c r="E145" s="29"/>
      <c r="F145" s="157" t="s">
        <v>815</v>
      </c>
      <c r="G145" s="29"/>
      <c r="H145" s="29"/>
      <c r="I145" s="158"/>
      <c r="J145" s="29"/>
      <c r="K145" s="29"/>
      <c r="L145" s="30"/>
      <c r="M145" s="159"/>
      <c r="N145" s="160"/>
      <c r="O145" s="55"/>
      <c r="P145" s="55"/>
      <c r="Q145" s="55"/>
      <c r="R145" s="55"/>
      <c r="S145" s="55"/>
      <c r="T145" s="56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T145" s="14" t="s">
        <v>157</v>
      </c>
      <c r="AU145" s="14" t="s">
        <v>133</v>
      </c>
    </row>
    <row r="146" spans="1:65" s="2" customFormat="1" ht="48.6" customHeight="1">
      <c r="A146" s="29"/>
      <c r="B146" s="141"/>
      <c r="C146" s="142" t="s">
        <v>816</v>
      </c>
      <c r="D146" s="142" t="s">
        <v>128</v>
      </c>
      <c r="E146" s="143" t="s">
        <v>817</v>
      </c>
      <c r="F146" s="144" t="s">
        <v>818</v>
      </c>
      <c r="G146" s="145" t="s">
        <v>233</v>
      </c>
      <c r="H146" s="146">
        <v>43.848999999999997</v>
      </c>
      <c r="I146" s="147"/>
      <c r="J146" s="146">
        <f>ROUND(I146*H146,3)</f>
        <v>0</v>
      </c>
      <c r="K146" s="148"/>
      <c r="L146" s="30"/>
      <c r="M146" s="149" t="s">
        <v>1</v>
      </c>
      <c r="N146" s="150" t="s">
        <v>39</v>
      </c>
      <c r="O146" s="55"/>
      <c r="P146" s="151">
        <f>O146*H146</f>
        <v>0</v>
      </c>
      <c r="Q146" s="151">
        <v>0</v>
      </c>
      <c r="R146" s="151">
        <f>Q146*H146</f>
        <v>0</v>
      </c>
      <c r="S146" s="151">
        <v>1.905</v>
      </c>
      <c r="T146" s="152">
        <f>S146*H146</f>
        <v>83.532344999999992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3" t="s">
        <v>132</v>
      </c>
      <c r="AT146" s="153" t="s">
        <v>128</v>
      </c>
      <c r="AU146" s="153" t="s">
        <v>133</v>
      </c>
      <c r="AY146" s="14" t="s">
        <v>125</v>
      </c>
      <c r="BE146" s="154">
        <f>IF(N146="základná",J146,0)</f>
        <v>0</v>
      </c>
      <c r="BF146" s="154">
        <f>IF(N146="znížená",J146,0)</f>
        <v>0</v>
      </c>
      <c r="BG146" s="154">
        <f>IF(N146="zákl. prenesená",J146,0)</f>
        <v>0</v>
      </c>
      <c r="BH146" s="154">
        <f>IF(N146="zníž. prenesená",J146,0)</f>
        <v>0</v>
      </c>
      <c r="BI146" s="154">
        <f>IF(N146="nulová",J146,0)</f>
        <v>0</v>
      </c>
      <c r="BJ146" s="14" t="s">
        <v>133</v>
      </c>
      <c r="BK146" s="155">
        <f>ROUND(I146*H146,3)</f>
        <v>0</v>
      </c>
      <c r="BL146" s="14" t="s">
        <v>132</v>
      </c>
      <c r="BM146" s="153" t="s">
        <v>819</v>
      </c>
    </row>
    <row r="147" spans="1:65" s="2" customFormat="1" ht="105.6">
      <c r="A147" s="29"/>
      <c r="B147" s="30"/>
      <c r="C147" s="29"/>
      <c r="D147" s="156" t="s">
        <v>157</v>
      </c>
      <c r="E147" s="29"/>
      <c r="F147" s="157" t="s">
        <v>820</v>
      </c>
      <c r="G147" s="29"/>
      <c r="H147" s="29"/>
      <c r="I147" s="158"/>
      <c r="J147" s="29"/>
      <c r="K147" s="29"/>
      <c r="L147" s="30"/>
      <c r="M147" s="159"/>
      <c r="N147" s="160"/>
      <c r="O147" s="55"/>
      <c r="P147" s="55"/>
      <c r="Q147" s="55"/>
      <c r="R147" s="55"/>
      <c r="S147" s="55"/>
      <c r="T147" s="56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T147" s="14" t="s">
        <v>157</v>
      </c>
      <c r="AU147" s="14" t="s">
        <v>133</v>
      </c>
    </row>
    <row r="148" spans="1:65" s="2" customFormat="1" ht="24.15" customHeight="1">
      <c r="A148" s="29"/>
      <c r="B148" s="141"/>
      <c r="C148" s="142" t="s">
        <v>821</v>
      </c>
      <c r="D148" s="142" t="s">
        <v>128</v>
      </c>
      <c r="E148" s="143" t="s">
        <v>822</v>
      </c>
      <c r="F148" s="144" t="s">
        <v>178</v>
      </c>
      <c r="G148" s="145" t="s">
        <v>179</v>
      </c>
      <c r="H148" s="146">
        <v>85.448999999999998</v>
      </c>
      <c r="I148" s="147"/>
      <c r="J148" s="146">
        <f>ROUND(I148*H148,3)</f>
        <v>0</v>
      </c>
      <c r="K148" s="148"/>
      <c r="L148" s="30"/>
      <c r="M148" s="149" t="s">
        <v>1</v>
      </c>
      <c r="N148" s="150" t="s">
        <v>39</v>
      </c>
      <c r="O148" s="55"/>
      <c r="P148" s="151">
        <f>O148*H148</f>
        <v>0</v>
      </c>
      <c r="Q148" s="151">
        <v>0</v>
      </c>
      <c r="R148" s="151">
        <f>Q148*H148</f>
        <v>0</v>
      </c>
      <c r="S148" s="151">
        <v>0</v>
      </c>
      <c r="T148" s="152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3" t="s">
        <v>132</v>
      </c>
      <c r="AT148" s="153" t="s">
        <v>128</v>
      </c>
      <c r="AU148" s="153" t="s">
        <v>133</v>
      </c>
      <c r="AY148" s="14" t="s">
        <v>125</v>
      </c>
      <c r="BE148" s="154">
        <f>IF(N148="základná",J148,0)</f>
        <v>0</v>
      </c>
      <c r="BF148" s="154">
        <f>IF(N148="znížená",J148,0)</f>
        <v>0</v>
      </c>
      <c r="BG148" s="154">
        <f>IF(N148="zákl. prenesená",J148,0)</f>
        <v>0</v>
      </c>
      <c r="BH148" s="154">
        <f>IF(N148="zníž. prenesená",J148,0)</f>
        <v>0</v>
      </c>
      <c r="BI148" s="154">
        <f>IF(N148="nulová",J148,0)</f>
        <v>0</v>
      </c>
      <c r="BJ148" s="14" t="s">
        <v>133</v>
      </c>
      <c r="BK148" s="155">
        <f>ROUND(I148*H148,3)</f>
        <v>0</v>
      </c>
      <c r="BL148" s="14" t="s">
        <v>132</v>
      </c>
      <c r="BM148" s="153" t="s">
        <v>823</v>
      </c>
    </row>
    <row r="149" spans="1:65" s="2" customFormat="1" ht="31.2" customHeight="1">
      <c r="A149" s="29"/>
      <c r="B149" s="141"/>
      <c r="C149" s="142" t="s">
        <v>484</v>
      </c>
      <c r="D149" s="142" t="s">
        <v>128</v>
      </c>
      <c r="E149" s="143" t="s">
        <v>824</v>
      </c>
      <c r="F149" s="144" t="s">
        <v>187</v>
      </c>
      <c r="G149" s="145" t="s">
        <v>179</v>
      </c>
      <c r="H149" s="146">
        <v>85.448999999999998</v>
      </c>
      <c r="I149" s="147"/>
      <c r="J149" s="146">
        <f>ROUND(I149*H149,3)</f>
        <v>0</v>
      </c>
      <c r="K149" s="148"/>
      <c r="L149" s="30"/>
      <c r="M149" s="149" t="s">
        <v>1</v>
      </c>
      <c r="N149" s="150" t="s">
        <v>39</v>
      </c>
      <c r="O149" s="55"/>
      <c r="P149" s="151">
        <f>O149*H149</f>
        <v>0</v>
      </c>
      <c r="Q149" s="151">
        <v>0</v>
      </c>
      <c r="R149" s="151">
        <f>Q149*H149</f>
        <v>0</v>
      </c>
      <c r="S149" s="151">
        <v>0</v>
      </c>
      <c r="T149" s="152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3" t="s">
        <v>132</v>
      </c>
      <c r="AT149" s="153" t="s">
        <v>128</v>
      </c>
      <c r="AU149" s="153" t="s">
        <v>133</v>
      </c>
      <c r="AY149" s="14" t="s">
        <v>125</v>
      </c>
      <c r="BE149" s="154">
        <f>IF(N149="základná",J149,0)</f>
        <v>0</v>
      </c>
      <c r="BF149" s="154">
        <f>IF(N149="znížená",J149,0)</f>
        <v>0</v>
      </c>
      <c r="BG149" s="154">
        <f>IF(N149="zákl. prenesená",J149,0)</f>
        <v>0</v>
      </c>
      <c r="BH149" s="154">
        <f>IF(N149="zníž. prenesená",J149,0)</f>
        <v>0</v>
      </c>
      <c r="BI149" s="154">
        <f>IF(N149="nulová",J149,0)</f>
        <v>0</v>
      </c>
      <c r="BJ149" s="14" t="s">
        <v>133</v>
      </c>
      <c r="BK149" s="155">
        <f>ROUND(I149*H149,3)</f>
        <v>0</v>
      </c>
      <c r="BL149" s="14" t="s">
        <v>132</v>
      </c>
      <c r="BM149" s="153" t="s">
        <v>825</v>
      </c>
    </row>
    <row r="150" spans="1:65" s="2" customFormat="1" ht="24.15" customHeight="1">
      <c r="A150" s="29"/>
      <c r="B150" s="141"/>
      <c r="C150" s="142" t="s">
        <v>826</v>
      </c>
      <c r="D150" s="142" t="s">
        <v>128</v>
      </c>
      <c r="E150" s="143" t="s">
        <v>827</v>
      </c>
      <c r="F150" s="144" t="s">
        <v>191</v>
      </c>
      <c r="G150" s="145" t="s">
        <v>179</v>
      </c>
      <c r="H150" s="146">
        <v>2050.7759999999998</v>
      </c>
      <c r="I150" s="147"/>
      <c r="J150" s="146">
        <f>ROUND(I150*H150,3)</f>
        <v>0</v>
      </c>
      <c r="K150" s="148"/>
      <c r="L150" s="30"/>
      <c r="M150" s="149" t="s">
        <v>1</v>
      </c>
      <c r="N150" s="150" t="s">
        <v>39</v>
      </c>
      <c r="O150" s="55"/>
      <c r="P150" s="151">
        <f>O150*H150</f>
        <v>0</v>
      </c>
      <c r="Q150" s="151">
        <v>0</v>
      </c>
      <c r="R150" s="151">
        <f>Q150*H150</f>
        <v>0</v>
      </c>
      <c r="S150" s="151">
        <v>0</v>
      </c>
      <c r="T150" s="152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3" t="s">
        <v>132</v>
      </c>
      <c r="AT150" s="153" t="s">
        <v>128</v>
      </c>
      <c r="AU150" s="153" t="s">
        <v>133</v>
      </c>
      <c r="AY150" s="14" t="s">
        <v>125</v>
      </c>
      <c r="BE150" s="154">
        <f>IF(N150="základná",J150,0)</f>
        <v>0</v>
      </c>
      <c r="BF150" s="154">
        <f>IF(N150="znížená",J150,0)</f>
        <v>0</v>
      </c>
      <c r="BG150" s="154">
        <f>IF(N150="zákl. prenesená",J150,0)</f>
        <v>0</v>
      </c>
      <c r="BH150" s="154">
        <f>IF(N150="zníž. prenesená",J150,0)</f>
        <v>0</v>
      </c>
      <c r="BI150" s="154">
        <f>IF(N150="nulová",J150,0)</f>
        <v>0</v>
      </c>
      <c r="BJ150" s="14" t="s">
        <v>133</v>
      </c>
      <c r="BK150" s="155">
        <f>ROUND(I150*H150,3)</f>
        <v>0</v>
      </c>
      <c r="BL150" s="14" t="s">
        <v>132</v>
      </c>
      <c r="BM150" s="153" t="s">
        <v>828</v>
      </c>
    </row>
    <row r="151" spans="1:65" s="2" customFormat="1" ht="29.4" customHeight="1">
      <c r="A151" s="29"/>
      <c r="B151" s="141"/>
      <c r="C151" s="142" t="s">
        <v>829</v>
      </c>
      <c r="D151" s="142" t="s">
        <v>128</v>
      </c>
      <c r="E151" s="143" t="s">
        <v>830</v>
      </c>
      <c r="F151" s="144" t="s">
        <v>831</v>
      </c>
      <c r="G151" s="145" t="s">
        <v>179</v>
      </c>
      <c r="H151" s="146">
        <v>85.448999999999998</v>
      </c>
      <c r="I151" s="147"/>
      <c r="J151" s="146">
        <f>ROUND(I151*H151,3)</f>
        <v>0</v>
      </c>
      <c r="K151" s="148"/>
      <c r="L151" s="30"/>
      <c r="M151" s="149" t="s">
        <v>1</v>
      </c>
      <c r="N151" s="150" t="s">
        <v>39</v>
      </c>
      <c r="O151" s="55"/>
      <c r="P151" s="151">
        <f>O151*H151</f>
        <v>0</v>
      </c>
      <c r="Q151" s="151">
        <v>0</v>
      </c>
      <c r="R151" s="151">
        <f>Q151*H151</f>
        <v>0</v>
      </c>
      <c r="S151" s="151">
        <v>0</v>
      </c>
      <c r="T151" s="152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3" t="s">
        <v>132</v>
      </c>
      <c r="AT151" s="153" t="s">
        <v>128</v>
      </c>
      <c r="AU151" s="153" t="s">
        <v>133</v>
      </c>
      <c r="AY151" s="14" t="s">
        <v>125</v>
      </c>
      <c r="BE151" s="154">
        <f>IF(N151="základná",J151,0)</f>
        <v>0</v>
      </c>
      <c r="BF151" s="154">
        <f>IF(N151="znížená",J151,0)</f>
        <v>0</v>
      </c>
      <c r="BG151" s="154">
        <f>IF(N151="zákl. prenesená",J151,0)</f>
        <v>0</v>
      </c>
      <c r="BH151" s="154">
        <f>IF(N151="zníž. prenesená",J151,0)</f>
        <v>0</v>
      </c>
      <c r="BI151" s="154">
        <f>IF(N151="nulová",J151,0)</f>
        <v>0</v>
      </c>
      <c r="BJ151" s="14" t="s">
        <v>133</v>
      </c>
      <c r="BK151" s="155">
        <f>ROUND(I151*H151,3)</f>
        <v>0</v>
      </c>
      <c r="BL151" s="14" t="s">
        <v>132</v>
      </c>
      <c r="BM151" s="153" t="s">
        <v>832</v>
      </c>
    </row>
    <row r="152" spans="1:65" s="2" customFormat="1" ht="14.4" customHeight="1">
      <c r="A152" s="29"/>
      <c r="B152" s="141"/>
      <c r="C152" s="142" t="s">
        <v>833</v>
      </c>
      <c r="D152" s="142" t="s">
        <v>128</v>
      </c>
      <c r="E152" s="143" t="s">
        <v>834</v>
      </c>
      <c r="F152" s="144" t="s">
        <v>835</v>
      </c>
      <c r="G152" s="145" t="s">
        <v>284</v>
      </c>
      <c r="H152" s="146">
        <v>6</v>
      </c>
      <c r="I152" s="147"/>
      <c r="J152" s="146">
        <f>ROUND(I152*H152,3)</f>
        <v>0</v>
      </c>
      <c r="K152" s="148"/>
      <c r="L152" s="30"/>
      <c r="M152" s="149" t="s">
        <v>1</v>
      </c>
      <c r="N152" s="150" t="s">
        <v>39</v>
      </c>
      <c r="O152" s="55"/>
      <c r="P152" s="151">
        <f>O152*H152</f>
        <v>0</v>
      </c>
      <c r="Q152" s="151">
        <v>0</v>
      </c>
      <c r="R152" s="151">
        <f>Q152*H152</f>
        <v>0</v>
      </c>
      <c r="S152" s="151">
        <v>0</v>
      </c>
      <c r="T152" s="152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3" t="s">
        <v>132</v>
      </c>
      <c r="AT152" s="153" t="s">
        <v>128</v>
      </c>
      <c r="AU152" s="153" t="s">
        <v>133</v>
      </c>
      <c r="AY152" s="14" t="s">
        <v>125</v>
      </c>
      <c r="BE152" s="154">
        <f>IF(N152="základná",J152,0)</f>
        <v>0</v>
      </c>
      <c r="BF152" s="154">
        <f>IF(N152="znížená",J152,0)</f>
        <v>0</v>
      </c>
      <c r="BG152" s="154">
        <f>IF(N152="zákl. prenesená",J152,0)</f>
        <v>0</v>
      </c>
      <c r="BH152" s="154">
        <f>IF(N152="zníž. prenesená",J152,0)</f>
        <v>0</v>
      </c>
      <c r="BI152" s="154">
        <f>IF(N152="nulová",J152,0)</f>
        <v>0</v>
      </c>
      <c r="BJ152" s="14" t="s">
        <v>133</v>
      </c>
      <c r="BK152" s="155">
        <f>ROUND(I152*H152,3)</f>
        <v>0</v>
      </c>
      <c r="BL152" s="14" t="s">
        <v>132</v>
      </c>
      <c r="BM152" s="153" t="s">
        <v>836</v>
      </c>
    </row>
    <row r="153" spans="1:65" s="2" customFormat="1" ht="19.2">
      <c r="A153" s="29"/>
      <c r="B153" s="30"/>
      <c r="C153" s="29"/>
      <c r="D153" s="156" t="s">
        <v>157</v>
      </c>
      <c r="E153" s="29"/>
      <c r="F153" s="157" t="s">
        <v>837</v>
      </c>
      <c r="G153" s="29"/>
      <c r="H153" s="29"/>
      <c r="I153" s="158"/>
      <c r="J153" s="29"/>
      <c r="K153" s="29"/>
      <c r="L153" s="30"/>
      <c r="M153" s="159"/>
      <c r="N153" s="160"/>
      <c r="O153" s="55"/>
      <c r="P153" s="55"/>
      <c r="Q153" s="55"/>
      <c r="R153" s="55"/>
      <c r="S153" s="55"/>
      <c r="T153" s="56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T153" s="14" t="s">
        <v>157</v>
      </c>
      <c r="AU153" s="14" t="s">
        <v>133</v>
      </c>
    </row>
    <row r="154" spans="1:65" s="12" customFormat="1" ht="22.8" customHeight="1">
      <c r="B154" s="128"/>
      <c r="D154" s="129" t="s">
        <v>72</v>
      </c>
      <c r="E154" s="139" t="s">
        <v>198</v>
      </c>
      <c r="F154" s="139" t="s">
        <v>199</v>
      </c>
      <c r="I154" s="131"/>
      <c r="J154" s="140">
        <f>BK154</f>
        <v>0</v>
      </c>
      <c r="L154" s="128"/>
      <c r="M154" s="133"/>
      <c r="N154" s="134"/>
      <c r="O154" s="134"/>
      <c r="P154" s="135">
        <f>P155</f>
        <v>0</v>
      </c>
      <c r="Q154" s="134"/>
      <c r="R154" s="135">
        <f>R155</f>
        <v>0</v>
      </c>
      <c r="S154" s="134"/>
      <c r="T154" s="136">
        <f>T155</f>
        <v>0</v>
      </c>
      <c r="AR154" s="129" t="s">
        <v>81</v>
      </c>
      <c r="AT154" s="137" t="s">
        <v>72</v>
      </c>
      <c r="AU154" s="137" t="s">
        <v>81</v>
      </c>
      <c r="AY154" s="129" t="s">
        <v>125</v>
      </c>
      <c r="BK154" s="138">
        <f>BK155</f>
        <v>0</v>
      </c>
    </row>
    <row r="155" spans="1:65" s="2" customFormat="1" ht="24.15" customHeight="1">
      <c r="A155" s="29"/>
      <c r="B155" s="141"/>
      <c r="C155" s="142" t="s">
        <v>838</v>
      </c>
      <c r="D155" s="142" t="s">
        <v>128</v>
      </c>
      <c r="E155" s="143" t="s">
        <v>839</v>
      </c>
      <c r="F155" s="144" t="s">
        <v>840</v>
      </c>
      <c r="G155" s="145" t="s">
        <v>179</v>
      </c>
      <c r="H155" s="146">
        <v>18.457999999999998</v>
      </c>
      <c r="I155" s="147"/>
      <c r="J155" s="146">
        <f>ROUND(I155*H155,3)</f>
        <v>0</v>
      </c>
      <c r="K155" s="148"/>
      <c r="L155" s="30"/>
      <c r="M155" s="149" t="s">
        <v>1</v>
      </c>
      <c r="N155" s="150" t="s">
        <v>39</v>
      </c>
      <c r="O155" s="55"/>
      <c r="P155" s="151">
        <f>O155*H155</f>
        <v>0</v>
      </c>
      <c r="Q155" s="151">
        <v>0</v>
      </c>
      <c r="R155" s="151">
        <f>Q155*H155</f>
        <v>0</v>
      </c>
      <c r="S155" s="151">
        <v>0</v>
      </c>
      <c r="T155" s="152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3" t="s">
        <v>132</v>
      </c>
      <c r="AT155" s="153" t="s">
        <v>128</v>
      </c>
      <c r="AU155" s="153" t="s">
        <v>133</v>
      </c>
      <c r="AY155" s="14" t="s">
        <v>125</v>
      </c>
      <c r="BE155" s="154">
        <f>IF(N155="základná",J155,0)</f>
        <v>0</v>
      </c>
      <c r="BF155" s="154">
        <f>IF(N155="znížená",J155,0)</f>
        <v>0</v>
      </c>
      <c r="BG155" s="154">
        <f>IF(N155="zákl. prenesená",J155,0)</f>
        <v>0</v>
      </c>
      <c r="BH155" s="154">
        <f>IF(N155="zníž. prenesená",J155,0)</f>
        <v>0</v>
      </c>
      <c r="BI155" s="154">
        <f>IF(N155="nulová",J155,0)</f>
        <v>0</v>
      </c>
      <c r="BJ155" s="14" t="s">
        <v>133</v>
      </c>
      <c r="BK155" s="155">
        <f>ROUND(I155*H155,3)</f>
        <v>0</v>
      </c>
      <c r="BL155" s="14" t="s">
        <v>132</v>
      </c>
      <c r="BM155" s="153" t="s">
        <v>841</v>
      </c>
    </row>
    <row r="156" spans="1:65" s="12" customFormat="1" ht="25.95" customHeight="1">
      <c r="B156" s="128"/>
      <c r="D156" s="129" t="s">
        <v>72</v>
      </c>
      <c r="E156" s="130" t="s">
        <v>318</v>
      </c>
      <c r="F156" s="130" t="s">
        <v>319</v>
      </c>
      <c r="I156" s="131"/>
      <c r="J156" s="132">
        <f>BK156</f>
        <v>0</v>
      </c>
      <c r="L156" s="128"/>
      <c r="M156" s="133"/>
      <c r="N156" s="134"/>
      <c r="O156" s="134"/>
      <c r="P156" s="135">
        <f>P157+P163</f>
        <v>0</v>
      </c>
      <c r="Q156" s="134"/>
      <c r="R156" s="135">
        <f>R157+R163</f>
        <v>0.51146028999999993</v>
      </c>
      <c r="S156" s="134"/>
      <c r="T156" s="136">
        <f>T157+T163</f>
        <v>0</v>
      </c>
      <c r="AR156" s="129" t="s">
        <v>133</v>
      </c>
      <c r="AT156" s="137" t="s">
        <v>72</v>
      </c>
      <c r="AU156" s="137" t="s">
        <v>73</v>
      </c>
      <c r="AY156" s="129" t="s">
        <v>125</v>
      </c>
      <c r="BK156" s="138">
        <f>BK157+BK163</f>
        <v>0</v>
      </c>
    </row>
    <row r="157" spans="1:65" s="12" customFormat="1" ht="22.8" customHeight="1">
      <c r="B157" s="128"/>
      <c r="D157" s="129" t="s">
        <v>72</v>
      </c>
      <c r="E157" s="139" t="s">
        <v>842</v>
      </c>
      <c r="F157" s="139" t="s">
        <v>843</v>
      </c>
      <c r="I157" s="131"/>
      <c r="J157" s="140">
        <f>BK157</f>
        <v>0</v>
      </c>
      <c r="L157" s="128"/>
      <c r="M157" s="133"/>
      <c r="N157" s="134"/>
      <c r="O157" s="134"/>
      <c r="P157" s="135">
        <f>SUM(P158:P162)</f>
        <v>0</v>
      </c>
      <c r="Q157" s="134"/>
      <c r="R157" s="135">
        <f>SUM(R158:R162)</f>
        <v>3.1602900000000001E-3</v>
      </c>
      <c r="S157" s="134"/>
      <c r="T157" s="136">
        <f>SUM(T158:T162)</f>
        <v>0</v>
      </c>
      <c r="AR157" s="129" t="s">
        <v>133</v>
      </c>
      <c r="AT157" s="137" t="s">
        <v>72</v>
      </c>
      <c r="AU157" s="137" t="s">
        <v>81</v>
      </c>
      <c r="AY157" s="129" t="s">
        <v>125</v>
      </c>
      <c r="BK157" s="138">
        <f>SUM(BK158:BK162)</f>
        <v>0</v>
      </c>
    </row>
    <row r="158" spans="1:65" s="2" customFormat="1" ht="24.15" customHeight="1">
      <c r="A158" s="29"/>
      <c r="B158" s="141"/>
      <c r="C158" s="142" t="s">
        <v>844</v>
      </c>
      <c r="D158" s="142" t="s">
        <v>128</v>
      </c>
      <c r="E158" s="143" t="s">
        <v>845</v>
      </c>
      <c r="F158" s="144" t="s">
        <v>846</v>
      </c>
      <c r="G158" s="145" t="s">
        <v>131</v>
      </c>
      <c r="H158" s="146">
        <v>1.5760000000000001</v>
      </c>
      <c r="I158" s="147"/>
      <c r="J158" s="146">
        <f>ROUND(I158*H158,3)</f>
        <v>0</v>
      </c>
      <c r="K158" s="148"/>
      <c r="L158" s="30"/>
      <c r="M158" s="149" t="s">
        <v>1</v>
      </c>
      <c r="N158" s="150" t="s">
        <v>39</v>
      </c>
      <c r="O158" s="55"/>
      <c r="P158" s="151">
        <f>O158*H158</f>
        <v>0</v>
      </c>
      <c r="Q158" s="151">
        <v>2.1000000000000001E-4</v>
      </c>
      <c r="R158" s="151">
        <f>Q158*H158</f>
        <v>3.3096000000000004E-4</v>
      </c>
      <c r="S158" s="151">
        <v>0</v>
      </c>
      <c r="T158" s="152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3" t="s">
        <v>209</v>
      </c>
      <c r="AT158" s="153" t="s">
        <v>128</v>
      </c>
      <c r="AU158" s="153" t="s">
        <v>133</v>
      </c>
      <c r="AY158" s="14" t="s">
        <v>125</v>
      </c>
      <c r="BE158" s="154">
        <f>IF(N158="základná",J158,0)</f>
        <v>0</v>
      </c>
      <c r="BF158" s="154">
        <f>IF(N158="znížená",J158,0)</f>
        <v>0</v>
      </c>
      <c r="BG158" s="154">
        <f>IF(N158="zákl. prenesená",J158,0)</f>
        <v>0</v>
      </c>
      <c r="BH158" s="154">
        <f>IF(N158="zníž. prenesená",J158,0)</f>
        <v>0</v>
      </c>
      <c r="BI158" s="154">
        <f>IF(N158="nulová",J158,0)</f>
        <v>0</v>
      </c>
      <c r="BJ158" s="14" t="s">
        <v>133</v>
      </c>
      <c r="BK158" s="155">
        <f>ROUND(I158*H158,3)</f>
        <v>0</v>
      </c>
      <c r="BL158" s="14" t="s">
        <v>209</v>
      </c>
      <c r="BM158" s="153" t="s">
        <v>847</v>
      </c>
    </row>
    <row r="159" spans="1:65" s="2" customFormat="1" ht="28.8">
      <c r="A159" s="29"/>
      <c r="B159" s="30"/>
      <c r="C159" s="29"/>
      <c r="D159" s="156" t="s">
        <v>157</v>
      </c>
      <c r="E159" s="29"/>
      <c r="F159" s="157" t="s">
        <v>848</v>
      </c>
      <c r="G159" s="29"/>
      <c r="H159" s="29"/>
      <c r="I159" s="158"/>
      <c r="J159" s="29"/>
      <c r="K159" s="29"/>
      <c r="L159" s="30"/>
      <c r="M159" s="159"/>
      <c r="N159" s="160"/>
      <c r="O159" s="55"/>
      <c r="P159" s="55"/>
      <c r="Q159" s="55"/>
      <c r="R159" s="55"/>
      <c r="S159" s="55"/>
      <c r="T159" s="56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T159" s="14" t="s">
        <v>157</v>
      </c>
      <c r="AU159" s="14" t="s">
        <v>133</v>
      </c>
    </row>
    <row r="160" spans="1:65" s="2" customFormat="1" ht="37.799999999999997" customHeight="1">
      <c r="A160" s="29"/>
      <c r="B160" s="141"/>
      <c r="C160" s="142" t="s">
        <v>849</v>
      </c>
      <c r="D160" s="142" t="s">
        <v>128</v>
      </c>
      <c r="E160" s="143" t="s">
        <v>850</v>
      </c>
      <c r="F160" s="144" t="s">
        <v>851</v>
      </c>
      <c r="G160" s="145" t="s">
        <v>131</v>
      </c>
      <c r="H160" s="146">
        <v>13.473000000000001</v>
      </c>
      <c r="I160" s="147"/>
      <c r="J160" s="146">
        <f>ROUND(I160*H160,3)</f>
        <v>0</v>
      </c>
      <c r="K160" s="148"/>
      <c r="L160" s="30"/>
      <c r="M160" s="149" t="s">
        <v>1</v>
      </c>
      <c r="N160" s="150" t="s">
        <v>39</v>
      </c>
      <c r="O160" s="55"/>
      <c r="P160" s="151">
        <f>O160*H160</f>
        <v>0</v>
      </c>
      <c r="Q160" s="151">
        <v>2.1000000000000001E-4</v>
      </c>
      <c r="R160" s="151">
        <f>Q160*H160</f>
        <v>2.8293300000000001E-3</v>
      </c>
      <c r="S160" s="151">
        <v>0</v>
      </c>
      <c r="T160" s="152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3" t="s">
        <v>209</v>
      </c>
      <c r="AT160" s="153" t="s">
        <v>128</v>
      </c>
      <c r="AU160" s="153" t="s">
        <v>133</v>
      </c>
      <c r="AY160" s="14" t="s">
        <v>125</v>
      </c>
      <c r="BE160" s="154">
        <f>IF(N160="základná",J160,0)</f>
        <v>0</v>
      </c>
      <c r="BF160" s="154">
        <f>IF(N160="znížená",J160,0)</f>
        <v>0</v>
      </c>
      <c r="BG160" s="154">
        <f>IF(N160="zákl. prenesená",J160,0)</f>
        <v>0</v>
      </c>
      <c r="BH160" s="154">
        <f>IF(N160="zníž. prenesená",J160,0)</f>
        <v>0</v>
      </c>
      <c r="BI160" s="154">
        <f>IF(N160="nulová",J160,0)</f>
        <v>0</v>
      </c>
      <c r="BJ160" s="14" t="s">
        <v>133</v>
      </c>
      <c r="BK160" s="155">
        <f>ROUND(I160*H160,3)</f>
        <v>0</v>
      </c>
      <c r="BL160" s="14" t="s">
        <v>209</v>
      </c>
      <c r="BM160" s="153" t="s">
        <v>852</v>
      </c>
    </row>
    <row r="161" spans="1:65" s="2" customFormat="1" ht="55.2" customHeight="1">
      <c r="A161" s="29"/>
      <c r="B161" s="30"/>
      <c r="C161" s="29"/>
      <c r="D161" s="156" t="s">
        <v>157</v>
      </c>
      <c r="E161" s="29"/>
      <c r="F161" s="157" t="s">
        <v>853</v>
      </c>
      <c r="G161" s="29"/>
      <c r="H161" s="29"/>
      <c r="I161" s="158"/>
      <c r="J161" s="29"/>
      <c r="K161" s="29"/>
      <c r="L161" s="30"/>
      <c r="M161" s="159"/>
      <c r="N161" s="160"/>
      <c r="O161" s="55"/>
      <c r="P161" s="55"/>
      <c r="Q161" s="55"/>
      <c r="R161" s="55"/>
      <c r="S161" s="55"/>
      <c r="T161" s="56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T161" s="14" t="s">
        <v>157</v>
      </c>
      <c r="AU161" s="14" t="s">
        <v>133</v>
      </c>
    </row>
    <row r="162" spans="1:65" s="2" customFormat="1" ht="24.15" customHeight="1">
      <c r="A162" s="29"/>
      <c r="B162" s="141"/>
      <c r="C162" s="142" t="s">
        <v>854</v>
      </c>
      <c r="D162" s="142" t="s">
        <v>128</v>
      </c>
      <c r="E162" s="143" t="s">
        <v>855</v>
      </c>
      <c r="F162" s="144" t="s">
        <v>856</v>
      </c>
      <c r="G162" s="145" t="s">
        <v>218</v>
      </c>
      <c r="H162" s="180"/>
      <c r="I162" s="147"/>
      <c r="J162" s="146">
        <f>ROUND(I162*H162,3)</f>
        <v>0</v>
      </c>
      <c r="K162" s="148"/>
      <c r="L162" s="30"/>
      <c r="M162" s="149" t="s">
        <v>1</v>
      </c>
      <c r="N162" s="150" t="s">
        <v>39</v>
      </c>
      <c r="O162" s="55"/>
      <c r="P162" s="151">
        <f>O162*H162</f>
        <v>0</v>
      </c>
      <c r="Q162" s="151">
        <v>0</v>
      </c>
      <c r="R162" s="151">
        <f>Q162*H162</f>
        <v>0</v>
      </c>
      <c r="S162" s="151">
        <v>0</v>
      </c>
      <c r="T162" s="152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3" t="s">
        <v>209</v>
      </c>
      <c r="AT162" s="153" t="s">
        <v>128</v>
      </c>
      <c r="AU162" s="153" t="s">
        <v>133</v>
      </c>
      <c r="AY162" s="14" t="s">
        <v>125</v>
      </c>
      <c r="BE162" s="154">
        <f>IF(N162="základná",J162,0)</f>
        <v>0</v>
      </c>
      <c r="BF162" s="154">
        <f>IF(N162="znížená",J162,0)</f>
        <v>0</v>
      </c>
      <c r="BG162" s="154">
        <f>IF(N162="zákl. prenesená",J162,0)</f>
        <v>0</v>
      </c>
      <c r="BH162" s="154">
        <f>IF(N162="zníž. prenesená",J162,0)</f>
        <v>0</v>
      </c>
      <c r="BI162" s="154">
        <f>IF(N162="nulová",J162,0)</f>
        <v>0</v>
      </c>
      <c r="BJ162" s="14" t="s">
        <v>133</v>
      </c>
      <c r="BK162" s="155">
        <f>ROUND(I162*H162,3)</f>
        <v>0</v>
      </c>
      <c r="BL162" s="14" t="s">
        <v>209</v>
      </c>
      <c r="BM162" s="153" t="s">
        <v>857</v>
      </c>
    </row>
    <row r="163" spans="1:65" s="12" customFormat="1" ht="22.8" customHeight="1">
      <c r="B163" s="128"/>
      <c r="D163" s="129" t="s">
        <v>72</v>
      </c>
      <c r="E163" s="139" t="s">
        <v>320</v>
      </c>
      <c r="F163" s="139" t="s">
        <v>321</v>
      </c>
      <c r="H163" s="181"/>
      <c r="I163" s="131"/>
      <c r="J163" s="140">
        <f>BK163</f>
        <v>0</v>
      </c>
      <c r="L163" s="128"/>
      <c r="M163" s="133"/>
      <c r="N163" s="134"/>
      <c r="O163" s="134"/>
      <c r="P163" s="135">
        <f>SUM(P164:P168)</f>
        <v>0</v>
      </c>
      <c r="Q163" s="134"/>
      <c r="R163" s="135">
        <f>SUM(R164:R168)</f>
        <v>0.50829999999999997</v>
      </c>
      <c r="S163" s="134"/>
      <c r="T163" s="136">
        <f>SUM(T164:T168)</f>
        <v>0</v>
      </c>
      <c r="AR163" s="129" t="s">
        <v>133</v>
      </c>
      <c r="AT163" s="137" t="s">
        <v>72</v>
      </c>
      <c r="AU163" s="137" t="s">
        <v>81</v>
      </c>
      <c r="AY163" s="129" t="s">
        <v>125</v>
      </c>
      <c r="BK163" s="138">
        <f>SUM(BK164:BK168)</f>
        <v>0</v>
      </c>
    </row>
    <row r="164" spans="1:65" s="2" customFormat="1" ht="24.15" customHeight="1">
      <c r="A164" s="29"/>
      <c r="B164" s="141"/>
      <c r="C164" s="142" t="s">
        <v>858</v>
      </c>
      <c r="D164" s="142" t="s">
        <v>128</v>
      </c>
      <c r="E164" s="143" t="s">
        <v>859</v>
      </c>
      <c r="F164" s="144" t="s">
        <v>860</v>
      </c>
      <c r="G164" s="145" t="s">
        <v>284</v>
      </c>
      <c r="H164" s="180">
        <v>4</v>
      </c>
      <c r="I164" s="147"/>
      <c r="J164" s="146">
        <f>ROUND(I164*H164,3)</f>
        <v>0</v>
      </c>
      <c r="K164" s="148"/>
      <c r="L164" s="30"/>
      <c r="M164" s="149" t="s">
        <v>1</v>
      </c>
      <c r="N164" s="150" t="s">
        <v>39</v>
      </c>
      <c r="O164" s="55"/>
      <c r="P164" s="151">
        <f>O164*H164</f>
        <v>0</v>
      </c>
      <c r="Q164" s="151">
        <v>0</v>
      </c>
      <c r="R164" s="151">
        <f>Q164*H164</f>
        <v>0</v>
      </c>
      <c r="S164" s="151">
        <v>0</v>
      </c>
      <c r="T164" s="152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3" t="s">
        <v>209</v>
      </c>
      <c r="AT164" s="153" t="s">
        <v>128</v>
      </c>
      <c r="AU164" s="153" t="s">
        <v>133</v>
      </c>
      <c r="AY164" s="14" t="s">
        <v>125</v>
      </c>
      <c r="BE164" s="154">
        <f>IF(N164="základná",J164,0)</f>
        <v>0</v>
      </c>
      <c r="BF164" s="154">
        <f>IF(N164="znížená",J164,0)</f>
        <v>0</v>
      </c>
      <c r="BG164" s="154">
        <f>IF(N164="zákl. prenesená",J164,0)</f>
        <v>0</v>
      </c>
      <c r="BH164" s="154">
        <f>IF(N164="zníž. prenesená",J164,0)</f>
        <v>0</v>
      </c>
      <c r="BI164" s="154">
        <f>IF(N164="nulová",J164,0)</f>
        <v>0</v>
      </c>
      <c r="BJ164" s="14" t="s">
        <v>133</v>
      </c>
      <c r="BK164" s="155">
        <f>ROUND(I164*H164,3)</f>
        <v>0</v>
      </c>
      <c r="BL164" s="14" t="s">
        <v>209</v>
      </c>
      <c r="BM164" s="153" t="s">
        <v>861</v>
      </c>
    </row>
    <row r="165" spans="1:65" s="2" customFormat="1" ht="33.6" customHeight="1">
      <c r="A165" s="29"/>
      <c r="B165" s="30"/>
      <c r="C165" s="29"/>
      <c r="D165" s="156" t="s">
        <v>157</v>
      </c>
      <c r="E165" s="29"/>
      <c r="F165" s="157" t="s">
        <v>862</v>
      </c>
      <c r="G165" s="29"/>
      <c r="H165" s="182"/>
      <c r="I165" s="158"/>
      <c r="J165" s="29"/>
      <c r="K165" s="29"/>
      <c r="L165" s="30"/>
      <c r="M165" s="159"/>
      <c r="N165" s="160"/>
      <c r="O165" s="55"/>
      <c r="P165" s="55"/>
      <c r="Q165" s="55"/>
      <c r="R165" s="55"/>
      <c r="S165" s="55"/>
      <c r="T165" s="56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T165" s="14" t="s">
        <v>157</v>
      </c>
      <c r="AU165" s="14" t="s">
        <v>133</v>
      </c>
    </row>
    <row r="166" spans="1:65" s="2" customFormat="1" ht="24.15" customHeight="1">
      <c r="A166" s="29"/>
      <c r="B166" s="141"/>
      <c r="C166" s="166" t="s">
        <v>863</v>
      </c>
      <c r="D166" s="166" t="s">
        <v>268</v>
      </c>
      <c r="E166" s="167" t="s">
        <v>864</v>
      </c>
      <c r="F166" s="168" t="s">
        <v>865</v>
      </c>
      <c r="G166" s="169" t="s">
        <v>284</v>
      </c>
      <c r="H166" s="183">
        <v>4</v>
      </c>
      <c r="I166" s="171"/>
      <c r="J166" s="170">
        <f>ROUND(I166*H166,3)</f>
        <v>0</v>
      </c>
      <c r="K166" s="172"/>
      <c r="L166" s="173"/>
      <c r="M166" s="174" t="s">
        <v>1</v>
      </c>
      <c r="N166" s="175" t="s">
        <v>39</v>
      </c>
      <c r="O166" s="55"/>
      <c r="P166" s="151">
        <f>O166*H166</f>
        <v>0</v>
      </c>
      <c r="Q166" s="151">
        <v>0.125</v>
      </c>
      <c r="R166" s="151">
        <f>Q166*H166</f>
        <v>0.5</v>
      </c>
      <c r="S166" s="151">
        <v>0</v>
      </c>
      <c r="T166" s="152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3" t="s">
        <v>420</v>
      </c>
      <c r="AT166" s="153" t="s">
        <v>268</v>
      </c>
      <c r="AU166" s="153" t="s">
        <v>133</v>
      </c>
      <c r="AY166" s="14" t="s">
        <v>125</v>
      </c>
      <c r="BE166" s="154">
        <f>IF(N166="základná",J166,0)</f>
        <v>0</v>
      </c>
      <c r="BF166" s="154">
        <f>IF(N166="znížená",J166,0)</f>
        <v>0</v>
      </c>
      <c r="BG166" s="154">
        <f>IF(N166="zákl. prenesená",J166,0)</f>
        <v>0</v>
      </c>
      <c r="BH166" s="154">
        <f>IF(N166="zníž. prenesená",J166,0)</f>
        <v>0</v>
      </c>
      <c r="BI166" s="154">
        <f>IF(N166="nulová",J166,0)</f>
        <v>0</v>
      </c>
      <c r="BJ166" s="14" t="s">
        <v>133</v>
      </c>
      <c r="BK166" s="155">
        <f>ROUND(I166*H166,3)</f>
        <v>0</v>
      </c>
      <c r="BL166" s="14" t="s">
        <v>209</v>
      </c>
      <c r="BM166" s="153" t="s">
        <v>866</v>
      </c>
    </row>
    <row r="167" spans="1:65" s="2" customFormat="1" ht="24.15" customHeight="1">
      <c r="A167" s="29"/>
      <c r="B167" s="141"/>
      <c r="C167" s="142" t="s">
        <v>867</v>
      </c>
      <c r="D167" s="142" t="s">
        <v>128</v>
      </c>
      <c r="E167" s="143" t="s">
        <v>868</v>
      </c>
      <c r="F167" s="144" t="s">
        <v>577</v>
      </c>
      <c r="G167" s="145" t="s">
        <v>218</v>
      </c>
      <c r="H167" s="180"/>
      <c r="I167" s="147"/>
      <c r="J167" s="146">
        <f>ROUND(I167*H167,3)</f>
        <v>0</v>
      </c>
      <c r="K167" s="148"/>
      <c r="L167" s="30"/>
      <c r="M167" s="149" t="s">
        <v>1</v>
      </c>
      <c r="N167" s="150" t="s">
        <v>39</v>
      </c>
      <c r="O167" s="55"/>
      <c r="P167" s="151">
        <f>O167*H167</f>
        <v>0</v>
      </c>
      <c r="Q167" s="151">
        <v>0</v>
      </c>
      <c r="R167" s="151">
        <f>Q167*H167</f>
        <v>0</v>
      </c>
      <c r="S167" s="151">
        <v>0</v>
      </c>
      <c r="T167" s="152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3" t="s">
        <v>209</v>
      </c>
      <c r="AT167" s="153" t="s">
        <v>128</v>
      </c>
      <c r="AU167" s="153" t="s">
        <v>133</v>
      </c>
      <c r="AY167" s="14" t="s">
        <v>125</v>
      </c>
      <c r="BE167" s="154">
        <f>IF(N167="základná",J167,0)</f>
        <v>0</v>
      </c>
      <c r="BF167" s="154">
        <f>IF(N167="znížená",J167,0)</f>
        <v>0</v>
      </c>
      <c r="BG167" s="154">
        <f>IF(N167="zákl. prenesená",J167,0)</f>
        <v>0</v>
      </c>
      <c r="BH167" s="154">
        <f>IF(N167="zníž. prenesená",J167,0)</f>
        <v>0</v>
      </c>
      <c r="BI167" s="154">
        <f>IF(N167="nulová",J167,0)</f>
        <v>0</v>
      </c>
      <c r="BJ167" s="14" t="s">
        <v>133</v>
      </c>
      <c r="BK167" s="155">
        <f>ROUND(I167*H167,3)</f>
        <v>0</v>
      </c>
      <c r="BL167" s="14" t="s">
        <v>209</v>
      </c>
      <c r="BM167" s="153" t="s">
        <v>869</v>
      </c>
    </row>
    <row r="168" spans="1:65" s="2" customFormat="1" ht="28.2" customHeight="1">
      <c r="A168" s="29"/>
      <c r="B168" s="141"/>
      <c r="C168" s="166" t="s">
        <v>870</v>
      </c>
      <c r="D168" s="166" t="s">
        <v>268</v>
      </c>
      <c r="E168" s="167" t="s">
        <v>871</v>
      </c>
      <c r="F168" s="168" t="s">
        <v>872</v>
      </c>
      <c r="G168" s="169" t="s">
        <v>284</v>
      </c>
      <c r="H168" s="170">
        <v>1</v>
      </c>
      <c r="I168" s="171"/>
      <c r="J168" s="170">
        <f>ROUND(I168*H168,3)</f>
        <v>0</v>
      </c>
      <c r="K168" s="172"/>
      <c r="L168" s="173"/>
      <c r="M168" s="176" t="s">
        <v>1</v>
      </c>
      <c r="N168" s="177" t="s">
        <v>39</v>
      </c>
      <c r="O168" s="163"/>
      <c r="P168" s="164">
        <f>O168*H168</f>
        <v>0</v>
      </c>
      <c r="Q168" s="164">
        <v>8.3000000000000001E-3</v>
      </c>
      <c r="R168" s="164">
        <f>Q168*H168</f>
        <v>8.3000000000000001E-3</v>
      </c>
      <c r="S168" s="164">
        <v>0</v>
      </c>
      <c r="T168" s="165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3" t="s">
        <v>420</v>
      </c>
      <c r="AT168" s="153" t="s">
        <v>268</v>
      </c>
      <c r="AU168" s="153" t="s">
        <v>133</v>
      </c>
      <c r="AY168" s="14" t="s">
        <v>125</v>
      </c>
      <c r="BE168" s="154">
        <f>IF(N168="základná",J168,0)</f>
        <v>0</v>
      </c>
      <c r="BF168" s="154">
        <f>IF(N168="znížená",J168,0)</f>
        <v>0</v>
      </c>
      <c r="BG168" s="154">
        <f>IF(N168="zákl. prenesená",J168,0)</f>
        <v>0</v>
      </c>
      <c r="BH168" s="154">
        <f>IF(N168="zníž. prenesená",J168,0)</f>
        <v>0</v>
      </c>
      <c r="BI168" s="154">
        <f>IF(N168="nulová",J168,0)</f>
        <v>0</v>
      </c>
      <c r="BJ168" s="14" t="s">
        <v>133</v>
      </c>
      <c r="BK168" s="155">
        <f>ROUND(I168*H168,3)</f>
        <v>0</v>
      </c>
      <c r="BL168" s="14" t="s">
        <v>209</v>
      </c>
      <c r="BM168" s="153" t="s">
        <v>873</v>
      </c>
    </row>
    <row r="169" spans="1:65" s="2" customFormat="1" ht="6.9" customHeight="1">
      <c r="A169" s="29"/>
      <c r="B169" s="44"/>
      <c r="C169" s="45"/>
      <c r="D169" s="45"/>
      <c r="E169" s="45"/>
      <c r="F169" s="45"/>
      <c r="G169" s="45"/>
      <c r="H169" s="45"/>
      <c r="I169" s="45"/>
      <c r="J169" s="45"/>
      <c r="K169" s="45"/>
      <c r="L169" s="30"/>
      <c r="M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</row>
  </sheetData>
  <autoFilter ref="C123:K168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14</vt:i4>
      </vt:variant>
    </vt:vector>
  </HeadingPairs>
  <TitlesOfParts>
    <vt:vector size="21" baseType="lpstr">
      <vt:lpstr>Rekapitulácia stavby</vt:lpstr>
      <vt:lpstr>SO 01 - Skladovacia hala</vt:lpstr>
      <vt:lpstr>SO 02 - Spevnené plochy</vt:lpstr>
      <vt:lpstr>SO 03 - Odvodnenie areálu</vt:lpstr>
      <vt:lpstr>SO 04 - Oplotenie areálu</vt:lpstr>
      <vt:lpstr>EL - Areálové osvetlenie</vt:lpstr>
      <vt:lpstr>NP - Naviac práce</vt:lpstr>
      <vt:lpstr>'EL - Areálové osvetlenie'!Názvy_tlače</vt:lpstr>
      <vt:lpstr>'NP - Naviac práce'!Názvy_tlače</vt:lpstr>
      <vt:lpstr>'Rekapitulácia stavby'!Názvy_tlače</vt:lpstr>
      <vt:lpstr>'SO 01 - Skladovacia hala'!Názvy_tlače</vt:lpstr>
      <vt:lpstr>'SO 02 - Spevnené plochy'!Názvy_tlače</vt:lpstr>
      <vt:lpstr>'SO 03 - Odvodnenie areálu'!Názvy_tlače</vt:lpstr>
      <vt:lpstr>'SO 04 - Oplotenie areálu'!Názvy_tlače</vt:lpstr>
      <vt:lpstr>'EL - Areálové osvetlenie'!Oblasť_tlače</vt:lpstr>
      <vt:lpstr>'NP - Naviac práce'!Oblasť_tlače</vt:lpstr>
      <vt:lpstr>'Rekapitulácia stavby'!Oblasť_tlače</vt:lpstr>
      <vt:lpstr>'SO 01 - Skladovacia hala'!Oblasť_tlače</vt:lpstr>
      <vt:lpstr>'SO 02 - Spevnené plochy'!Oblasť_tlače</vt:lpstr>
      <vt:lpstr>'SO 03 - Odvodnenie areálu'!Oblasť_tlače</vt:lpstr>
      <vt:lpstr>'SO 04 - Oplotenie areálu'!Oblasť_tlače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Polin</dc:creator>
  <cp:lastModifiedBy>Beslerova Iveta</cp:lastModifiedBy>
  <dcterms:created xsi:type="dcterms:W3CDTF">2021-04-15T06:06:10Z</dcterms:created>
  <dcterms:modified xsi:type="dcterms:W3CDTF">2022-09-01T20:10:04Z</dcterms:modified>
</cp:coreProperties>
</file>