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J:\OŽP\Baranec\Cesty a chodníky-O+Ú\Opravy MK 2022\.podklady do VO II. etapa\9-cesta garáže Ul. Hutníkov\"/>
    </mc:Choice>
  </mc:AlternateContent>
  <xr:revisionPtr revIDLastSave="0" documentId="13_ncr:1_{4466B1D1-6C67-4963-8104-C9A3D84025B5}" xr6:coauthVersionLast="47" xr6:coauthVersionMax="47" xr10:uidLastSave="{00000000-0000-0000-0000-000000000000}"/>
  <bookViews>
    <workbookView xWindow="-120" yWindow="-120" windowWidth="25440" windowHeight="15390" firstSheet="1" activeTab="1" xr2:uid="{00000000-000D-0000-FFFF-FFFF00000000}"/>
  </bookViews>
  <sheets>
    <sheet name="Rekapitulácia stavby" sheetId="1" state="veryHidden" r:id="rId1"/>
    <sheet name="GAR-08-2022 - Oprava čast..." sheetId="2" r:id="rId2"/>
  </sheets>
  <definedNames>
    <definedName name="_xlnm._FilterDatabase" localSheetId="1" hidden="1">'GAR-08-2022 - Oprava čast...'!$C$120:$K$151</definedName>
    <definedName name="_xlnm.Print_Titles" localSheetId="1">'GAR-08-2022 - Oprava čast...'!$120:$120</definedName>
    <definedName name="_xlnm.Print_Titles" localSheetId="0">'Rekapitulácia stavby'!$92:$92</definedName>
    <definedName name="_xlnm.Print_Area" localSheetId="1">'GAR-08-2022 - Oprava čast...'!$C$4:$J$76,'GAR-08-2022 - Oprava čast...'!$C$82:$J$102,'GAR-08-2022 - Oprava čast...'!$C$108:$J$151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F33" i="2" s="1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F115" i="2"/>
  <c r="E113" i="2"/>
  <c r="F89" i="2"/>
  <c r="E87" i="2"/>
  <c r="J24" i="2"/>
  <c r="E24" i="2"/>
  <c r="J118" i="2"/>
  <c r="J23" i="2"/>
  <c r="J21" i="2"/>
  <c r="E21" i="2"/>
  <c r="J20" i="2"/>
  <c r="J18" i="2"/>
  <c r="E18" i="2"/>
  <c r="J17" i="2"/>
  <c r="E15" i="2"/>
  <c r="J12" i="2"/>
  <c r="J115" i="2"/>
  <c r="E111" i="2"/>
  <c r="L90" i="1"/>
  <c r="AM90" i="1"/>
  <c r="AM89" i="1"/>
  <c r="L89" i="1"/>
  <c r="AM87" i="1"/>
  <c r="L87" i="1"/>
  <c r="L85" i="1"/>
  <c r="L84" i="1"/>
  <c r="J139" i="2"/>
  <c r="BK133" i="2"/>
  <c r="BK128" i="2"/>
  <c r="J126" i="2"/>
  <c r="AS94" i="1"/>
  <c r="BK145" i="2"/>
  <c r="BK143" i="2"/>
  <c r="J141" i="2"/>
  <c r="BK137" i="2"/>
  <c r="J135" i="2"/>
  <c r="J129" i="2"/>
  <c r="BK125" i="2"/>
  <c r="BK142" i="2"/>
  <c r="BK139" i="2"/>
  <c r="J137" i="2"/>
  <c r="J133" i="2"/>
  <c r="BK129" i="2"/>
  <c r="BK126" i="2"/>
  <c r="J146" i="2"/>
  <c r="BK144" i="2"/>
  <c r="J142" i="2"/>
  <c r="J140" i="2"/>
  <c r="J138" i="2"/>
  <c r="BK135" i="2"/>
  <c r="J131" i="2"/>
  <c r="BK124" i="2"/>
  <c r="BK138" i="2"/>
  <c r="BK132" i="2"/>
  <c r="BK127" i="2"/>
  <c r="BK141" i="2"/>
  <c r="J136" i="2"/>
  <c r="BK131" i="2"/>
  <c r="J127" i="2"/>
  <c r="J124" i="2"/>
  <c r="BK151" i="2"/>
  <c r="J151" i="2"/>
  <c r="BK150" i="2"/>
  <c r="J150" i="2"/>
  <c r="BK148" i="2"/>
  <c r="J148" i="2"/>
  <c r="BK147" i="2"/>
  <c r="J147" i="2"/>
  <c r="BK146" i="2"/>
  <c r="J145" i="2"/>
  <c r="J144" i="2"/>
  <c r="J143" i="2"/>
  <c r="BK140" i="2"/>
  <c r="BK136" i="2"/>
  <c r="J132" i="2"/>
  <c r="J128" i="2"/>
  <c r="J125" i="2"/>
  <c r="F36" i="2" l="1"/>
  <c r="F35" i="2"/>
  <c r="F37" i="2"/>
  <c r="BD95" i="1" s="1"/>
  <c r="BD94" i="1" s="1"/>
  <c r="W33" i="1" s="1"/>
  <c r="J33" i="2"/>
  <c r="P130" i="2"/>
  <c r="P123" i="2"/>
  <c r="P134" i="2"/>
  <c r="BK130" i="2"/>
  <c r="J130" i="2"/>
  <c r="J99" i="2" s="1"/>
  <c r="R130" i="2"/>
  <c r="T130" i="2"/>
  <c r="BK149" i="2"/>
  <c r="J149" i="2" s="1"/>
  <c r="J101" i="2" s="1"/>
  <c r="T123" i="2"/>
  <c r="T122" i="2"/>
  <c r="T121" i="2" s="1"/>
  <c r="R134" i="2"/>
  <c r="P149" i="2"/>
  <c r="P122" i="2" s="1"/>
  <c r="P121" i="2" s="1"/>
  <c r="AU95" i="1" s="1"/>
  <c r="AU94" i="1" s="1"/>
  <c r="R123" i="2"/>
  <c r="R122" i="2" s="1"/>
  <c r="R121" i="2" s="1"/>
  <c r="T134" i="2"/>
  <c r="R149" i="2"/>
  <c r="BK123" i="2"/>
  <c r="J123" i="2"/>
  <c r="J98" i="2" s="1"/>
  <c r="BK134" i="2"/>
  <c r="J134" i="2" s="1"/>
  <c r="J100" i="2" s="1"/>
  <c r="T149" i="2"/>
  <c r="AV95" i="1"/>
  <c r="BC95" i="1"/>
  <c r="BC94" i="1" s="1"/>
  <c r="W32" i="1" s="1"/>
  <c r="BB95" i="1"/>
  <c r="BB94" i="1" s="1"/>
  <c r="W31" i="1" s="1"/>
  <c r="E85" i="2"/>
  <c r="J89" i="2"/>
  <c r="J92" i="2"/>
  <c r="BF124" i="2"/>
  <c r="BF125" i="2"/>
  <c r="BF126" i="2"/>
  <c r="BF127" i="2"/>
  <c r="BF128" i="2"/>
  <c r="BF129" i="2"/>
  <c r="BF131" i="2"/>
  <c r="BF132" i="2"/>
  <c r="BF133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50" i="2"/>
  <c r="BF151" i="2"/>
  <c r="AZ95" i="1"/>
  <c r="AZ94" i="1" s="1"/>
  <c r="W29" i="1" s="1"/>
  <c r="BK122" i="2" l="1"/>
  <c r="J122" i="2"/>
  <c r="J97" i="2"/>
  <c r="AV94" i="1"/>
  <c r="AK29" i="1" s="1"/>
  <c r="F34" i="2"/>
  <c r="BA95" i="1"/>
  <c r="BA94" i="1"/>
  <c r="W30" i="1" s="1"/>
  <c r="AY94" i="1"/>
  <c r="AX94" i="1"/>
  <c r="J34" i="2"/>
  <c r="AW95" i="1" s="1"/>
  <c r="AT95" i="1" s="1"/>
  <c r="BK121" i="2" l="1"/>
  <c r="J121" i="2"/>
  <c r="J96" i="2" s="1"/>
  <c r="AW94" i="1"/>
  <c r="AK30" i="1" s="1"/>
  <c r="J30" i="2" l="1"/>
  <c r="AG95" i="1"/>
  <c r="AG94" i="1" s="1"/>
  <c r="AT94" i="1"/>
  <c r="AN94" i="1" l="1"/>
  <c r="AK26" i="1"/>
  <c r="AK35" i="1" s="1"/>
  <c r="J39" i="2"/>
  <c r="AN95" i="1"/>
</calcChain>
</file>

<file path=xl/sharedStrings.xml><?xml version="1.0" encoding="utf-8"?>
<sst xmlns="http://schemas.openxmlformats.org/spreadsheetml/2006/main" count="637" uniqueCount="201">
  <si>
    <t>Export Komplet</t>
  </si>
  <si>
    <t/>
  </si>
  <si>
    <t>2.0</t>
  </si>
  <si>
    <t>False</t>
  </si>
  <si>
    <t>{adf7d4f5-a0cc-45c6-8e7b-fbf50d33195c}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</si>
  <si>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</si>
  <si>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</si>
  <si>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</si>
  <si>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</si>
  <si>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</si>
  <si>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</si>
  <si>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</si>
  <si>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IMPORT</t>
  </si>
  <si>
    <t>Stavba:</t>
  </si>
  <si>
    <t>CN-9-Oprava časti cesty medzi garážami na Ul. Hutníkov</t>
  </si>
  <si>
    <t>JKSO:</t>
  </si>
  <si>
    <t>KS:</t>
  </si>
  <si>
    <t>Miesto:</t>
  </si>
  <si>
    <t xml:space="preserve"> </t>
  </si>
  <si>
    <t>Dátum:</t>
  </si>
  <si>
    <t>18. 8. 2022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</si>
  <si>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</si>
  <si>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</si>
  <si>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</si>
  <si>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</si>
  <si>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</si>
  <si>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</si>
  <si>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</si>
  <si>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</si>
  <si>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</si>
  <si>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</si>
  <si>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</si>
  <si>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</si>
  <si>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</si>
  <si>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</si>
  <si>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</si>
  <si>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</si>
  <si>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</si>
  <si>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</si>
  <si>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</si>
  <si>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</si>
  <si>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</si>
  <si>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</si>
  <si>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</si>
  <si>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</si>
  <si>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</si>
  <si>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</si>
  <si>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</si>
  <si>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</si>
  <si>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</si>
  <si>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</si>
  <si>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</si>
  <si>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</si>
  <si>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</si>
  <si>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</si>
  <si>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</si>
  <si>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</si>
  <si>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</si>
  <si>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</si>
  <si>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</si>
  <si>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</si>
  <si>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</si>
  <si>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</si>
  <si>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</si>
  <si>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</si>
  <si>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</si>
  <si>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</si>
  <si>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</si>
  <si>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</si>
  <si>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</si>
  <si>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</si>
  <si>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</si>
  <si>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</si>
  <si>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GAR/08/2022</t>
  </si>
  <si>
    <t>Oprava časti cesty medzi garážami na ul. Hutníkov</t>
  </si>
  <si>
    <t>STA</t>
  </si>
  <si>
    <t>1</t>
  </si>
  <si>
    <t>{af39d256-dd63-446a-bddb-6ac0c22059b3}</t>
  </si>
  <si>
    <t>Objekt:</t>
  </si>
  <si>
    <t>Žiar nad Hronom - ul. Hutníkov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</si>
  <si>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</si>
  <si>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</si>
  <si>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</si>
  <si>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</si>
  <si>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</si>
  <si>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</si>
  <si>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</si>
  <si>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</si>
  <si>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</si>
  <si>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</si>
  <si>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</si>
  <si>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</si>
  <si>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</si>
  <si>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</si>
  <si>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</si>
  <si>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</si>
  <si>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</si>
  <si>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</si>
  <si>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</si>
  <si>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</si>
  <si>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</si>
  <si>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</si>
  <si>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</si>
  <si>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</si>
  <si>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</si>
  <si>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</si>
  <si>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</si>
  <si>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113106612.S</t>
  </si>
  <si>
    <t>Rozoberanie zámkovej dlažby všetkých druhov v ploche nad 20 m2,  -0,26000t</t>
  </si>
  <si>
    <t>m2</t>
  </si>
  <si>
    <t>4</t>
  </si>
  <si>
    <t>2</t>
  </si>
  <si>
    <t>113107142.S</t>
  </si>
  <si>
    <t>Odstránenie krytu asfaltového v ploche do 200 m2, hr. nad 50 do 100 mm,  -0,18100t- pri okrajoch ručne</t>
  </si>
  <si>
    <t>113152530.S</t>
  </si>
  <si>
    <t>6</t>
  </si>
  <si>
    <t>132201101.S</t>
  </si>
  <si>
    <t>Výkop ryhy do šírky 600 mm v horn.3 do 100 m3</t>
  </si>
  <si>
    <t>m3</t>
  </si>
  <si>
    <t>8</t>
  </si>
  <si>
    <t>162301102.S</t>
  </si>
  <si>
    <t>Vodorovné premiestnenie výkopku po spevnenej ceste z horniny tr.1-4, do 100 m3 na vzdialenosť do 1000 m</t>
  </si>
  <si>
    <t>10</t>
  </si>
  <si>
    <t>162501105.S</t>
  </si>
  <si>
    <t>Vodorovné premiestnenie výkopku po spevnenej ceste z horniny tr.1-4, do 100 m3, príplatok k cene za každých ďalšich a začatých 1000 m</t>
  </si>
  <si>
    <t>12</t>
  </si>
  <si>
    <t>5</t>
  </si>
  <si>
    <t>Komunikácie</t>
  </si>
  <si>
    <t>577164411.S</t>
  </si>
  <si>
    <t>Asfaltový betón vrstva ložná AC 22 L v pruhu š. do 3 m z nemodifik. asfaltu tr. I, po zhutnení hr. 70 mm</t>
  </si>
  <si>
    <t>14</t>
  </si>
  <si>
    <t>573191111.S</t>
  </si>
  <si>
    <t>Náter asfaltový infiltračný katiónaktívnou emulziou v množstve 1,00 kg/m2</t>
  </si>
  <si>
    <t>16</t>
  </si>
  <si>
    <t>577154211.S</t>
  </si>
  <si>
    <t>Asfaltový betón vrstva obrusná AC 11 O v pruhu š. do 3 m z nemodifik. asfaltu tr. I, po zhutnení hr. 50 mm</t>
  </si>
  <si>
    <t>18</t>
  </si>
  <si>
    <t>9</t>
  </si>
  <si>
    <t>Ostatné konštrukcie a práce-búranie</t>
  </si>
  <si>
    <t>899231111.S</t>
  </si>
  <si>
    <t>Výšková úprava uličného vstupu alebo vpuste do 200 mm zvýšením mreže</t>
  </si>
  <si>
    <t>ks</t>
  </si>
  <si>
    <t>935114692.S</t>
  </si>
  <si>
    <t>Osadenie vpustu odvodňovacieho betónového žľabu  s ochrannou hranou svetlej šírky 150 mm</t>
  </si>
  <si>
    <t>22</t>
  </si>
  <si>
    <t>935141223.S</t>
  </si>
  <si>
    <t>Osadenie odvodňovacieho polymérbetónového žľabu univerzálneho s ochrannou hranou svetlej šírky 150 mm s roštom triedy C 250</t>
  </si>
  <si>
    <t>24</t>
  </si>
  <si>
    <t>592270005300.S</t>
  </si>
  <si>
    <t>Vpust betónový s ochrannou hranou, lxšxv 500x201x510 mm, pre žľaby betónové svetlej šírky 100 mm, presuvka DN 150</t>
  </si>
  <si>
    <t>26</t>
  </si>
  <si>
    <t>592270005600.S</t>
  </si>
  <si>
    <t>Kalový kôš k zachytávaniu nečistôt pre vpust betónový svetlej šírky 100 mm</t>
  </si>
  <si>
    <t>28</t>
  </si>
  <si>
    <t>592270011100.S</t>
  </si>
  <si>
    <t>Liatinový rošt, štrbiny 18x120 mm, dĺ. 0,5 m, D 400, s rýchlouzáverom, pre žľaby betónové s ochrannou hranou svetlej šírky 100 mm</t>
  </si>
  <si>
    <t>30</t>
  </si>
  <si>
    <t>592270020000.S</t>
  </si>
  <si>
    <t>Odvodňovací žľab betónový univerzálny s ochrannou hranou, svetlá šírka 100 mm, dĺžky 1 m, bez spádu</t>
  </si>
  <si>
    <t>32</t>
  </si>
  <si>
    <t>592270020900.S</t>
  </si>
  <si>
    <t>Odvodňovací žľab betónový univerzálny s ochrannou hranou, svetlá šírka 150 mm, dĺžky 1 m, so spádom 0,5%</t>
  </si>
  <si>
    <t>34</t>
  </si>
  <si>
    <t>27</t>
  </si>
  <si>
    <t>918101112.S</t>
  </si>
  <si>
    <t>Lôžko pod obrubníky, krajníky alebo obruby z dlažobných kociek z betónu prostého tr. C 16/20</t>
  </si>
  <si>
    <t>36</t>
  </si>
  <si>
    <t>919735112.S</t>
  </si>
  <si>
    <t>Rezanie existujúceho asfaltového krytu alebo podkladu hĺbky nad 50 do 100 mm</t>
  </si>
  <si>
    <t>m</t>
  </si>
  <si>
    <t>38</t>
  </si>
  <si>
    <t>938909315.S</t>
  </si>
  <si>
    <t>Odstránenie blata, prachu alebo hlineného nánosu, z povrchu podkladu alebo krytu bet. alebo asfalt. zametacou kefou</t>
  </si>
  <si>
    <t>40</t>
  </si>
  <si>
    <t>979082213.S</t>
  </si>
  <si>
    <t>Vodorovná doprava sutiny so zložením a hrubým urovnaním na vzdialenosť do 1 km</t>
  </si>
  <si>
    <t>t</t>
  </si>
  <si>
    <t>42</t>
  </si>
  <si>
    <t>979082219.S</t>
  </si>
  <si>
    <t>Príplatok k cene za každý ďalší aj začatý 1 km nad 1 km pre vodorovnú dopravu sutiny- 10 km</t>
  </si>
  <si>
    <t>44</t>
  </si>
  <si>
    <t>979087213.S</t>
  </si>
  <si>
    <t>Nakladanie na dopravné prostriedky pre vodorovnú dopravu vybúraných hmôt -ručné  búrané krajnice, dlažba</t>
  </si>
  <si>
    <t>46</t>
  </si>
  <si>
    <t>99</t>
  </si>
  <si>
    <t>Presun hmôt HSV</t>
  </si>
  <si>
    <t>998224111.S</t>
  </si>
  <si>
    <t>Presun hmôt pre pozemné komunikácie s krytom monolitickým betónovým akejkoľvek dĺžky objektu</t>
  </si>
  <si>
    <t>48</t>
  </si>
  <si>
    <t>998224195.S</t>
  </si>
  <si>
    <t>Príplatok pre pozemné komunikácie s krytom monolitickým betónovým za každých ďalších 5000 m nad 5000 m- 40 km</t>
  </si>
  <si>
    <t>50</t>
  </si>
  <si>
    <t>Mesto Žiar nad Hronom</t>
  </si>
  <si>
    <t>podľa výsledku verejného obstarávania</t>
  </si>
  <si>
    <t>geodetické zameranie</t>
  </si>
  <si>
    <t>oidľa výsledku verejného obstarávania</t>
  </si>
  <si>
    <t>0031125</t>
  </si>
  <si>
    <t>2021339463</t>
  </si>
  <si>
    <t>VÝKAZ VÝMER</t>
  </si>
  <si>
    <t>VV-9-Rekonštrukcia časti cesty medzi garážami na Ul. Hutníkov</t>
  </si>
  <si>
    <t>Frézovanie asf. podkladu alebo krytu bez prek., plochy cez 1000 do 10000 m2, pruh š. do 1 m, hr. 50 mm, 0,127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</si>
</sst>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0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800099</xdr:colOff>
      <xdr:row>64</xdr:row>
      <xdr:rowOff>76200</xdr:rowOff>
    </xdr:from>
    <xdr:to>
      <xdr:col>5</xdr:col>
      <xdr:colOff>1924049</xdr:colOff>
      <xdr:row>73</xdr:row>
      <xdr:rowOff>113405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6EA60526-C3B0-A728-F930-B59BBF1CE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799" y="10401300"/>
          <a:ext cx="2105025" cy="1342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175" t="s">
        <v>5</v>
      </c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  <c r="BE2" s="161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 x14ac:dyDescent="0.2">
      <c r="B5" s="17"/>
      <c r="D5" s="20" t="s">
        <v>11</v>
      </c>
      <c r="K5" s="160" t="s">
        <v>12</v>
      </c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R5" s="17"/>
      <c r="BS5" s="14" t="s">
        <v>6</v>
      </c>
    </row>
    <row r="6" spans="1:74" s="1" customFormat="1" ht="36.950000000000003" customHeight="1" x14ac:dyDescent="0.2">
      <c r="B6" s="17"/>
      <c r="D6" s="22" t="s">
        <v>13</v>
      </c>
      <c r="K6" s="162" t="s">
        <v>14</v>
      </c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R6" s="17"/>
      <c r="BS6" s="14" t="s">
        <v>6</v>
      </c>
    </row>
    <row r="7" spans="1:74" s="1" customFormat="1" ht="12" customHeight="1" x14ac:dyDescent="0.2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 x14ac:dyDescent="0.2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 x14ac:dyDescent="0.2">
      <c r="B9" s="17"/>
      <c r="AR9" s="17"/>
      <c r="BS9" s="14" t="s">
        <v>6</v>
      </c>
    </row>
    <row r="10" spans="1:74" s="1" customFormat="1" ht="12" customHeight="1" x14ac:dyDescent="0.2">
      <c r="B10" s="17"/>
      <c r="D10" s="23" t="s">
        <v>21</v>
      </c>
      <c r="AK10" s="23" t="s">
        <v>22</v>
      </c>
      <c r="AN10" s="21" t="s">
        <v>1</v>
      </c>
      <c r="AR10" s="17"/>
      <c r="BS10" s="14" t="s">
        <v>6</v>
      </c>
    </row>
    <row r="11" spans="1:74" s="1" customFormat="1" ht="18.399999999999999" customHeight="1" x14ac:dyDescent="0.2">
      <c r="B11" s="17"/>
      <c r="E11" s="21" t="s">
        <v>18</v>
      </c>
      <c r="AK11" s="23" t="s">
        <v>23</v>
      </c>
      <c r="AN11" s="21" t="s">
        <v>1</v>
      </c>
      <c r="AR11" s="17"/>
      <c r="BS11" s="14" t="s">
        <v>6</v>
      </c>
    </row>
    <row r="12" spans="1:74" s="1" customFormat="1" ht="6.95" customHeight="1" x14ac:dyDescent="0.2">
      <c r="B12" s="17"/>
      <c r="AR12" s="17"/>
      <c r="BS12" s="14" t="s">
        <v>6</v>
      </c>
    </row>
    <row r="13" spans="1:74" s="1" customFormat="1" ht="12" customHeight="1" x14ac:dyDescent="0.2">
      <c r="B13" s="17"/>
      <c r="D13" s="23" t="s">
        <v>24</v>
      </c>
      <c r="AK13" s="23" t="s">
        <v>22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18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 x14ac:dyDescent="0.2">
      <c r="B15" s="17"/>
      <c r="AR15" s="17"/>
      <c r="BS15" s="14" t="s">
        <v>3</v>
      </c>
    </row>
    <row r="16" spans="1:74" s="1" customFormat="1" ht="12" customHeight="1" x14ac:dyDescent="0.2">
      <c r="B16" s="17"/>
      <c r="D16" s="23" t="s">
        <v>25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 x14ac:dyDescent="0.2">
      <c r="B17" s="17"/>
      <c r="E17" s="21" t="s">
        <v>18</v>
      </c>
      <c r="AK17" s="23" t="s">
        <v>23</v>
      </c>
      <c r="AN17" s="21" t="s">
        <v>1</v>
      </c>
      <c r="AR17" s="17"/>
      <c r="BS17" s="14" t="s">
        <v>26</v>
      </c>
    </row>
    <row r="18" spans="1:71" s="1" customFormat="1" ht="6.95" customHeight="1" x14ac:dyDescent="0.2">
      <c r="B18" s="17"/>
      <c r="AR18" s="17"/>
      <c r="BS18" s="14" t="s">
        <v>6</v>
      </c>
    </row>
    <row r="19" spans="1:71" s="1" customFormat="1" ht="12" customHeight="1" x14ac:dyDescent="0.2">
      <c r="B19" s="17"/>
      <c r="D19" s="23" t="s">
        <v>27</v>
      </c>
      <c r="AK19" s="23" t="s">
        <v>22</v>
      </c>
      <c r="AN19" s="21" t="s">
        <v>1</v>
      </c>
      <c r="AR19" s="17"/>
      <c r="BS19" s="14" t="s">
        <v>6</v>
      </c>
    </row>
    <row r="20" spans="1:71" s="1" customFormat="1" ht="18.399999999999999" customHeight="1" x14ac:dyDescent="0.2">
      <c r="B20" s="17"/>
      <c r="E20" s="21" t="s">
        <v>18</v>
      </c>
      <c r="AK20" s="23" t="s">
        <v>23</v>
      </c>
      <c r="AN20" s="21" t="s">
        <v>1</v>
      </c>
      <c r="AR20" s="17"/>
      <c r="BS20" s="14" t="s">
        <v>26</v>
      </c>
    </row>
    <row r="21" spans="1:71" s="1" customFormat="1" ht="6.95" customHeight="1" x14ac:dyDescent="0.2">
      <c r="B21" s="17"/>
      <c r="AR21" s="17"/>
    </row>
    <row r="22" spans="1:71" s="1" customFormat="1" ht="12" customHeight="1" x14ac:dyDescent="0.2">
      <c r="B22" s="17"/>
      <c r="D22" s="23" t="s">
        <v>28</v>
      </c>
      <c r="AR22" s="17"/>
    </row>
    <row r="23" spans="1:71" s="1" customFormat="1" ht="16.5" customHeight="1" x14ac:dyDescent="0.2">
      <c r="B23" s="17"/>
      <c r="E23" s="163" t="s">
        <v>1</v>
      </c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R23" s="17"/>
    </row>
    <row r="24" spans="1:71" s="1" customFormat="1" ht="6.95" customHeight="1" x14ac:dyDescent="0.2">
      <c r="B24" s="17"/>
      <c r="AR24" s="17"/>
    </row>
    <row r="25" spans="1:71" s="1" customFormat="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 x14ac:dyDescent="0.2">
      <c r="A26" s="26"/>
      <c r="B26" s="27"/>
      <c r="C26" s="26"/>
      <c r="D26" s="28" t="s">
        <v>29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4">
        <f>ROUND(AG94,2)</f>
        <v>0</v>
      </c>
      <c r="AL26" s="165"/>
      <c r="AM26" s="165"/>
      <c r="AN26" s="165"/>
      <c r="AO26" s="165"/>
      <c r="AP26" s="26"/>
      <c r="AQ26" s="26"/>
      <c r="AR26" s="27"/>
      <c r="BE26" s="26"/>
    </row>
    <row r="27" spans="1:7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6" t="s">
        <v>30</v>
      </c>
      <c r="M28" s="166"/>
      <c r="N28" s="166"/>
      <c r="O28" s="166"/>
      <c r="P28" s="166"/>
      <c r="Q28" s="26"/>
      <c r="R28" s="26"/>
      <c r="S28" s="26"/>
      <c r="T28" s="26"/>
      <c r="U28" s="26"/>
      <c r="V28" s="26"/>
      <c r="W28" s="166" t="s">
        <v>31</v>
      </c>
      <c r="X28" s="166"/>
      <c r="Y28" s="166"/>
      <c r="Z28" s="166"/>
      <c r="AA28" s="166"/>
      <c r="AB28" s="166"/>
      <c r="AC28" s="166"/>
      <c r="AD28" s="166"/>
      <c r="AE28" s="166"/>
      <c r="AF28" s="26"/>
      <c r="AG28" s="26"/>
      <c r="AH28" s="26"/>
      <c r="AI28" s="26"/>
      <c r="AJ28" s="26"/>
      <c r="AK28" s="166" t="s">
        <v>32</v>
      </c>
      <c r="AL28" s="166"/>
      <c r="AM28" s="166"/>
      <c r="AN28" s="166"/>
      <c r="AO28" s="166"/>
      <c r="AP28" s="26"/>
      <c r="AQ28" s="26"/>
      <c r="AR28" s="27"/>
      <c r="BE28" s="26"/>
    </row>
    <row r="29" spans="1:71" s="3" customFormat="1" ht="14.45" customHeight="1" x14ac:dyDescent="0.2">
      <c r="B29" s="31"/>
      <c r="D29" s="23" t="s">
        <v>33</v>
      </c>
      <c r="F29" s="32" t="s">
        <v>34</v>
      </c>
      <c r="L29" s="169">
        <v>0.2</v>
      </c>
      <c r="M29" s="168"/>
      <c r="N29" s="168"/>
      <c r="O29" s="168"/>
      <c r="P29" s="168"/>
      <c r="W29" s="167">
        <f>ROUND(AZ94, 2)</f>
        <v>0</v>
      </c>
      <c r="X29" s="168"/>
      <c r="Y29" s="168"/>
      <c r="Z29" s="168"/>
      <c r="AA29" s="168"/>
      <c r="AB29" s="168"/>
      <c r="AC29" s="168"/>
      <c r="AD29" s="168"/>
      <c r="AE29" s="168"/>
      <c r="AK29" s="167">
        <f>ROUND(AV94, 2)</f>
        <v>0</v>
      </c>
      <c r="AL29" s="168"/>
      <c r="AM29" s="168"/>
      <c r="AN29" s="168"/>
      <c r="AO29" s="168"/>
      <c r="AR29" s="31"/>
    </row>
    <row r="30" spans="1:71" s="3" customFormat="1" ht="14.45" customHeight="1" x14ac:dyDescent="0.2">
      <c r="B30" s="31"/>
      <c r="F30" s="32" t="s">
        <v>35</v>
      </c>
      <c r="L30" s="169">
        <v>0.2</v>
      </c>
      <c r="M30" s="168"/>
      <c r="N30" s="168"/>
      <c r="O30" s="168"/>
      <c r="P30" s="168"/>
      <c r="W30" s="167">
        <f>ROUND(BA94, 2)</f>
        <v>0</v>
      </c>
      <c r="X30" s="168"/>
      <c r="Y30" s="168"/>
      <c r="Z30" s="168"/>
      <c r="AA30" s="168"/>
      <c r="AB30" s="168"/>
      <c r="AC30" s="168"/>
      <c r="AD30" s="168"/>
      <c r="AE30" s="168"/>
      <c r="AK30" s="167">
        <f>ROUND(AW94, 2)</f>
        <v>0</v>
      </c>
      <c r="AL30" s="168"/>
      <c r="AM30" s="168"/>
      <c r="AN30" s="168"/>
      <c r="AO30" s="168"/>
      <c r="AR30" s="31"/>
    </row>
    <row r="31" spans="1:71" s="3" customFormat="1" ht="14.45" hidden="1" customHeight="1" x14ac:dyDescent="0.2">
      <c r="B31" s="31"/>
      <c r="F31" s="23" t="s">
        <v>36</v>
      </c>
      <c r="L31" s="169">
        <v>0.2</v>
      </c>
      <c r="M31" s="168"/>
      <c r="N31" s="168"/>
      <c r="O31" s="168"/>
      <c r="P31" s="168"/>
      <c r="W31" s="167">
        <f>ROUND(BB94, 2)</f>
        <v>0</v>
      </c>
      <c r="X31" s="168"/>
      <c r="Y31" s="168"/>
      <c r="Z31" s="168"/>
      <c r="AA31" s="168"/>
      <c r="AB31" s="168"/>
      <c r="AC31" s="168"/>
      <c r="AD31" s="168"/>
      <c r="AE31" s="168"/>
      <c r="AK31" s="167">
        <v>0</v>
      </c>
      <c r="AL31" s="168"/>
      <c r="AM31" s="168"/>
      <c r="AN31" s="168"/>
      <c r="AO31" s="168"/>
      <c r="AR31" s="31"/>
    </row>
    <row r="32" spans="1:71" s="3" customFormat="1" ht="14.45" hidden="1" customHeight="1" x14ac:dyDescent="0.2">
      <c r="B32" s="31"/>
      <c r="F32" s="23" t="s">
        <v>37</v>
      </c>
      <c r="L32" s="169">
        <v>0.2</v>
      </c>
      <c r="M32" s="168"/>
      <c r="N32" s="168"/>
      <c r="O32" s="168"/>
      <c r="P32" s="168"/>
      <c r="W32" s="167">
        <f>ROUND(BC94, 2)</f>
        <v>0</v>
      </c>
      <c r="X32" s="168"/>
      <c r="Y32" s="168"/>
      <c r="Z32" s="168"/>
      <c r="AA32" s="168"/>
      <c r="AB32" s="168"/>
      <c r="AC32" s="168"/>
      <c r="AD32" s="168"/>
      <c r="AE32" s="168"/>
      <c r="AK32" s="167">
        <v>0</v>
      </c>
      <c r="AL32" s="168"/>
      <c r="AM32" s="168"/>
      <c r="AN32" s="168"/>
      <c r="AO32" s="168"/>
      <c r="AR32" s="31"/>
    </row>
    <row r="33" spans="1:57" s="3" customFormat="1" ht="14.45" hidden="1" customHeight="1" x14ac:dyDescent="0.2">
      <c r="B33" s="31"/>
      <c r="F33" s="32" t="s">
        <v>38</v>
      </c>
      <c r="L33" s="169">
        <v>0</v>
      </c>
      <c r="M33" s="168"/>
      <c r="N33" s="168"/>
      <c r="O33" s="168"/>
      <c r="P33" s="168"/>
      <c r="W33" s="167">
        <f>ROUND(BD94, 2)</f>
        <v>0</v>
      </c>
      <c r="X33" s="168"/>
      <c r="Y33" s="168"/>
      <c r="Z33" s="168"/>
      <c r="AA33" s="168"/>
      <c r="AB33" s="168"/>
      <c r="AC33" s="168"/>
      <c r="AD33" s="168"/>
      <c r="AE33" s="168"/>
      <c r="AK33" s="167">
        <v>0</v>
      </c>
      <c r="AL33" s="168"/>
      <c r="AM33" s="168"/>
      <c r="AN33" s="168"/>
      <c r="AO33" s="168"/>
      <c r="AR33" s="31"/>
    </row>
    <row r="34" spans="1:57" s="2" customFormat="1" ht="6.95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 x14ac:dyDescent="0.2">
      <c r="A35" s="26"/>
      <c r="B35" s="27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90" t="s">
        <v>41</v>
      </c>
      <c r="Y35" s="191"/>
      <c r="Z35" s="191"/>
      <c r="AA35" s="191"/>
      <c r="AB35" s="191"/>
      <c r="AC35" s="35"/>
      <c r="AD35" s="35"/>
      <c r="AE35" s="35"/>
      <c r="AF35" s="35"/>
      <c r="AG35" s="35"/>
      <c r="AH35" s="35"/>
      <c r="AI35" s="35"/>
      <c r="AJ35" s="35"/>
      <c r="AK35" s="192">
        <f>SUM(AK26:AK33)</f>
        <v>0</v>
      </c>
      <c r="AL35" s="191"/>
      <c r="AM35" s="191"/>
      <c r="AN35" s="191"/>
      <c r="AO35" s="193"/>
      <c r="AP35" s="33"/>
      <c r="AQ35" s="33"/>
      <c r="AR35" s="27"/>
      <c r="BE35" s="26"/>
    </row>
    <row r="36" spans="1:57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7"/>
      <c r="D49" s="38" t="s">
        <v>42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43</v>
      </c>
      <c r="AI49" s="39"/>
      <c r="AJ49" s="39"/>
      <c r="AK49" s="39"/>
      <c r="AL49" s="39"/>
      <c r="AM49" s="39"/>
      <c r="AN49" s="39"/>
      <c r="AO49" s="39"/>
      <c r="AR49" s="37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6"/>
      <c r="B60" s="27"/>
      <c r="C60" s="26"/>
      <c r="D60" s="40" t="s">
        <v>44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0" t="s">
        <v>45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0" t="s">
        <v>44</v>
      </c>
      <c r="AI60" s="29"/>
      <c r="AJ60" s="29"/>
      <c r="AK60" s="29"/>
      <c r="AL60" s="29"/>
      <c r="AM60" s="40" t="s">
        <v>45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6"/>
      <c r="B64" s="27"/>
      <c r="C64" s="26"/>
      <c r="D64" s="38" t="s">
        <v>46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47</v>
      </c>
      <c r="AI64" s="41"/>
      <c r="AJ64" s="41"/>
      <c r="AK64" s="41"/>
      <c r="AL64" s="41"/>
      <c r="AM64" s="41"/>
      <c r="AN64" s="41"/>
      <c r="AO64" s="41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6"/>
      <c r="B75" s="27"/>
      <c r="C75" s="26"/>
      <c r="D75" s="40" t="s">
        <v>44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0" t="s">
        <v>45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0" t="s">
        <v>44</v>
      </c>
      <c r="AI75" s="29"/>
      <c r="AJ75" s="29"/>
      <c r="AK75" s="29"/>
      <c r="AL75" s="29"/>
      <c r="AM75" s="40" t="s">
        <v>45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  <c r="BE77" s="26"/>
    </row>
    <row r="81" spans="1:91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  <c r="BE81" s="26"/>
    </row>
    <row r="82" spans="1:91" s="2" customFormat="1" ht="24.95" customHeight="1" x14ac:dyDescent="0.2">
      <c r="A82" s="26"/>
      <c r="B82" s="27"/>
      <c r="C82" s="18" t="s">
        <v>48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 x14ac:dyDescent="0.2">
      <c r="B84" s="46"/>
      <c r="C84" s="23" t="s">
        <v>11</v>
      </c>
      <c r="L84" s="4" t="str">
        <f>K5</f>
        <v>IMPORT</v>
      </c>
      <c r="AR84" s="46"/>
    </row>
    <row r="85" spans="1:91" s="5" customFormat="1" ht="36.950000000000003" customHeight="1" x14ac:dyDescent="0.2">
      <c r="B85" s="47"/>
      <c r="C85" s="48" t="s">
        <v>13</v>
      </c>
      <c r="L85" s="181" t="str">
        <f>K6</f>
        <v>CN-9-Oprava časti cesty medzi garážami na Ul. Hutníkov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R85" s="47"/>
    </row>
    <row r="86" spans="1:91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 x14ac:dyDescent="0.2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9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3" t="str">
        <f>IF(AN8= "","",AN8)</f>
        <v>18. 8. 2022</v>
      </c>
      <c r="AN87" s="183"/>
      <c r="AO87" s="26"/>
      <c r="AP87" s="26"/>
      <c r="AQ87" s="26"/>
      <c r="AR87" s="27"/>
      <c r="BE87" s="26"/>
    </row>
    <row r="88" spans="1:91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 x14ac:dyDescent="0.2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25</v>
      </c>
      <c r="AJ89" s="26"/>
      <c r="AK89" s="26"/>
      <c r="AL89" s="26"/>
      <c r="AM89" s="184" t="str">
        <f>IF(E17="","",E17)</f>
        <v xml:space="preserve"> </v>
      </c>
      <c r="AN89" s="185"/>
      <c r="AO89" s="185"/>
      <c r="AP89" s="185"/>
      <c r="AQ89" s="26"/>
      <c r="AR89" s="27"/>
      <c r="AS89" s="186" t="s">
        <v>49</v>
      </c>
      <c r="AT89" s="187"/>
      <c r="AU89" s="51"/>
      <c r="AV89" s="51"/>
      <c r="AW89" s="51"/>
      <c r="AX89" s="51"/>
      <c r="AY89" s="51"/>
      <c r="AZ89" s="51"/>
      <c r="BA89" s="51"/>
      <c r="BB89" s="51"/>
      <c r="BC89" s="51"/>
      <c r="BD89" s="52"/>
      <c r="BE89" s="26"/>
    </row>
    <row r="90" spans="1:91" s="2" customFormat="1" ht="15.2" customHeight="1" x14ac:dyDescent="0.2">
      <c r="A90" s="26"/>
      <c r="B90" s="27"/>
      <c r="C90" s="23" t="s">
        <v>24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184" t="str">
        <f>IF(E20="","",E20)</f>
        <v xml:space="preserve"> </v>
      </c>
      <c r="AN90" s="185"/>
      <c r="AO90" s="185"/>
      <c r="AP90" s="185"/>
      <c r="AQ90" s="26"/>
      <c r="AR90" s="27"/>
      <c r="AS90" s="188"/>
      <c r="AT90" s="189"/>
      <c r="AU90" s="53"/>
      <c r="AV90" s="53"/>
      <c r="AW90" s="53"/>
      <c r="AX90" s="53"/>
      <c r="AY90" s="53"/>
      <c r="AZ90" s="53"/>
      <c r="BA90" s="53"/>
      <c r="BB90" s="53"/>
      <c r="BC90" s="53"/>
      <c r="BD90" s="54"/>
      <c r="BE90" s="26"/>
    </row>
    <row r="91" spans="1:91" s="2" customFormat="1" ht="10.9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8"/>
      <c r="AT91" s="189"/>
      <c r="AU91" s="53"/>
      <c r="AV91" s="53"/>
      <c r="AW91" s="53"/>
      <c r="AX91" s="53"/>
      <c r="AY91" s="53"/>
      <c r="AZ91" s="53"/>
      <c r="BA91" s="53"/>
      <c r="BB91" s="53"/>
      <c r="BC91" s="53"/>
      <c r="BD91" s="54"/>
      <c r="BE91" s="26"/>
    </row>
    <row r="92" spans="1:91" s="2" customFormat="1" ht="29.25" customHeight="1" x14ac:dyDescent="0.2">
      <c r="A92" s="26"/>
      <c r="B92" s="27"/>
      <c r="C92" s="176" t="s">
        <v>50</v>
      </c>
      <c r="D92" s="177"/>
      <c r="E92" s="177"/>
      <c r="F92" s="177"/>
      <c r="G92" s="177"/>
      <c r="H92" s="55"/>
      <c r="I92" s="178" t="s">
        <v>51</v>
      </c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9" t="s">
        <v>52</v>
      </c>
      <c r="AH92" s="177"/>
      <c r="AI92" s="177"/>
      <c r="AJ92" s="177"/>
      <c r="AK92" s="177"/>
      <c r="AL92" s="177"/>
      <c r="AM92" s="177"/>
      <c r="AN92" s="178" t="s">
        <v>53</v>
      </c>
      <c r="AO92" s="177"/>
      <c r="AP92" s="180"/>
      <c r="AQ92" s="56" t="s">
        <v>54</v>
      </c>
      <c r="AR92" s="27"/>
      <c r="AS92" s="57" t="s">
        <v>55</v>
      </c>
      <c r="AT92" s="58" t="s">
        <v>56</v>
      </c>
      <c r="AU92" s="58" t="s">
        <v>57</v>
      </c>
      <c r="AV92" s="58" t="s">
        <v>58</v>
      </c>
      <c r="AW92" s="58" t="s">
        <v>59</v>
      </c>
      <c r="AX92" s="58" t="s">
        <v>60</v>
      </c>
      <c r="AY92" s="58" t="s">
        <v>61</v>
      </c>
      <c r="AZ92" s="58" t="s">
        <v>62</v>
      </c>
      <c r="BA92" s="58" t="s">
        <v>63</v>
      </c>
      <c r="BB92" s="58" t="s">
        <v>64</v>
      </c>
      <c r="BC92" s="58" t="s">
        <v>65</v>
      </c>
      <c r="BD92" s="59" t="s">
        <v>66</v>
      </c>
      <c r="BE92" s="26"/>
    </row>
    <row r="93" spans="1:91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0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2"/>
      <c r="BE93" s="26"/>
    </row>
    <row r="94" spans="1:91" s="6" customFormat="1" ht="32.450000000000003" customHeight="1" x14ac:dyDescent="0.2">
      <c r="B94" s="63"/>
      <c r="C94" s="64" t="s">
        <v>67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173">
        <f>ROUND(AG95,2)</f>
        <v>0</v>
      </c>
      <c r="AH94" s="173"/>
      <c r="AI94" s="173"/>
      <c r="AJ94" s="173"/>
      <c r="AK94" s="173"/>
      <c r="AL94" s="173"/>
      <c r="AM94" s="173"/>
      <c r="AN94" s="174">
        <f>SUM(AG94,AT94)</f>
        <v>0</v>
      </c>
      <c r="AO94" s="174"/>
      <c r="AP94" s="174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68</v>
      </c>
      <c r="BT94" s="72" t="s">
        <v>69</v>
      </c>
      <c r="BU94" s="73" t="s">
        <v>70</v>
      </c>
      <c r="BV94" s="72" t="s">
        <v>12</v>
      </c>
      <c r="BW94" s="72" t="s">
        <v>4</v>
      </c>
      <c r="BX94" s="72" t="s">
        <v>71</v>
      </c>
      <c r="CL94" s="72" t="s">
        <v>1</v>
      </c>
    </row>
    <row r="95" spans="1:91" s="7" customFormat="1" ht="24.75" customHeight="1" x14ac:dyDescent="0.2">
      <c r="A95" s="74" t="s">
        <v>72</v>
      </c>
      <c r="B95" s="75"/>
      <c r="C95" s="76"/>
      <c r="D95" s="172" t="s">
        <v>73</v>
      </c>
      <c r="E95" s="172"/>
      <c r="F95" s="172"/>
      <c r="G95" s="172"/>
      <c r="H95" s="172"/>
      <c r="I95" s="77"/>
      <c r="J95" s="172" t="s">
        <v>74</v>
      </c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0">
        <f>'GAR-08-2022 - Oprava čast...'!J30</f>
        <v>0</v>
      </c>
      <c r="AH95" s="171"/>
      <c r="AI95" s="171"/>
      <c r="AJ95" s="171"/>
      <c r="AK95" s="171"/>
      <c r="AL95" s="171"/>
      <c r="AM95" s="171"/>
      <c r="AN95" s="170">
        <f>SUM(AG95,AT95)</f>
        <v>0</v>
      </c>
      <c r="AO95" s="171"/>
      <c r="AP95" s="171"/>
      <c r="AQ95" s="78" t="s">
        <v>75</v>
      </c>
      <c r="AR95" s="75"/>
      <c r="AS95" s="79">
        <v>0</v>
      </c>
      <c r="AT95" s="80">
        <f>ROUND(SUM(AV95:AW95),2)</f>
        <v>0</v>
      </c>
      <c r="AU95" s="81">
        <f>'GAR-08-2022 - Oprava čast...'!P121</f>
        <v>0</v>
      </c>
      <c r="AV95" s="80">
        <f>'GAR-08-2022 - Oprava čast...'!J33</f>
        <v>0</v>
      </c>
      <c r="AW95" s="80">
        <f>'GAR-08-2022 - Oprava čast...'!J34</f>
        <v>0</v>
      </c>
      <c r="AX95" s="80">
        <f>'GAR-08-2022 - Oprava čast...'!J35</f>
        <v>0</v>
      </c>
      <c r="AY95" s="80">
        <f>'GAR-08-2022 - Oprava čast...'!J36</f>
        <v>0</v>
      </c>
      <c r="AZ95" s="80">
        <f>'GAR-08-2022 - Oprava čast...'!F33</f>
        <v>0</v>
      </c>
      <c r="BA95" s="80">
        <f>'GAR-08-2022 - Oprava čast...'!F34</f>
        <v>0</v>
      </c>
      <c r="BB95" s="80">
        <f>'GAR-08-2022 - Oprava čast...'!F35</f>
        <v>0</v>
      </c>
      <c r="BC95" s="80">
        <f>'GAR-08-2022 - Oprava čast...'!F36</f>
        <v>0</v>
      </c>
      <c r="BD95" s="82">
        <f>'GAR-08-2022 - Oprava čast...'!F37</f>
        <v>0</v>
      </c>
      <c r="BT95" s="83" t="s">
        <v>76</v>
      </c>
      <c r="BV95" s="83" t="s">
        <v>12</v>
      </c>
      <c r="BW95" s="83" t="s">
        <v>77</v>
      </c>
      <c r="BX95" s="83" t="s">
        <v>4</v>
      </c>
      <c r="CL95" s="83" t="s">
        <v>1</v>
      </c>
      <c r="CM95" s="83" t="s">
        <v>69</v>
      </c>
    </row>
    <row r="96" spans="1:91" s="2" customFormat="1" ht="30" customHeight="1" x14ac:dyDescent="0.2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 x14ac:dyDescent="0.2">
      <c r="A97" s="26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GAR-08-2022 - Oprava čast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52"/>
  <sheetViews>
    <sheetView showGridLines="0" tabSelected="1" topLeftCell="A123" workbookViewId="0">
      <selection activeCell="F131" sqref="F131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4"/>
    </row>
    <row r="2" spans="1:46" s="1" customFormat="1" ht="36.950000000000003" customHeight="1" x14ac:dyDescent="0.2">
      <c r="L2" s="175" t="s">
        <v>5</v>
      </c>
      <c r="M2" s="161"/>
      <c r="N2" s="161"/>
      <c r="O2" s="161"/>
      <c r="P2" s="161"/>
      <c r="Q2" s="161"/>
      <c r="R2" s="161"/>
      <c r="S2" s="161"/>
      <c r="T2" s="161"/>
      <c r="U2" s="161"/>
      <c r="V2" s="161"/>
      <c r="AT2" s="14" t="s">
        <v>77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1:46" s="1" customFormat="1" ht="24.95" customHeight="1" x14ac:dyDescent="0.2">
      <c r="B4" s="17"/>
      <c r="D4" s="197" t="s">
        <v>198</v>
      </c>
      <c r="E4" s="197"/>
      <c r="F4" s="197"/>
      <c r="G4" s="197"/>
      <c r="H4" s="197"/>
      <c r="I4" s="197"/>
      <c r="J4" s="197"/>
      <c r="L4" s="17"/>
      <c r="M4" s="85" t="s">
        <v>9</v>
      </c>
      <c r="AT4" s="14" t="s">
        <v>3</v>
      </c>
    </row>
    <row r="5" spans="1:46" s="1" customFormat="1" ht="6.95" customHeight="1" x14ac:dyDescent="0.2">
      <c r="B5" s="17"/>
      <c r="L5" s="17"/>
    </row>
    <row r="6" spans="1:46" s="1" customFormat="1" ht="12" customHeight="1" x14ac:dyDescent="0.2">
      <c r="B6" s="17"/>
      <c r="D6" s="23" t="s">
        <v>13</v>
      </c>
      <c r="L6" s="17"/>
    </row>
    <row r="7" spans="1:46" s="1" customFormat="1" ht="16.5" customHeight="1" x14ac:dyDescent="0.2">
      <c r="B7" s="17"/>
      <c r="E7" s="198"/>
      <c r="F7" s="198"/>
      <c r="G7" s="198"/>
      <c r="H7" s="198"/>
      <c r="I7" s="198"/>
      <c r="L7" s="17"/>
    </row>
    <row r="8" spans="1:46" s="2" customFormat="1" ht="12" customHeight="1" x14ac:dyDescent="0.2">
      <c r="A8" s="26"/>
      <c r="B8" s="27"/>
      <c r="C8" s="26"/>
      <c r="D8" s="23" t="s">
        <v>78</v>
      </c>
      <c r="E8" s="26"/>
      <c r="F8" s="26"/>
      <c r="G8" s="26"/>
      <c r="H8" s="26"/>
      <c r="I8" s="26"/>
      <c r="J8" s="26"/>
      <c r="K8" s="26"/>
      <c r="L8" s="37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30" customHeight="1" x14ac:dyDescent="0.2">
      <c r="A9" s="26"/>
      <c r="B9" s="27"/>
      <c r="C9" s="26"/>
      <c r="D9" s="26"/>
      <c r="E9" s="194" t="s">
        <v>199</v>
      </c>
      <c r="F9" s="194"/>
      <c r="G9" s="194"/>
      <c r="H9" s="194"/>
      <c r="I9" s="194"/>
      <c r="J9" s="26"/>
      <c r="K9" s="26"/>
      <c r="L9" s="37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x14ac:dyDescent="0.2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7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 x14ac:dyDescent="0.2">
      <c r="A11" s="26"/>
      <c r="B11" s="27"/>
      <c r="C11" s="26"/>
      <c r="D11" s="23" t="s">
        <v>15</v>
      </c>
      <c r="E11" s="26"/>
      <c r="F11" s="21" t="s">
        <v>1</v>
      </c>
      <c r="G11" s="26"/>
      <c r="H11" s="26"/>
      <c r="I11" s="23" t="s">
        <v>16</v>
      </c>
      <c r="J11" s="21" t="s">
        <v>1</v>
      </c>
      <c r="K11" s="26"/>
      <c r="L11" s="37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 x14ac:dyDescent="0.2">
      <c r="A12" s="26"/>
      <c r="B12" s="27"/>
      <c r="C12" s="26"/>
      <c r="D12" s="23" t="s">
        <v>17</v>
      </c>
      <c r="E12" s="26"/>
      <c r="F12" s="21" t="s">
        <v>79</v>
      </c>
      <c r="G12" s="26"/>
      <c r="H12" s="26"/>
      <c r="I12" s="23" t="s">
        <v>19</v>
      </c>
      <c r="J12" s="50" t="str">
        <f>'Rekapitulácia stavby'!AN8</f>
        <v>18. 8. 2022</v>
      </c>
      <c r="K12" s="26"/>
      <c r="L12" s="37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 x14ac:dyDescent="0.2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7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 x14ac:dyDescent="0.2">
      <c r="A14" s="26"/>
      <c r="B14" s="27"/>
      <c r="C14" s="26"/>
      <c r="D14" s="23" t="s">
        <v>21</v>
      </c>
      <c r="E14" s="26"/>
      <c r="F14" s="157" t="s">
        <v>192</v>
      </c>
      <c r="G14" s="26"/>
      <c r="H14" s="26"/>
      <c r="I14" s="23" t="s">
        <v>22</v>
      </c>
      <c r="J14" s="159" t="s">
        <v>196</v>
      </c>
      <c r="K14" s="26"/>
      <c r="L14" s="3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 x14ac:dyDescent="0.2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23</v>
      </c>
      <c r="J15" s="159" t="s">
        <v>197</v>
      </c>
      <c r="K15" s="26"/>
      <c r="L15" s="37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 x14ac:dyDescent="0.2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7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52" s="2" customFormat="1" ht="12" customHeight="1" x14ac:dyDescent="0.2">
      <c r="A17" s="26"/>
      <c r="B17" s="27"/>
      <c r="C17" s="26"/>
      <c r="D17" s="23" t="s">
        <v>24</v>
      </c>
      <c r="E17" s="26"/>
      <c r="F17" s="160" t="s">
        <v>193</v>
      </c>
      <c r="G17" s="160"/>
      <c r="H17" s="160"/>
      <c r="I17" s="160"/>
      <c r="J17" s="21" t="str">
        <f>'Rekapitulácia stavby'!AN13</f>
        <v/>
      </c>
      <c r="K17" s="26"/>
      <c r="L17" s="37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52" s="2" customFormat="1" ht="18" customHeight="1" x14ac:dyDescent="0.2">
      <c r="A18" s="26"/>
      <c r="B18" s="27"/>
      <c r="C18" s="26"/>
      <c r="D18" s="26"/>
      <c r="E18" s="160" t="str">
        <f>'Rekapitulácia stavby'!E14</f>
        <v xml:space="preserve"> </v>
      </c>
      <c r="F18" s="160"/>
      <c r="G18" s="160"/>
      <c r="H18" s="160"/>
      <c r="I18" s="23" t="s">
        <v>23</v>
      </c>
      <c r="J18" s="21" t="str">
        <f>'Rekapitulácia stavby'!AN14</f>
        <v/>
      </c>
      <c r="K18" s="26"/>
      <c r="L18" s="37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52" s="2" customFormat="1" ht="6.95" customHeight="1" x14ac:dyDescent="0.2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7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52" s="2" customFormat="1" ht="12" customHeight="1" x14ac:dyDescent="0.2">
      <c r="A20" s="26"/>
      <c r="B20" s="27"/>
      <c r="C20" s="26"/>
      <c r="D20" s="23" t="s">
        <v>25</v>
      </c>
      <c r="E20" s="26"/>
      <c r="F20" s="157" t="s">
        <v>194</v>
      </c>
      <c r="G20" s="26"/>
      <c r="H20" s="26"/>
      <c r="I20" s="23" t="s">
        <v>22</v>
      </c>
      <c r="J20" s="21" t="str">
        <f>IF('Rekapitulácia stavby'!AN16="","",'Rekapitulácia stavby'!AN16)</f>
        <v/>
      </c>
      <c r="K20" s="26"/>
      <c r="L20" s="37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52" s="2" customFormat="1" ht="18" customHeight="1" x14ac:dyDescent="0.2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23</v>
      </c>
      <c r="J21" s="21" t="str">
        <f>IF('Rekapitulácia stavby'!AN17="","",'Rekapitulácia stavby'!AN17)</f>
        <v/>
      </c>
      <c r="K21" s="26"/>
      <c r="L21" s="37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52" s="2" customFormat="1" ht="6.95" customHeight="1" x14ac:dyDescent="0.2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7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52" s="2" customFormat="1" ht="12" customHeight="1" x14ac:dyDescent="0.2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22</v>
      </c>
      <c r="J23" s="21" t="str">
        <f>IF('Rekapitulácia stavby'!AN19="","",'Rekapitulácia stavby'!AN19)</f>
        <v/>
      </c>
      <c r="K23" s="26"/>
      <c r="L23" s="37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52" s="2" customFormat="1" ht="18" customHeight="1" x14ac:dyDescent="0.2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23</v>
      </c>
      <c r="J24" s="21" t="str">
        <f>IF('Rekapitulácia stavby'!AN20="","",'Rekapitulácia stavby'!AN20)</f>
        <v/>
      </c>
      <c r="K24" s="26"/>
      <c r="L24" s="3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52" s="2" customFormat="1" ht="6.95" customHeight="1" x14ac:dyDescent="0.2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7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52" s="2" customFormat="1" ht="12" customHeight="1" x14ac:dyDescent="0.2">
      <c r="A26" s="26"/>
      <c r="B26" s="27"/>
      <c r="C26" s="26"/>
      <c r="D26" s="23" t="s">
        <v>28</v>
      </c>
      <c r="E26" s="26"/>
      <c r="F26" s="26"/>
      <c r="G26" s="26"/>
      <c r="H26" s="26"/>
      <c r="I26" s="26"/>
      <c r="J26" s="26"/>
      <c r="K26" s="26"/>
      <c r="L26" s="37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52" s="8" customFormat="1" ht="16.5" customHeight="1" x14ac:dyDescent="0.2">
      <c r="A27" s="86"/>
      <c r="B27" s="87"/>
      <c r="C27" s="86"/>
      <c r="D27" s="86"/>
      <c r="E27" s="163" t="s">
        <v>1</v>
      </c>
      <c r="F27" s="163"/>
      <c r="G27" s="163"/>
      <c r="H27" s="163"/>
      <c r="I27" s="86"/>
      <c r="J27" s="86"/>
      <c r="K27" s="86"/>
      <c r="L27" s="88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</row>
    <row r="28" spans="1:52" s="2" customFormat="1" ht="6.95" customHeight="1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7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52" s="2" customFormat="1" ht="6.95" customHeight="1" x14ac:dyDescent="0.2">
      <c r="A29" s="26"/>
      <c r="B29" s="27"/>
      <c r="C29" s="26"/>
      <c r="D29" s="61"/>
      <c r="E29" s="61"/>
      <c r="F29" s="61"/>
      <c r="G29" s="61"/>
      <c r="H29" s="61"/>
      <c r="I29" s="61"/>
      <c r="J29" s="61"/>
      <c r="K29" s="61"/>
      <c r="L29" s="89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</row>
    <row r="30" spans="1:52" s="2" customFormat="1" ht="25.35" customHeight="1" x14ac:dyDescent="0.2">
      <c r="A30" s="26"/>
      <c r="B30" s="27"/>
      <c r="C30" s="26"/>
      <c r="D30" s="91" t="s">
        <v>29</v>
      </c>
      <c r="E30" s="26"/>
      <c r="F30" s="26"/>
      <c r="G30" s="26"/>
      <c r="H30" s="26"/>
      <c r="I30" s="26"/>
      <c r="J30" s="66">
        <f>ROUND(J121, 2)</f>
        <v>0</v>
      </c>
      <c r="K30" s="26"/>
      <c r="L30" s="89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</row>
    <row r="31" spans="1:52" s="2" customFormat="1" ht="6.95" customHeight="1" x14ac:dyDescent="0.2">
      <c r="A31" s="26"/>
      <c r="B31" s="27"/>
      <c r="C31" s="26"/>
      <c r="D31" s="61"/>
      <c r="E31" s="61"/>
      <c r="F31" s="61"/>
      <c r="G31" s="61"/>
      <c r="H31" s="61"/>
      <c r="I31" s="61"/>
      <c r="J31" s="61"/>
      <c r="K31" s="61"/>
      <c r="L31" s="37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52" s="2" customFormat="1" ht="14.45" customHeight="1" x14ac:dyDescent="0.2">
      <c r="A32" s="26"/>
      <c r="B32" s="27"/>
      <c r="C32" s="26"/>
      <c r="D32" s="26"/>
      <c r="E32" s="26"/>
      <c r="F32" s="30" t="s">
        <v>31</v>
      </c>
      <c r="G32" s="26"/>
      <c r="H32" s="26"/>
      <c r="I32" s="30" t="s">
        <v>30</v>
      </c>
      <c r="J32" s="30" t="s">
        <v>32</v>
      </c>
      <c r="K32" s="26"/>
      <c r="L32" s="37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52" s="2" customFormat="1" ht="14.45" customHeight="1" x14ac:dyDescent="0.2">
      <c r="A33" s="26"/>
      <c r="B33" s="27"/>
      <c r="C33" s="26"/>
      <c r="D33" s="92" t="s">
        <v>33</v>
      </c>
      <c r="E33" s="32" t="s">
        <v>34</v>
      </c>
      <c r="F33" s="93">
        <f>ROUND((SUM(BE121:BE151)),  2)</f>
        <v>0</v>
      </c>
      <c r="G33" s="90"/>
      <c r="H33" s="90"/>
      <c r="I33" s="94">
        <v>0.2</v>
      </c>
      <c r="J33" s="93">
        <f>ROUND(((SUM(BE121:BE151))*I33),  2)</f>
        <v>0</v>
      </c>
      <c r="K33" s="26"/>
      <c r="L33" s="89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</row>
    <row r="34" spans="1:52" s="2" customFormat="1" ht="14.45" customHeight="1" x14ac:dyDescent="0.2">
      <c r="A34" s="26"/>
      <c r="B34" s="27"/>
      <c r="C34" s="26"/>
      <c r="D34" s="26"/>
      <c r="E34" s="32" t="s">
        <v>35</v>
      </c>
      <c r="F34" s="95">
        <f>ROUND((SUM(BF121:BF151)),  2)</f>
        <v>0</v>
      </c>
      <c r="G34" s="26"/>
      <c r="H34" s="26"/>
      <c r="I34" s="96">
        <v>0.2</v>
      </c>
      <c r="J34" s="95">
        <f>ROUND(((SUM(BF121:BF151))*I34),  2)</f>
        <v>0</v>
      </c>
      <c r="K34" s="26"/>
      <c r="L34" s="37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52" s="2" customFormat="1" ht="14.45" hidden="1" customHeight="1" x14ac:dyDescent="0.2">
      <c r="A35" s="26"/>
      <c r="B35" s="27"/>
      <c r="C35" s="26"/>
      <c r="D35" s="26"/>
      <c r="E35" s="23" t="s">
        <v>36</v>
      </c>
      <c r="F35" s="95">
        <f>ROUND((SUM(BG121:BG151)),  2)</f>
        <v>0</v>
      </c>
      <c r="G35" s="26"/>
      <c r="H35" s="26"/>
      <c r="I35" s="96">
        <v>0.2</v>
      </c>
      <c r="J35" s="95">
        <f>0</f>
        <v>0</v>
      </c>
      <c r="K35" s="26"/>
      <c r="L35" s="37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52" s="2" customFormat="1" ht="14.45" hidden="1" customHeight="1" x14ac:dyDescent="0.2">
      <c r="A36" s="26"/>
      <c r="B36" s="27"/>
      <c r="C36" s="26"/>
      <c r="D36" s="26"/>
      <c r="E36" s="23" t="s">
        <v>37</v>
      </c>
      <c r="F36" s="95">
        <f>ROUND((SUM(BH121:BH151)),  2)</f>
        <v>0</v>
      </c>
      <c r="G36" s="26"/>
      <c r="H36" s="26"/>
      <c r="I36" s="96">
        <v>0.2</v>
      </c>
      <c r="J36" s="95">
        <f>0</f>
        <v>0</v>
      </c>
      <c r="K36" s="26"/>
      <c r="L36" s="37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52" s="2" customFormat="1" ht="14.45" hidden="1" customHeight="1" x14ac:dyDescent="0.2">
      <c r="A37" s="26"/>
      <c r="B37" s="27"/>
      <c r="C37" s="26"/>
      <c r="D37" s="26"/>
      <c r="E37" s="32" t="s">
        <v>38</v>
      </c>
      <c r="F37" s="93">
        <f>ROUND((SUM(BI121:BI151)),  2)</f>
        <v>0</v>
      </c>
      <c r="G37" s="90"/>
      <c r="H37" s="90"/>
      <c r="I37" s="94">
        <v>0</v>
      </c>
      <c r="J37" s="93">
        <f>0</f>
        <v>0</v>
      </c>
      <c r="K37" s="26"/>
      <c r="L37" s="37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52" s="2" customFormat="1" ht="6.9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7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52" s="2" customFormat="1" ht="25.35" customHeight="1" x14ac:dyDescent="0.2">
      <c r="A39" s="26"/>
      <c r="B39" s="27"/>
      <c r="C39" s="97"/>
      <c r="D39" s="98" t="s">
        <v>39</v>
      </c>
      <c r="E39" s="55"/>
      <c r="F39" s="55"/>
      <c r="G39" s="99" t="s">
        <v>40</v>
      </c>
      <c r="H39" s="100" t="s">
        <v>41</v>
      </c>
      <c r="I39" s="55"/>
      <c r="J39" s="101">
        <f>SUM(J30:J37)</f>
        <v>0</v>
      </c>
      <c r="K39" s="102"/>
      <c r="L39" s="37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52" s="2" customFormat="1" ht="14.45" customHeight="1" x14ac:dyDescent="0.2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7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52" s="1" customFormat="1" ht="14.45" customHeight="1" x14ac:dyDescent="0.2">
      <c r="B41" s="17"/>
      <c r="L41" s="17"/>
    </row>
    <row r="42" spans="1:52" s="1" customFormat="1" ht="14.45" customHeight="1" x14ac:dyDescent="0.2">
      <c r="B42" s="17"/>
      <c r="L42" s="17"/>
    </row>
    <row r="43" spans="1:52" s="1" customFormat="1" ht="14.45" customHeight="1" x14ac:dyDescent="0.2">
      <c r="B43" s="17"/>
      <c r="L43" s="17"/>
    </row>
    <row r="44" spans="1:52" s="1" customFormat="1" ht="14.45" customHeight="1" x14ac:dyDescent="0.2">
      <c r="B44" s="17"/>
      <c r="L44" s="17"/>
    </row>
    <row r="45" spans="1:52" s="1" customFormat="1" ht="14.45" customHeight="1" x14ac:dyDescent="0.2">
      <c r="B45" s="17"/>
      <c r="L45" s="17"/>
    </row>
    <row r="46" spans="1:52" s="1" customFormat="1" ht="14.45" customHeight="1" x14ac:dyDescent="0.2">
      <c r="B46" s="17"/>
      <c r="L46" s="17"/>
    </row>
    <row r="47" spans="1:52" s="1" customFormat="1" ht="14.45" customHeight="1" x14ac:dyDescent="0.2">
      <c r="B47" s="17"/>
      <c r="L47" s="17"/>
    </row>
    <row r="48" spans="1:52" s="1" customFormat="1" ht="14.45" customHeight="1" x14ac:dyDescent="0.2">
      <c r="B48" s="17"/>
      <c r="L48" s="17"/>
    </row>
    <row r="49" spans="1:31" s="1" customFormat="1" ht="14.45" customHeight="1" x14ac:dyDescent="0.2">
      <c r="B49" s="17"/>
      <c r="L49" s="17"/>
    </row>
    <row r="50" spans="1:31" s="2" customFormat="1" ht="14.45" customHeight="1" x14ac:dyDescent="0.2">
      <c r="B50" s="37"/>
      <c r="D50" s="38" t="s">
        <v>42</v>
      </c>
      <c r="E50" s="39"/>
      <c r="F50" s="39"/>
      <c r="G50" s="38" t="s">
        <v>43</v>
      </c>
      <c r="H50" s="39"/>
      <c r="I50" s="39"/>
      <c r="J50" s="39"/>
      <c r="K50" s="39"/>
      <c r="L50" s="37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6"/>
      <c r="B61" s="27"/>
      <c r="C61" s="26"/>
      <c r="D61" s="40" t="s">
        <v>44</v>
      </c>
      <c r="E61" s="29"/>
      <c r="F61" s="103" t="s">
        <v>45</v>
      </c>
      <c r="G61" s="40" t="s">
        <v>44</v>
      </c>
      <c r="H61" s="29"/>
      <c r="I61" s="29"/>
      <c r="J61" s="104" t="s">
        <v>45</v>
      </c>
      <c r="K61" s="29"/>
      <c r="L61" s="37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6"/>
      <c r="B65" s="27"/>
      <c r="C65" s="26"/>
      <c r="D65" s="38" t="s">
        <v>46</v>
      </c>
      <c r="E65" s="41"/>
      <c r="F65" s="41"/>
      <c r="G65" s="38" t="s">
        <v>47</v>
      </c>
      <c r="H65" s="41"/>
      <c r="I65" s="41"/>
      <c r="J65" s="41"/>
      <c r="K65" s="41"/>
      <c r="L65" s="37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F75" s="158">
        <v>44791</v>
      </c>
      <c r="L75" s="17"/>
    </row>
    <row r="76" spans="1:31" s="2" customFormat="1" ht="12.75" x14ac:dyDescent="0.2">
      <c r="A76" s="26"/>
      <c r="B76" s="27"/>
      <c r="C76" s="26"/>
      <c r="D76" s="40" t="s">
        <v>44</v>
      </c>
      <c r="E76" s="29"/>
      <c r="F76" s="103" t="s">
        <v>45</v>
      </c>
      <c r="G76" s="40" t="s">
        <v>44</v>
      </c>
      <c r="H76" s="29"/>
      <c r="I76" s="29"/>
      <c r="J76" s="104" t="s">
        <v>45</v>
      </c>
      <c r="K76" s="29"/>
      <c r="L76" s="37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 x14ac:dyDescent="0.2">
      <c r="A77" s="26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7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 x14ac:dyDescent="0.2">
      <c r="A81" s="26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7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 x14ac:dyDescent="0.2">
      <c r="A82" s="26"/>
      <c r="B82" s="27"/>
      <c r="C82" s="197" t="s">
        <v>80</v>
      </c>
      <c r="D82" s="197"/>
      <c r="E82" s="197"/>
      <c r="F82" s="197"/>
      <c r="G82" s="197"/>
      <c r="H82" s="197"/>
      <c r="I82" s="197"/>
      <c r="J82" s="197"/>
      <c r="K82" s="26"/>
      <c r="L82" s="37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7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 x14ac:dyDescent="0.2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7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 x14ac:dyDescent="0.2">
      <c r="A85" s="26"/>
      <c r="B85" s="27"/>
      <c r="C85" s="26"/>
      <c r="D85" s="26"/>
      <c r="E85" s="195">
        <f>E7</f>
        <v>0</v>
      </c>
      <c r="F85" s="196"/>
      <c r="G85" s="196"/>
      <c r="H85" s="196"/>
      <c r="I85" s="26"/>
      <c r="J85" s="26"/>
      <c r="K85" s="26"/>
      <c r="L85" s="37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 x14ac:dyDescent="0.2">
      <c r="A86" s="26"/>
      <c r="B86" s="27"/>
      <c r="C86" s="23" t="s">
        <v>78</v>
      </c>
      <c r="D86" s="26"/>
      <c r="E86" s="26"/>
      <c r="F86" s="26"/>
      <c r="G86" s="26"/>
      <c r="H86" s="26"/>
      <c r="I86" s="26"/>
      <c r="J86" s="26"/>
      <c r="K86" s="26"/>
      <c r="L86" s="37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30" customHeight="1" x14ac:dyDescent="0.2">
      <c r="A87" s="26"/>
      <c r="B87" s="27"/>
      <c r="C87" s="26"/>
      <c r="D87" s="26"/>
      <c r="E87" s="194" t="str">
        <f>E9</f>
        <v>VV-9-Rekonštrukcia časti cesty medzi garážami na Ul. Hutníkov</v>
      </c>
      <c r="F87" s="194"/>
      <c r="G87" s="194"/>
      <c r="H87" s="194"/>
      <c r="I87" s="194"/>
      <c r="J87" s="26"/>
      <c r="K87" s="26"/>
      <c r="L87" s="3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 x14ac:dyDescent="0.2">
      <c r="A89" s="26"/>
      <c r="B89" s="27"/>
      <c r="C89" s="23" t="s">
        <v>17</v>
      </c>
      <c r="D89" s="26"/>
      <c r="E89" s="26"/>
      <c r="F89" s="21" t="str">
        <f>F12</f>
        <v>Žiar nad Hronom - ul. Hutníkov</v>
      </c>
      <c r="G89" s="26"/>
      <c r="H89" s="26"/>
      <c r="I89" s="23" t="s">
        <v>19</v>
      </c>
      <c r="J89" s="50" t="str">
        <f>IF(J12="","",J12)</f>
        <v>18. 8. 2022</v>
      </c>
      <c r="K89" s="26"/>
      <c r="L89" s="3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 x14ac:dyDescent="0.2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 x14ac:dyDescent="0.2">
      <c r="A91" s="26"/>
      <c r="B91" s="27"/>
      <c r="C91" s="23" t="s">
        <v>21</v>
      </c>
      <c r="D91" s="26"/>
      <c r="E91" s="26"/>
      <c r="F91" s="21" t="s">
        <v>192</v>
      </c>
      <c r="G91" s="26"/>
      <c r="H91" s="26"/>
      <c r="I91" s="23" t="s">
        <v>25</v>
      </c>
      <c r="J91" s="24" t="s">
        <v>194</v>
      </c>
      <c r="K91" s="26"/>
      <c r="L91" s="3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 x14ac:dyDescent="0.2">
      <c r="A92" s="26"/>
      <c r="B92" s="27"/>
      <c r="C92" s="23" t="s">
        <v>24</v>
      </c>
      <c r="D92" s="26"/>
      <c r="E92" s="26"/>
      <c r="F92" s="21" t="s">
        <v>195</v>
      </c>
      <c r="G92" s="26"/>
      <c r="H92" s="26"/>
      <c r="I92" s="23" t="s">
        <v>27</v>
      </c>
      <c r="J92" s="24" t="str">
        <f>E24</f>
        <v xml:space="preserve"> </v>
      </c>
      <c r="K92" s="26"/>
      <c r="L92" s="3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 x14ac:dyDescent="0.2">
      <c r="A94" s="26"/>
      <c r="B94" s="27"/>
      <c r="C94" s="105" t="s">
        <v>81</v>
      </c>
      <c r="D94" s="97"/>
      <c r="E94" s="97"/>
      <c r="F94" s="97"/>
      <c r="G94" s="97"/>
      <c r="H94" s="97"/>
      <c r="I94" s="97"/>
      <c r="J94" s="106" t="s">
        <v>82</v>
      </c>
      <c r="K94" s="97"/>
      <c r="L94" s="3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 x14ac:dyDescent="0.2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7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 x14ac:dyDescent="0.2">
      <c r="A96" s="26"/>
      <c r="B96" s="27"/>
      <c r="C96" s="107" t="s">
        <v>83</v>
      </c>
      <c r="D96" s="26"/>
      <c r="E96" s="26"/>
      <c r="F96" s="26"/>
      <c r="G96" s="26"/>
      <c r="H96" s="26"/>
      <c r="I96" s="26"/>
      <c r="J96" s="66">
        <f>J121</f>
        <v>0</v>
      </c>
      <c r="K96" s="26"/>
      <c r="L96" s="37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84</v>
      </c>
    </row>
    <row r="97" spans="1:31" s="9" customFormat="1" ht="24.95" customHeight="1" x14ac:dyDescent="0.2">
      <c r="B97" s="108"/>
      <c r="D97" s="109" t="s">
        <v>85</v>
      </c>
      <c r="E97" s="110"/>
      <c r="F97" s="110"/>
      <c r="G97" s="110"/>
      <c r="H97" s="110"/>
      <c r="I97" s="110"/>
      <c r="J97" s="111">
        <f>J122</f>
        <v>0</v>
      </c>
      <c r="L97" s="108"/>
    </row>
    <row r="98" spans="1:31" s="10" customFormat="1" ht="19.899999999999999" customHeight="1" x14ac:dyDescent="0.2">
      <c r="B98" s="112"/>
      <c r="D98" s="113" t="s">
        <v>86</v>
      </c>
      <c r="E98" s="114"/>
      <c r="F98" s="114"/>
      <c r="G98" s="114"/>
      <c r="H98" s="114"/>
      <c r="I98" s="114"/>
      <c r="J98" s="115">
        <f>J123</f>
        <v>0</v>
      </c>
      <c r="L98" s="112"/>
    </row>
    <row r="99" spans="1:31" s="10" customFormat="1" ht="19.899999999999999" customHeight="1" x14ac:dyDescent="0.2">
      <c r="B99" s="112"/>
      <c r="D99" s="113" t="s">
        <v>87</v>
      </c>
      <c r="E99" s="114"/>
      <c r="F99" s="114"/>
      <c r="G99" s="114"/>
      <c r="H99" s="114"/>
      <c r="I99" s="114"/>
      <c r="J99" s="115">
        <f>J130</f>
        <v>0</v>
      </c>
      <c r="L99" s="112"/>
    </row>
    <row r="100" spans="1:31" s="10" customFormat="1" ht="19.899999999999999" customHeight="1" x14ac:dyDescent="0.2">
      <c r="B100" s="112"/>
      <c r="D100" s="113" t="s">
        <v>88</v>
      </c>
      <c r="E100" s="114"/>
      <c r="F100" s="114"/>
      <c r="G100" s="114"/>
      <c r="H100" s="114"/>
      <c r="I100" s="114"/>
      <c r="J100" s="115">
        <f>J134</f>
        <v>0</v>
      </c>
      <c r="L100" s="112"/>
    </row>
    <row r="101" spans="1:31" s="10" customFormat="1" ht="19.899999999999999" customHeight="1" x14ac:dyDescent="0.2">
      <c r="B101" s="112"/>
      <c r="D101" s="113" t="s">
        <v>89</v>
      </c>
      <c r="E101" s="114"/>
      <c r="F101" s="114"/>
      <c r="G101" s="114"/>
      <c r="H101" s="114"/>
      <c r="I101" s="114"/>
      <c r="J101" s="115">
        <f>J149</f>
        <v>0</v>
      </c>
      <c r="L101" s="112"/>
    </row>
    <row r="102" spans="1:31" s="2" customFormat="1" ht="21.75" customHeight="1" x14ac:dyDescent="0.2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37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s="2" customFormat="1" ht="6.95" customHeight="1" x14ac:dyDescent="0.2">
      <c r="A103" s="26"/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37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7" spans="1:31" s="2" customFormat="1" ht="6.95" customHeight="1" x14ac:dyDescent="0.2">
      <c r="A107" s="26"/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7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24.95" customHeight="1" x14ac:dyDescent="0.2">
      <c r="A108" s="26"/>
      <c r="B108" s="27"/>
      <c r="C108" s="197" t="s">
        <v>90</v>
      </c>
      <c r="D108" s="197"/>
      <c r="E108" s="197"/>
      <c r="F108" s="197"/>
      <c r="G108" s="197"/>
      <c r="H108" s="197"/>
      <c r="I108" s="197"/>
      <c r="J108" s="197"/>
      <c r="K108" s="26"/>
      <c r="L108" s="3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 x14ac:dyDescent="0.2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12" customHeight="1" x14ac:dyDescent="0.2">
      <c r="A110" s="26"/>
      <c r="B110" s="27"/>
      <c r="C110" s="23" t="s">
        <v>13</v>
      </c>
      <c r="D110" s="26"/>
      <c r="E110" s="26"/>
      <c r="F110" s="26"/>
      <c r="G110" s="26"/>
      <c r="H110" s="26"/>
      <c r="I110" s="26"/>
      <c r="J110" s="26"/>
      <c r="K110" s="26"/>
      <c r="L110" s="3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6.5" customHeight="1" x14ac:dyDescent="0.2">
      <c r="A111" s="26"/>
      <c r="B111" s="27"/>
      <c r="C111" s="26"/>
      <c r="D111" s="26"/>
      <c r="E111" s="195">
        <f>E7</f>
        <v>0</v>
      </c>
      <c r="F111" s="196"/>
      <c r="G111" s="196"/>
      <c r="H111" s="196"/>
      <c r="I111" s="26"/>
      <c r="J111" s="26"/>
      <c r="K111" s="26"/>
      <c r="L111" s="3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 x14ac:dyDescent="0.2">
      <c r="A112" s="26"/>
      <c r="B112" s="27"/>
      <c r="C112" s="23" t="s">
        <v>78</v>
      </c>
      <c r="D112" s="26"/>
      <c r="E112" s="26"/>
      <c r="F112" s="26"/>
      <c r="G112" s="26"/>
      <c r="H112" s="26"/>
      <c r="I112" s="26"/>
      <c r="J112" s="26"/>
      <c r="K112" s="26"/>
      <c r="L112" s="3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30" customHeight="1" x14ac:dyDescent="0.2">
      <c r="A113" s="26"/>
      <c r="B113" s="27"/>
      <c r="C113" s="26"/>
      <c r="D113" s="26"/>
      <c r="E113" s="194" t="str">
        <f>E9</f>
        <v>VV-9-Rekonštrukcia časti cesty medzi garážami na Ul. Hutníkov</v>
      </c>
      <c r="F113" s="194"/>
      <c r="G113" s="194"/>
      <c r="H113" s="194"/>
      <c r="I113" s="194"/>
      <c r="J113" s="26"/>
      <c r="K113" s="26"/>
      <c r="L113" s="3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6.95" customHeight="1" x14ac:dyDescent="0.2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2" customHeight="1" x14ac:dyDescent="0.2">
      <c r="A115" s="26"/>
      <c r="B115" s="27"/>
      <c r="C115" s="23" t="s">
        <v>17</v>
      </c>
      <c r="D115" s="26"/>
      <c r="E115" s="26"/>
      <c r="F115" s="21" t="str">
        <f>F12</f>
        <v>Žiar nad Hronom - ul. Hutníkov</v>
      </c>
      <c r="G115" s="26"/>
      <c r="H115" s="26"/>
      <c r="I115" s="23" t="s">
        <v>19</v>
      </c>
      <c r="J115" s="50" t="str">
        <f>IF(J12="","",J12)</f>
        <v>18. 8. 2022</v>
      </c>
      <c r="K115" s="26"/>
      <c r="L115" s="3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 x14ac:dyDescent="0.2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5.2" customHeight="1" x14ac:dyDescent="0.2">
      <c r="A117" s="26"/>
      <c r="B117" s="27"/>
      <c r="C117" s="23" t="s">
        <v>21</v>
      </c>
      <c r="D117" s="26"/>
      <c r="E117" s="26"/>
      <c r="F117" s="21" t="s">
        <v>192</v>
      </c>
      <c r="G117" s="26"/>
      <c r="H117" s="26"/>
      <c r="I117" s="23" t="s">
        <v>25</v>
      </c>
      <c r="J117" s="24" t="s">
        <v>194</v>
      </c>
      <c r="K117" s="26"/>
      <c r="L117" s="3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15.2" customHeight="1" x14ac:dyDescent="0.2">
      <c r="A118" s="26"/>
      <c r="B118" s="27"/>
      <c r="C118" s="23" t="s">
        <v>24</v>
      </c>
      <c r="D118" s="26"/>
      <c r="E118" s="26"/>
      <c r="F118" s="21" t="s">
        <v>195</v>
      </c>
      <c r="G118" s="26"/>
      <c r="H118" s="26"/>
      <c r="I118" s="23" t="s">
        <v>27</v>
      </c>
      <c r="J118" s="24" t="str">
        <f>E24</f>
        <v xml:space="preserve"> </v>
      </c>
      <c r="K118" s="26"/>
      <c r="L118" s="3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0.35" customHeight="1" x14ac:dyDescent="0.2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11" customFormat="1" ht="29.25" customHeight="1" x14ac:dyDescent="0.2">
      <c r="A120" s="116"/>
      <c r="B120" s="117"/>
      <c r="C120" s="118" t="s">
        <v>91</v>
      </c>
      <c r="D120" s="119" t="s">
        <v>54</v>
      </c>
      <c r="E120" s="119" t="s">
        <v>50</v>
      </c>
      <c r="F120" s="119" t="s">
        <v>51</v>
      </c>
      <c r="G120" s="119" t="s">
        <v>92</v>
      </c>
      <c r="H120" s="119" t="s">
        <v>93</v>
      </c>
      <c r="I120" s="119" t="s">
        <v>94</v>
      </c>
      <c r="J120" s="120" t="s">
        <v>82</v>
      </c>
      <c r="K120" s="121" t="s">
        <v>95</v>
      </c>
      <c r="L120" s="122"/>
      <c r="M120" s="57" t="s">
        <v>1</v>
      </c>
      <c r="N120" s="58" t="s">
        <v>33</v>
      </c>
      <c r="O120" s="58" t="s">
        <v>96</v>
      </c>
      <c r="P120" s="58" t="s">
        <v>97</v>
      </c>
      <c r="Q120" s="58" t="s">
        <v>98</v>
      </c>
      <c r="R120" s="58" t="s">
        <v>99</v>
      </c>
      <c r="S120" s="58" t="s">
        <v>100</v>
      </c>
      <c r="T120" s="59" t="s">
        <v>101</v>
      </c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</row>
    <row r="121" spans="1:65" s="2" customFormat="1" ht="22.9" customHeight="1" x14ac:dyDescent="0.25">
      <c r="A121" s="26"/>
      <c r="B121" s="27"/>
      <c r="C121" s="64" t="s">
        <v>83</v>
      </c>
      <c r="D121" s="26"/>
      <c r="E121" s="26"/>
      <c r="F121" s="26"/>
      <c r="G121" s="26"/>
      <c r="H121" s="26"/>
      <c r="I121" s="26"/>
      <c r="J121" s="123">
        <f>BK121</f>
        <v>0</v>
      </c>
      <c r="K121" s="26"/>
      <c r="L121" s="27"/>
      <c r="M121" s="60"/>
      <c r="N121" s="51"/>
      <c r="O121" s="61"/>
      <c r="P121" s="124">
        <f>P122</f>
        <v>0</v>
      </c>
      <c r="Q121" s="61"/>
      <c r="R121" s="124">
        <f>R122</f>
        <v>0</v>
      </c>
      <c r="S121" s="61"/>
      <c r="T121" s="125">
        <f>T122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T121" s="14" t="s">
        <v>68</v>
      </c>
      <c r="AU121" s="14" t="s">
        <v>84</v>
      </c>
      <c r="BK121" s="126">
        <f>BK122</f>
        <v>0</v>
      </c>
    </row>
    <row r="122" spans="1:65" s="12" customFormat="1" ht="25.9" customHeight="1" x14ac:dyDescent="0.2">
      <c r="B122" s="127"/>
      <c r="D122" s="128" t="s">
        <v>68</v>
      </c>
      <c r="E122" s="129" t="s">
        <v>102</v>
      </c>
      <c r="F122" s="129" t="s">
        <v>103</v>
      </c>
      <c r="J122" s="130">
        <f>BK122</f>
        <v>0</v>
      </c>
      <c r="L122" s="127"/>
      <c r="M122" s="131"/>
      <c r="N122" s="132"/>
      <c r="O122" s="132"/>
      <c r="P122" s="133">
        <f>P123+P130+P134+P149</f>
        <v>0</v>
      </c>
      <c r="Q122" s="132"/>
      <c r="R122" s="133">
        <f>R123+R130+R134+R149</f>
        <v>0</v>
      </c>
      <c r="S122" s="132"/>
      <c r="T122" s="134">
        <f>T123+T130+T134+T149</f>
        <v>0</v>
      </c>
      <c r="AR122" s="128" t="s">
        <v>76</v>
      </c>
      <c r="AT122" s="135" t="s">
        <v>68</v>
      </c>
      <c r="AU122" s="135" t="s">
        <v>69</v>
      </c>
      <c r="AY122" s="128" t="s">
        <v>104</v>
      </c>
      <c r="BK122" s="136">
        <f>BK123+BK130+BK134+BK149</f>
        <v>0</v>
      </c>
    </row>
    <row r="123" spans="1:65" s="12" customFormat="1" ht="22.9" customHeight="1" x14ac:dyDescent="0.2">
      <c r="B123" s="127"/>
      <c r="D123" s="128" t="s">
        <v>68</v>
      </c>
      <c r="E123" s="137" t="s">
        <v>76</v>
      </c>
      <c r="F123" s="137" t="s">
        <v>105</v>
      </c>
      <c r="J123" s="138">
        <f>BK123</f>
        <v>0</v>
      </c>
      <c r="L123" s="127"/>
      <c r="M123" s="131"/>
      <c r="N123" s="132"/>
      <c r="O123" s="132"/>
      <c r="P123" s="133">
        <f>SUM(P124:P129)</f>
        <v>0</v>
      </c>
      <c r="Q123" s="132"/>
      <c r="R123" s="133">
        <f>SUM(R124:R129)</f>
        <v>0</v>
      </c>
      <c r="S123" s="132"/>
      <c r="T123" s="134">
        <f>SUM(T124:T129)</f>
        <v>0</v>
      </c>
      <c r="AR123" s="128" t="s">
        <v>76</v>
      </c>
      <c r="AT123" s="135" t="s">
        <v>68</v>
      </c>
      <c r="AU123" s="135" t="s">
        <v>76</v>
      </c>
      <c r="AY123" s="128" t="s">
        <v>104</v>
      </c>
      <c r="BK123" s="136">
        <f>SUM(BK124:BK129)</f>
        <v>0</v>
      </c>
    </row>
    <row r="124" spans="1:65" s="2" customFormat="1" ht="24.2" customHeight="1" x14ac:dyDescent="0.2">
      <c r="A124" s="26"/>
      <c r="B124" s="139"/>
      <c r="C124" s="140" t="s">
        <v>69</v>
      </c>
      <c r="D124" s="140" t="s">
        <v>106</v>
      </c>
      <c r="E124" s="141" t="s">
        <v>107</v>
      </c>
      <c r="F124" s="142" t="s">
        <v>108</v>
      </c>
      <c r="G124" s="143" t="s">
        <v>109</v>
      </c>
      <c r="H124" s="144">
        <v>12</v>
      </c>
      <c r="I124" s="145"/>
      <c r="J124" s="145">
        <f t="shared" ref="J124:J129" si="0">ROUND(I124*H124,2)</f>
        <v>0</v>
      </c>
      <c r="K124" s="146"/>
      <c r="L124" s="27"/>
      <c r="M124" s="147" t="s">
        <v>1</v>
      </c>
      <c r="N124" s="148" t="s">
        <v>35</v>
      </c>
      <c r="O124" s="149">
        <v>0</v>
      </c>
      <c r="P124" s="149">
        <f t="shared" ref="P124:P129" si="1">O124*H124</f>
        <v>0</v>
      </c>
      <c r="Q124" s="149">
        <v>0</v>
      </c>
      <c r="R124" s="149">
        <f t="shared" ref="R124:R129" si="2">Q124*H124</f>
        <v>0</v>
      </c>
      <c r="S124" s="149">
        <v>0</v>
      </c>
      <c r="T124" s="150">
        <f t="shared" ref="T124:T129" si="3"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1" t="s">
        <v>110</v>
      </c>
      <c r="AT124" s="151" t="s">
        <v>106</v>
      </c>
      <c r="AU124" s="151" t="s">
        <v>111</v>
      </c>
      <c r="AY124" s="14" t="s">
        <v>104</v>
      </c>
      <c r="BE124" s="152">
        <f t="shared" ref="BE124:BE129" si="4">IF(N124="základná",J124,0)</f>
        <v>0</v>
      </c>
      <c r="BF124" s="152">
        <f t="shared" ref="BF124:BF129" si="5">IF(N124="znížená",J124,0)</f>
        <v>0</v>
      </c>
      <c r="BG124" s="152">
        <f t="shared" ref="BG124:BG129" si="6">IF(N124="zákl. prenesená",J124,0)</f>
        <v>0</v>
      </c>
      <c r="BH124" s="152">
        <f t="shared" ref="BH124:BH129" si="7">IF(N124="zníž. prenesená",J124,0)</f>
        <v>0</v>
      </c>
      <c r="BI124" s="152">
        <f t="shared" ref="BI124:BI129" si="8">IF(N124="nulová",J124,0)</f>
        <v>0</v>
      </c>
      <c r="BJ124" s="14" t="s">
        <v>111</v>
      </c>
      <c r="BK124" s="152">
        <f t="shared" ref="BK124:BK129" si="9">ROUND(I124*H124,2)</f>
        <v>0</v>
      </c>
      <c r="BL124" s="14" t="s">
        <v>110</v>
      </c>
      <c r="BM124" s="151" t="s">
        <v>111</v>
      </c>
    </row>
    <row r="125" spans="1:65" s="2" customFormat="1" ht="33" customHeight="1" x14ac:dyDescent="0.2">
      <c r="A125" s="26"/>
      <c r="B125" s="139"/>
      <c r="C125" s="140" t="s">
        <v>69</v>
      </c>
      <c r="D125" s="140" t="s">
        <v>106</v>
      </c>
      <c r="E125" s="141" t="s">
        <v>112</v>
      </c>
      <c r="F125" s="142" t="s">
        <v>113</v>
      </c>
      <c r="G125" s="143" t="s">
        <v>109</v>
      </c>
      <c r="H125" s="144">
        <v>70</v>
      </c>
      <c r="I125" s="145"/>
      <c r="J125" s="145">
        <f t="shared" si="0"/>
        <v>0</v>
      </c>
      <c r="K125" s="146"/>
      <c r="L125" s="27"/>
      <c r="M125" s="147" t="s">
        <v>1</v>
      </c>
      <c r="N125" s="148" t="s">
        <v>35</v>
      </c>
      <c r="O125" s="149">
        <v>0</v>
      </c>
      <c r="P125" s="149">
        <f t="shared" si="1"/>
        <v>0</v>
      </c>
      <c r="Q125" s="149">
        <v>0</v>
      </c>
      <c r="R125" s="149">
        <f t="shared" si="2"/>
        <v>0</v>
      </c>
      <c r="S125" s="149">
        <v>0</v>
      </c>
      <c r="T125" s="150">
        <f t="shared" si="3"/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1" t="s">
        <v>110</v>
      </c>
      <c r="AT125" s="151" t="s">
        <v>106</v>
      </c>
      <c r="AU125" s="151" t="s">
        <v>111</v>
      </c>
      <c r="AY125" s="14" t="s">
        <v>104</v>
      </c>
      <c r="BE125" s="152">
        <f t="shared" si="4"/>
        <v>0</v>
      </c>
      <c r="BF125" s="152">
        <f t="shared" si="5"/>
        <v>0</v>
      </c>
      <c r="BG125" s="152">
        <f t="shared" si="6"/>
        <v>0</v>
      </c>
      <c r="BH125" s="152">
        <f t="shared" si="7"/>
        <v>0</v>
      </c>
      <c r="BI125" s="152">
        <f t="shared" si="8"/>
        <v>0</v>
      </c>
      <c r="BJ125" s="14" t="s">
        <v>111</v>
      </c>
      <c r="BK125" s="152">
        <f t="shared" si="9"/>
        <v>0</v>
      </c>
      <c r="BL125" s="14" t="s">
        <v>110</v>
      </c>
      <c r="BM125" s="151" t="s">
        <v>110</v>
      </c>
    </row>
    <row r="126" spans="1:65" s="2" customFormat="1" ht="37.9" customHeight="1" x14ac:dyDescent="0.2">
      <c r="A126" s="26"/>
      <c r="B126" s="139"/>
      <c r="C126" s="140" t="s">
        <v>69</v>
      </c>
      <c r="D126" s="140" t="s">
        <v>106</v>
      </c>
      <c r="E126" s="141" t="s">
        <v>114</v>
      </c>
      <c r="F126" s="142" t="s">
        <v>200</v>
      </c>
      <c r="G126" s="143" t="s">
        <v>109</v>
      </c>
      <c r="H126" s="144">
        <v>281</v>
      </c>
      <c r="I126" s="145"/>
      <c r="J126" s="145">
        <f t="shared" si="0"/>
        <v>0</v>
      </c>
      <c r="K126" s="146"/>
      <c r="L126" s="27"/>
      <c r="M126" s="147" t="s">
        <v>1</v>
      </c>
      <c r="N126" s="148" t="s">
        <v>35</v>
      </c>
      <c r="O126" s="149">
        <v>0</v>
      </c>
      <c r="P126" s="149">
        <f t="shared" si="1"/>
        <v>0</v>
      </c>
      <c r="Q126" s="149">
        <v>0</v>
      </c>
      <c r="R126" s="149">
        <f t="shared" si="2"/>
        <v>0</v>
      </c>
      <c r="S126" s="149">
        <v>0</v>
      </c>
      <c r="T126" s="150">
        <f t="shared" si="3"/>
        <v>0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1" t="s">
        <v>110</v>
      </c>
      <c r="AT126" s="151" t="s">
        <v>106</v>
      </c>
      <c r="AU126" s="151" t="s">
        <v>111</v>
      </c>
      <c r="AY126" s="14" t="s">
        <v>104</v>
      </c>
      <c r="BE126" s="152">
        <f t="shared" si="4"/>
        <v>0</v>
      </c>
      <c r="BF126" s="152">
        <f t="shared" si="5"/>
        <v>0</v>
      </c>
      <c r="BG126" s="152">
        <f t="shared" si="6"/>
        <v>0</v>
      </c>
      <c r="BH126" s="152">
        <f t="shared" si="7"/>
        <v>0</v>
      </c>
      <c r="BI126" s="152">
        <f t="shared" si="8"/>
        <v>0</v>
      </c>
      <c r="BJ126" s="14" t="s">
        <v>111</v>
      </c>
      <c r="BK126" s="152">
        <f t="shared" si="9"/>
        <v>0</v>
      </c>
      <c r="BL126" s="14" t="s">
        <v>110</v>
      </c>
      <c r="BM126" s="151" t="s">
        <v>115</v>
      </c>
    </row>
    <row r="127" spans="1:65" s="2" customFormat="1" ht="21.75" customHeight="1" x14ac:dyDescent="0.2">
      <c r="A127" s="26"/>
      <c r="B127" s="139"/>
      <c r="C127" s="140" t="s">
        <v>69</v>
      </c>
      <c r="D127" s="140" t="s">
        <v>106</v>
      </c>
      <c r="E127" s="141" t="s">
        <v>116</v>
      </c>
      <c r="F127" s="142" t="s">
        <v>117</v>
      </c>
      <c r="G127" s="143" t="s">
        <v>118</v>
      </c>
      <c r="H127" s="144">
        <v>8.4</v>
      </c>
      <c r="I127" s="145"/>
      <c r="J127" s="145">
        <f t="shared" si="0"/>
        <v>0</v>
      </c>
      <c r="K127" s="146"/>
      <c r="L127" s="27"/>
      <c r="M127" s="147" t="s">
        <v>1</v>
      </c>
      <c r="N127" s="148" t="s">
        <v>35</v>
      </c>
      <c r="O127" s="149">
        <v>0</v>
      </c>
      <c r="P127" s="149">
        <f t="shared" si="1"/>
        <v>0</v>
      </c>
      <c r="Q127" s="149">
        <v>0</v>
      </c>
      <c r="R127" s="149">
        <f t="shared" si="2"/>
        <v>0</v>
      </c>
      <c r="S127" s="149">
        <v>0</v>
      </c>
      <c r="T127" s="150">
        <f t="shared" si="3"/>
        <v>0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1" t="s">
        <v>110</v>
      </c>
      <c r="AT127" s="151" t="s">
        <v>106</v>
      </c>
      <c r="AU127" s="151" t="s">
        <v>111</v>
      </c>
      <c r="AY127" s="14" t="s">
        <v>104</v>
      </c>
      <c r="BE127" s="152">
        <f t="shared" si="4"/>
        <v>0</v>
      </c>
      <c r="BF127" s="152">
        <f t="shared" si="5"/>
        <v>0</v>
      </c>
      <c r="BG127" s="152">
        <f t="shared" si="6"/>
        <v>0</v>
      </c>
      <c r="BH127" s="152">
        <f t="shared" si="7"/>
        <v>0</v>
      </c>
      <c r="BI127" s="152">
        <f t="shared" si="8"/>
        <v>0</v>
      </c>
      <c r="BJ127" s="14" t="s">
        <v>111</v>
      </c>
      <c r="BK127" s="152">
        <f t="shared" si="9"/>
        <v>0</v>
      </c>
      <c r="BL127" s="14" t="s">
        <v>110</v>
      </c>
      <c r="BM127" s="151" t="s">
        <v>119</v>
      </c>
    </row>
    <row r="128" spans="1:65" s="2" customFormat="1" ht="33" customHeight="1" x14ac:dyDescent="0.2">
      <c r="A128" s="26"/>
      <c r="B128" s="139"/>
      <c r="C128" s="140" t="s">
        <v>69</v>
      </c>
      <c r="D128" s="140" t="s">
        <v>106</v>
      </c>
      <c r="E128" s="141" t="s">
        <v>120</v>
      </c>
      <c r="F128" s="142" t="s">
        <v>121</v>
      </c>
      <c r="G128" s="143" t="s">
        <v>118</v>
      </c>
      <c r="H128" s="144">
        <v>8.4</v>
      </c>
      <c r="I128" s="145"/>
      <c r="J128" s="145">
        <f t="shared" si="0"/>
        <v>0</v>
      </c>
      <c r="K128" s="146"/>
      <c r="L128" s="27"/>
      <c r="M128" s="147" t="s">
        <v>1</v>
      </c>
      <c r="N128" s="148" t="s">
        <v>35</v>
      </c>
      <c r="O128" s="149">
        <v>0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</v>
      </c>
      <c r="T128" s="150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1" t="s">
        <v>110</v>
      </c>
      <c r="AT128" s="151" t="s">
        <v>106</v>
      </c>
      <c r="AU128" s="151" t="s">
        <v>111</v>
      </c>
      <c r="AY128" s="14" t="s">
        <v>104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4" t="s">
        <v>111</v>
      </c>
      <c r="BK128" s="152">
        <f t="shared" si="9"/>
        <v>0</v>
      </c>
      <c r="BL128" s="14" t="s">
        <v>110</v>
      </c>
      <c r="BM128" s="151" t="s">
        <v>122</v>
      </c>
    </row>
    <row r="129" spans="1:65" s="2" customFormat="1" ht="37.9" customHeight="1" x14ac:dyDescent="0.2">
      <c r="A129" s="26"/>
      <c r="B129" s="139"/>
      <c r="C129" s="140" t="s">
        <v>69</v>
      </c>
      <c r="D129" s="140" t="s">
        <v>106</v>
      </c>
      <c r="E129" s="141" t="s">
        <v>123</v>
      </c>
      <c r="F129" s="142" t="s">
        <v>124</v>
      </c>
      <c r="G129" s="143" t="s">
        <v>118</v>
      </c>
      <c r="H129" s="144">
        <v>75.599999999999994</v>
      </c>
      <c r="I129" s="145"/>
      <c r="J129" s="145">
        <f t="shared" si="0"/>
        <v>0</v>
      </c>
      <c r="K129" s="146"/>
      <c r="L129" s="27"/>
      <c r="M129" s="147" t="s">
        <v>1</v>
      </c>
      <c r="N129" s="148" t="s">
        <v>35</v>
      </c>
      <c r="O129" s="149">
        <v>0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</v>
      </c>
      <c r="T129" s="150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1" t="s">
        <v>110</v>
      </c>
      <c r="AT129" s="151" t="s">
        <v>106</v>
      </c>
      <c r="AU129" s="151" t="s">
        <v>111</v>
      </c>
      <c r="AY129" s="14" t="s">
        <v>104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4" t="s">
        <v>111</v>
      </c>
      <c r="BK129" s="152">
        <f t="shared" si="9"/>
        <v>0</v>
      </c>
      <c r="BL129" s="14" t="s">
        <v>110</v>
      </c>
      <c r="BM129" s="151" t="s">
        <v>125</v>
      </c>
    </row>
    <row r="130" spans="1:65" s="12" customFormat="1" ht="22.9" customHeight="1" x14ac:dyDescent="0.2">
      <c r="B130" s="127"/>
      <c r="D130" s="128" t="s">
        <v>68</v>
      </c>
      <c r="E130" s="137" t="s">
        <v>126</v>
      </c>
      <c r="F130" s="137" t="s">
        <v>127</v>
      </c>
      <c r="J130" s="138">
        <f>BK130</f>
        <v>0</v>
      </c>
      <c r="L130" s="127"/>
      <c r="M130" s="131"/>
      <c r="N130" s="132"/>
      <c r="O130" s="132"/>
      <c r="P130" s="133">
        <f>SUM(P131:P133)</f>
        <v>0</v>
      </c>
      <c r="Q130" s="132"/>
      <c r="R130" s="133">
        <f>SUM(R131:R133)</f>
        <v>0</v>
      </c>
      <c r="S130" s="132"/>
      <c r="T130" s="134">
        <f>SUM(T131:T133)</f>
        <v>0</v>
      </c>
      <c r="AR130" s="128" t="s">
        <v>76</v>
      </c>
      <c r="AT130" s="135" t="s">
        <v>68</v>
      </c>
      <c r="AU130" s="135" t="s">
        <v>76</v>
      </c>
      <c r="AY130" s="128" t="s">
        <v>104</v>
      </c>
      <c r="BK130" s="136">
        <f>SUM(BK131:BK133)</f>
        <v>0</v>
      </c>
    </row>
    <row r="131" spans="1:65" s="2" customFormat="1" ht="33" customHeight="1" x14ac:dyDescent="0.2">
      <c r="A131" s="26"/>
      <c r="B131" s="139"/>
      <c r="C131" s="140" t="s">
        <v>69</v>
      </c>
      <c r="D131" s="140" t="s">
        <v>106</v>
      </c>
      <c r="E131" s="141" t="s">
        <v>128</v>
      </c>
      <c r="F131" s="142" t="s">
        <v>129</v>
      </c>
      <c r="G131" s="143" t="s">
        <v>109</v>
      </c>
      <c r="H131" s="144">
        <v>65</v>
      </c>
      <c r="I131" s="145"/>
      <c r="J131" s="145">
        <f>ROUND(I131*H131,2)</f>
        <v>0</v>
      </c>
      <c r="K131" s="146"/>
      <c r="L131" s="27"/>
      <c r="M131" s="147" t="s">
        <v>1</v>
      </c>
      <c r="N131" s="148" t="s">
        <v>35</v>
      </c>
      <c r="O131" s="149">
        <v>0</v>
      </c>
      <c r="P131" s="149">
        <f>O131*H131</f>
        <v>0</v>
      </c>
      <c r="Q131" s="149">
        <v>0</v>
      </c>
      <c r="R131" s="149">
        <f>Q131*H131</f>
        <v>0</v>
      </c>
      <c r="S131" s="149">
        <v>0</v>
      </c>
      <c r="T131" s="150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1" t="s">
        <v>110</v>
      </c>
      <c r="AT131" s="151" t="s">
        <v>106</v>
      </c>
      <c r="AU131" s="151" t="s">
        <v>111</v>
      </c>
      <c r="AY131" s="14" t="s">
        <v>104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4" t="s">
        <v>111</v>
      </c>
      <c r="BK131" s="152">
        <f>ROUND(I131*H131,2)</f>
        <v>0</v>
      </c>
      <c r="BL131" s="14" t="s">
        <v>110</v>
      </c>
      <c r="BM131" s="151" t="s">
        <v>130</v>
      </c>
    </row>
    <row r="132" spans="1:65" s="2" customFormat="1" ht="24.2" customHeight="1" x14ac:dyDescent="0.2">
      <c r="A132" s="26"/>
      <c r="B132" s="139"/>
      <c r="C132" s="140" t="s">
        <v>69</v>
      </c>
      <c r="D132" s="140" t="s">
        <v>106</v>
      </c>
      <c r="E132" s="141" t="s">
        <v>131</v>
      </c>
      <c r="F132" s="142" t="s">
        <v>132</v>
      </c>
      <c r="G132" s="143" t="s">
        <v>109</v>
      </c>
      <c r="H132" s="144">
        <v>562</v>
      </c>
      <c r="I132" s="145"/>
      <c r="J132" s="145">
        <f>ROUND(I132*H132,2)</f>
        <v>0</v>
      </c>
      <c r="K132" s="146"/>
      <c r="L132" s="27"/>
      <c r="M132" s="147" t="s">
        <v>1</v>
      </c>
      <c r="N132" s="148" t="s">
        <v>35</v>
      </c>
      <c r="O132" s="149">
        <v>0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1" t="s">
        <v>110</v>
      </c>
      <c r="AT132" s="151" t="s">
        <v>106</v>
      </c>
      <c r="AU132" s="151" t="s">
        <v>111</v>
      </c>
      <c r="AY132" s="14" t="s">
        <v>104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4" t="s">
        <v>111</v>
      </c>
      <c r="BK132" s="152">
        <f>ROUND(I132*H132,2)</f>
        <v>0</v>
      </c>
      <c r="BL132" s="14" t="s">
        <v>110</v>
      </c>
      <c r="BM132" s="151" t="s">
        <v>133</v>
      </c>
    </row>
    <row r="133" spans="1:65" s="2" customFormat="1" ht="33" customHeight="1" x14ac:dyDescent="0.2">
      <c r="A133" s="26"/>
      <c r="B133" s="139"/>
      <c r="C133" s="140" t="s">
        <v>69</v>
      </c>
      <c r="D133" s="140" t="s">
        <v>106</v>
      </c>
      <c r="E133" s="141" t="s">
        <v>134</v>
      </c>
      <c r="F133" s="142" t="s">
        <v>135</v>
      </c>
      <c r="G133" s="143" t="s">
        <v>109</v>
      </c>
      <c r="H133" s="144">
        <v>562</v>
      </c>
      <c r="I133" s="145"/>
      <c r="J133" s="145">
        <f>ROUND(I133*H133,2)</f>
        <v>0</v>
      </c>
      <c r="K133" s="146"/>
      <c r="L133" s="27"/>
      <c r="M133" s="147" t="s">
        <v>1</v>
      </c>
      <c r="N133" s="148" t="s">
        <v>35</v>
      </c>
      <c r="O133" s="149">
        <v>0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1" t="s">
        <v>110</v>
      </c>
      <c r="AT133" s="151" t="s">
        <v>106</v>
      </c>
      <c r="AU133" s="151" t="s">
        <v>111</v>
      </c>
      <c r="AY133" s="14" t="s">
        <v>104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4" t="s">
        <v>111</v>
      </c>
      <c r="BK133" s="152">
        <f>ROUND(I133*H133,2)</f>
        <v>0</v>
      </c>
      <c r="BL133" s="14" t="s">
        <v>110</v>
      </c>
      <c r="BM133" s="151" t="s">
        <v>136</v>
      </c>
    </row>
    <row r="134" spans="1:65" s="12" customFormat="1" ht="22.9" customHeight="1" x14ac:dyDescent="0.2">
      <c r="B134" s="127"/>
      <c r="D134" s="128" t="s">
        <v>68</v>
      </c>
      <c r="E134" s="137" t="s">
        <v>137</v>
      </c>
      <c r="F134" s="137" t="s">
        <v>138</v>
      </c>
      <c r="J134" s="138">
        <f>BK134</f>
        <v>0</v>
      </c>
      <c r="L134" s="127"/>
      <c r="M134" s="131"/>
      <c r="N134" s="132"/>
      <c r="O134" s="132"/>
      <c r="P134" s="133">
        <f>SUM(P135:P148)</f>
        <v>0</v>
      </c>
      <c r="Q134" s="132"/>
      <c r="R134" s="133">
        <f>SUM(R135:R148)</f>
        <v>0</v>
      </c>
      <c r="S134" s="132"/>
      <c r="T134" s="134">
        <f>SUM(T135:T148)</f>
        <v>0</v>
      </c>
      <c r="AR134" s="128" t="s">
        <v>76</v>
      </c>
      <c r="AT134" s="135" t="s">
        <v>68</v>
      </c>
      <c r="AU134" s="135" t="s">
        <v>76</v>
      </c>
      <c r="AY134" s="128" t="s">
        <v>104</v>
      </c>
      <c r="BK134" s="136">
        <f>SUM(BK135:BK148)</f>
        <v>0</v>
      </c>
    </row>
    <row r="135" spans="1:65" s="2" customFormat="1" ht="24.2" customHeight="1" x14ac:dyDescent="0.2">
      <c r="A135" s="26"/>
      <c r="B135" s="139"/>
      <c r="C135" s="140" t="s">
        <v>69</v>
      </c>
      <c r="D135" s="140" t="s">
        <v>106</v>
      </c>
      <c r="E135" s="141" t="s">
        <v>139</v>
      </c>
      <c r="F135" s="142" t="s">
        <v>140</v>
      </c>
      <c r="G135" s="143" t="s">
        <v>141</v>
      </c>
      <c r="H135" s="144">
        <v>2</v>
      </c>
      <c r="I135" s="145"/>
      <c r="J135" s="145">
        <f t="shared" ref="J135:J148" si="10">ROUND(I135*H135,2)</f>
        <v>0</v>
      </c>
      <c r="K135" s="146"/>
      <c r="L135" s="27"/>
      <c r="M135" s="147" t="s">
        <v>1</v>
      </c>
      <c r="N135" s="148" t="s">
        <v>35</v>
      </c>
      <c r="O135" s="149">
        <v>0</v>
      </c>
      <c r="P135" s="149">
        <f t="shared" ref="P135:P148" si="11">O135*H135</f>
        <v>0</v>
      </c>
      <c r="Q135" s="149">
        <v>0</v>
      </c>
      <c r="R135" s="149">
        <f t="shared" ref="R135:R148" si="12">Q135*H135</f>
        <v>0</v>
      </c>
      <c r="S135" s="149">
        <v>0</v>
      </c>
      <c r="T135" s="150">
        <f t="shared" ref="T135:T148" si="1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1" t="s">
        <v>110</v>
      </c>
      <c r="AT135" s="151" t="s">
        <v>106</v>
      </c>
      <c r="AU135" s="151" t="s">
        <v>111</v>
      </c>
      <c r="AY135" s="14" t="s">
        <v>104</v>
      </c>
      <c r="BE135" s="152">
        <f t="shared" ref="BE135:BE148" si="14">IF(N135="základná",J135,0)</f>
        <v>0</v>
      </c>
      <c r="BF135" s="152">
        <f t="shared" ref="BF135:BF148" si="15">IF(N135="znížená",J135,0)</f>
        <v>0</v>
      </c>
      <c r="BG135" s="152">
        <f t="shared" ref="BG135:BG148" si="16">IF(N135="zákl. prenesená",J135,0)</f>
        <v>0</v>
      </c>
      <c r="BH135" s="152">
        <f t="shared" ref="BH135:BH148" si="17">IF(N135="zníž. prenesená",J135,0)</f>
        <v>0</v>
      </c>
      <c r="BI135" s="152">
        <f t="shared" ref="BI135:BI148" si="18">IF(N135="nulová",J135,0)</f>
        <v>0</v>
      </c>
      <c r="BJ135" s="14" t="s">
        <v>111</v>
      </c>
      <c r="BK135" s="152">
        <f t="shared" ref="BK135:BK148" si="19">ROUND(I135*H135,2)</f>
        <v>0</v>
      </c>
      <c r="BL135" s="14" t="s">
        <v>110</v>
      </c>
      <c r="BM135" s="151" t="s">
        <v>7</v>
      </c>
    </row>
    <row r="136" spans="1:65" s="2" customFormat="1" ht="33" customHeight="1" x14ac:dyDescent="0.2">
      <c r="A136" s="26"/>
      <c r="B136" s="139"/>
      <c r="C136" s="140" t="s">
        <v>69</v>
      </c>
      <c r="D136" s="140" t="s">
        <v>106</v>
      </c>
      <c r="E136" s="141" t="s">
        <v>142</v>
      </c>
      <c r="F136" s="142" t="s">
        <v>143</v>
      </c>
      <c r="G136" s="143" t="s">
        <v>141</v>
      </c>
      <c r="H136" s="144">
        <v>1</v>
      </c>
      <c r="I136" s="145"/>
      <c r="J136" s="145">
        <f t="shared" si="10"/>
        <v>0</v>
      </c>
      <c r="K136" s="146"/>
      <c r="L136" s="27"/>
      <c r="M136" s="147" t="s">
        <v>1</v>
      </c>
      <c r="N136" s="148" t="s">
        <v>35</v>
      </c>
      <c r="O136" s="149">
        <v>0</v>
      </c>
      <c r="P136" s="149">
        <f t="shared" si="11"/>
        <v>0</v>
      </c>
      <c r="Q136" s="149">
        <v>0</v>
      </c>
      <c r="R136" s="149">
        <f t="shared" si="12"/>
        <v>0</v>
      </c>
      <c r="S136" s="149">
        <v>0</v>
      </c>
      <c r="T136" s="150">
        <f t="shared" si="1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1" t="s">
        <v>110</v>
      </c>
      <c r="AT136" s="151" t="s">
        <v>106</v>
      </c>
      <c r="AU136" s="151" t="s">
        <v>111</v>
      </c>
      <c r="AY136" s="14" t="s">
        <v>104</v>
      </c>
      <c r="BE136" s="152">
        <f t="shared" si="14"/>
        <v>0</v>
      </c>
      <c r="BF136" s="152">
        <f t="shared" si="15"/>
        <v>0</v>
      </c>
      <c r="BG136" s="152">
        <f t="shared" si="16"/>
        <v>0</v>
      </c>
      <c r="BH136" s="152">
        <f t="shared" si="17"/>
        <v>0</v>
      </c>
      <c r="BI136" s="152">
        <f t="shared" si="18"/>
        <v>0</v>
      </c>
      <c r="BJ136" s="14" t="s">
        <v>111</v>
      </c>
      <c r="BK136" s="152">
        <f t="shared" si="19"/>
        <v>0</v>
      </c>
      <c r="BL136" s="14" t="s">
        <v>110</v>
      </c>
      <c r="BM136" s="151" t="s">
        <v>144</v>
      </c>
    </row>
    <row r="137" spans="1:65" s="2" customFormat="1" ht="37.9" customHeight="1" x14ac:dyDescent="0.2">
      <c r="A137" s="26"/>
      <c r="B137" s="139"/>
      <c r="C137" s="140" t="s">
        <v>69</v>
      </c>
      <c r="D137" s="140" t="s">
        <v>106</v>
      </c>
      <c r="E137" s="141" t="s">
        <v>145</v>
      </c>
      <c r="F137" s="142" t="s">
        <v>146</v>
      </c>
      <c r="G137" s="143" t="s">
        <v>141</v>
      </c>
      <c r="H137" s="144">
        <v>34.5</v>
      </c>
      <c r="I137" s="145"/>
      <c r="J137" s="145">
        <f t="shared" si="10"/>
        <v>0</v>
      </c>
      <c r="K137" s="146"/>
      <c r="L137" s="27"/>
      <c r="M137" s="147" t="s">
        <v>1</v>
      </c>
      <c r="N137" s="148" t="s">
        <v>35</v>
      </c>
      <c r="O137" s="149">
        <v>0</v>
      </c>
      <c r="P137" s="149">
        <f t="shared" si="11"/>
        <v>0</v>
      </c>
      <c r="Q137" s="149">
        <v>0</v>
      </c>
      <c r="R137" s="149">
        <f t="shared" si="12"/>
        <v>0</v>
      </c>
      <c r="S137" s="149">
        <v>0</v>
      </c>
      <c r="T137" s="150">
        <f t="shared" si="1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1" t="s">
        <v>110</v>
      </c>
      <c r="AT137" s="151" t="s">
        <v>106</v>
      </c>
      <c r="AU137" s="151" t="s">
        <v>111</v>
      </c>
      <c r="AY137" s="14" t="s">
        <v>104</v>
      </c>
      <c r="BE137" s="152">
        <f t="shared" si="14"/>
        <v>0</v>
      </c>
      <c r="BF137" s="152">
        <f t="shared" si="15"/>
        <v>0</v>
      </c>
      <c r="BG137" s="152">
        <f t="shared" si="16"/>
        <v>0</v>
      </c>
      <c r="BH137" s="152">
        <f t="shared" si="17"/>
        <v>0</v>
      </c>
      <c r="BI137" s="152">
        <f t="shared" si="18"/>
        <v>0</v>
      </c>
      <c r="BJ137" s="14" t="s">
        <v>111</v>
      </c>
      <c r="BK137" s="152">
        <f t="shared" si="19"/>
        <v>0</v>
      </c>
      <c r="BL137" s="14" t="s">
        <v>110</v>
      </c>
      <c r="BM137" s="151" t="s">
        <v>147</v>
      </c>
    </row>
    <row r="138" spans="1:65" s="2" customFormat="1" ht="37.9" customHeight="1" x14ac:dyDescent="0.2">
      <c r="A138" s="26"/>
      <c r="B138" s="139"/>
      <c r="C138" s="140" t="s">
        <v>69</v>
      </c>
      <c r="D138" s="140" t="s">
        <v>106</v>
      </c>
      <c r="E138" s="141" t="s">
        <v>148</v>
      </c>
      <c r="F138" s="142" t="s">
        <v>149</v>
      </c>
      <c r="G138" s="143" t="s">
        <v>141</v>
      </c>
      <c r="H138" s="144">
        <v>1</v>
      </c>
      <c r="I138" s="145"/>
      <c r="J138" s="145">
        <f t="shared" si="10"/>
        <v>0</v>
      </c>
      <c r="K138" s="146"/>
      <c r="L138" s="27"/>
      <c r="M138" s="147" t="s">
        <v>1</v>
      </c>
      <c r="N138" s="148" t="s">
        <v>35</v>
      </c>
      <c r="O138" s="149">
        <v>0</v>
      </c>
      <c r="P138" s="149">
        <f t="shared" si="11"/>
        <v>0</v>
      </c>
      <c r="Q138" s="149">
        <v>0</v>
      </c>
      <c r="R138" s="149">
        <f t="shared" si="12"/>
        <v>0</v>
      </c>
      <c r="S138" s="149">
        <v>0</v>
      </c>
      <c r="T138" s="150">
        <f t="shared" si="1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1" t="s">
        <v>110</v>
      </c>
      <c r="AT138" s="151" t="s">
        <v>106</v>
      </c>
      <c r="AU138" s="151" t="s">
        <v>111</v>
      </c>
      <c r="AY138" s="14" t="s">
        <v>104</v>
      </c>
      <c r="BE138" s="152">
        <f t="shared" si="14"/>
        <v>0</v>
      </c>
      <c r="BF138" s="152">
        <f t="shared" si="15"/>
        <v>0</v>
      </c>
      <c r="BG138" s="152">
        <f t="shared" si="16"/>
        <v>0</v>
      </c>
      <c r="BH138" s="152">
        <f t="shared" si="17"/>
        <v>0</v>
      </c>
      <c r="BI138" s="152">
        <f t="shared" si="18"/>
        <v>0</v>
      </c>
      <c r="BJ138" s="14" t="s">
        <v>111</v>
      </c>
      <c r="BK138" s="152">
        <f t="shared" si="19"/>
        <v>0</v>
      </c>
      <c r="BL138" s="14" t="s">
        <v>110</v>
      </c>
      <c r="BM138" s="151" t="s">
        <v>150</v>
      </c>
    </row>
    <row r="139" spans="1:65" s="2" customFormat="1" ht="24.2" customHeight="1" x14ac:dyDescent="0.2">
      <c r="A139" s="26"/>
      <c r="B139" s="139"/>
      <c r="C139" s="140" t="s">
        <v>69</v>
      </c>
      <c r="D139" s="140" t="s">
        <v>106</v>
      </c>
      <c r="E139" s="141" t="s">
        <v>151</v>
      </c>
      <c r="F139" s="142" t="s">
        <v>152</v>
      </c>
      <c r="G139" s="143" t="s">
        <v>141</v>
      </c>
      <c r="H139" s="144">
        <v>1</v>
      </c>
      <c r="I139" s="145"/>
      <c r="J139" s="145">
        <f t="shared" si="10"/>
        <v>0</v>
      </c>
      <c r="K139" s="146"/>
      <c r="L139" s="27"/>
      <c r="M139" s="147" t="s">
        <v>1</v>
      </c>
      <c r="N139" s="148" t="s">
        <v>35</v>
      </c>
      <c r="O139" s="149">
        <v>0</v>
      </c>
      <c r="P139" s="149">
        <f t="shared" si="11"/>
        <v>0</v>
      </c>
      <c r="Q139" s="149">
        <v>0</v>
      </c>
      <c r="R139" s="149">
        <f t="shared" si="12"/>
        <v>0</v>
      </c>
      <c r="S139" s="149">
        <v>0</v>
      </c>
      <c r="T139" s="150">
        <f t="shared" si="1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1" t="s">
        <v>110</v>
      </c>
      <c r="AT139" s="151" t="s">
        <v>106</v>
      </c>
      <c r="AU139" s="151" t="s">
        <v>111</v>
      </c>
      <c r="AY139" s="14" t="s">
        <v>104</v>
      </c>
      <c r="BE139" s="152">
        <f t="shared" si="14"/>
        <v>0</v>
      </c>
      <c r="BF139" s="152">
        <f t="shared" si="15"/>
        <v>0</v>
      </c>
      <c r="BG139" s="152">
        <f t="shared" si="16"/>
        <v>0</v>
      </c>
      <c r="BH139" s="152">
        <f t="shared" si="17"/>
        <v>0</v>
      </c>
      <c r="BI139" s="152">
        <f t="shared" si="18"/>
        <v>0</v>
      </c>
      <c r="BJ139" s="14" t="s">
        <v>111</v>
      </c>
      <c r="BK139" s="152">
        <f t="shared" si="19"/>
        <v>0</v>
      </c>
      <c r="BL139" s="14" t="s">
        <v>110</v>
      </c>
      <c r="BM139" s="151" t="s">
        <v>153</v>
      </c>
    </row>
    <row r="140" spans="1:65" s="2" customFormat="1" ht="37.9" customHeight="1" x14ac:dyDescent="0.2">
      <c r="A140" s="26"/>
      <c r="B140" s="139"/>
      <c r="C140" s="140" t="s">
        <v>69</v>
      </c>
      <c r="D140" s="140" t="s">
        <v>106</v>
      </c>
      <c r="E140" s="141" t="s">
        <v>154</v>
      </c>
      <c r="F140" s="142" t="s">
        <v>155</v>
      </c>
      <c r="G140" s="143" t="s">
        <v>141</v>
      </c>
      <c r="H140" s="144">
        <v>35</v>
      </c>
      <c r="I140" s="145"/>
      <c r="J140" s="145">
        <f t="shared" si="10"/>
        <v>0</v>
      </c>
      <c r="K140" s="146"/>
      <c r="L140" s="27"/>
      <c r="M140" s="147" t="s">
        <v>1</v>
      </c>
      <c r="N140" s="148" t="s">
        <v>35</v>
      </c>
      <c r="O140" s="149">
        <v>0</v>
      </c>
      <c r="P140" s="149">
        <f t="shared" si="11"/>
        <v>0</v>
      </c>
      <c r="Q140" s="149">
        <v>0</v>
      </c>
      <c r="R140" s="149">
        <f t="shared" si="12"/>
        <v>0</v>
      </c>
      <c r="S140" s="149">
        <v>0</v>
      </c>
      <c r="T140" s="150">
        <f t="shared" si="1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1" t="s">
        <v>110</v>
      </c>
      <c r="AT140" s="151" t="s">
        <v>106</v>
      </c>
      <c r="AU140" s="151" t="s">
        <v>111</v>
      </c>
      <c r="AY140" s="14" t="s">
        <v>104</v>
      </c>
      <c r="BE140" s="152">
        <f t="shared" si="14"/>
        <v>0</v>
      </c>
      <c r="BF140" s="152">
        <f t="shared" si="15"/>
        <v>0</v>
      </c>
      <c r="BG140" s="152">
        <f t="shared" si="16"/>
        <v>0</v>
      </c>
      <c r="BH140" s="152">
        <f t="shared" si="17"/>
        <v>0</v>
      </c>
      <c r="BI140" s="152">
        <f t="shared" si="18"/>
        <v>0</v>
      </c>
      <c r="BJ140" s="14" t="s">
        <v>111</v>
      </c>
      <c r="BK140" s="152">
        <f t="shared" si="19"/>
        <v>0</v>
      </c>
      <c r="BL140" s="14" t="s">
        <v>110</v>
      </c>
      <c r="BM140" s="151" t="s">
        <v>156</v>
      </c>
    </row>
    <row r="141" spans="1:65" s="2" customFormat="1" ht="33" customHeight="1" x14ac:dyDescent="0.2">
      <c r="A141" s="26"/>
      <c r="B141" s="139"/>
      <c r="C141" s="140" t="s">
        <v>69</v>
      </c>
      <c r="D141" s="140" t="s">
        <v>106</v>
      </c>
      <c r="E141" s="141" t="s">
        <v>157</v>
      </c>
      <c r="F141" s="142" t="s">
        <v>158</v>
      </c>
      <c r="G141" s="143" t="s">
        <v>141</v>
      </c>
      <c r="H141" s="144">
        <v>25</v>
      </c>
      <c r="I141" s="145"/>
      <c r="J141" s="145">
        <f t="shared" si="10"/>
        <v>0</v>
      </c>
      <c r="K141" s="146"/>
      <c r="L141" s="27"/>
      <c r="M141" s="147" t="s">
        <v>1</v>
      </c>
      <c r="N141" s="148" t="s">
        <v>35</v>
      </c>
      <c r="O141" s="149">
        <v>0</v>
      </c>
      <c r="P141" s="149">
        <f t="shared" si="11"/>
        <v>0</v>
      </c>
      <c r="Q141" s="149">
        <v>0</v>
      </c>
      <c r="R141" s="149">
        <f t="shared" si="12"/>
        <v>0</v>
      </c>
      <c r="S141" s="149">
        <v>0</v>
      </c>
      <c r="T141" s="150">
        <f t="shared" si="1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1" t="s">
        <v>110</v>
      </c>
      <c r="AT141" s="151" t="s">
        <v>106</v>
      </c>
      <c r="AU141" s="151" t="s">
        <v>111</v>
      </c>
      <c r="AY141" s="14" t="s">
        <v>104</v>
      </c>
      <c r="BE141" s="152">
        <f t="shared" si="14"/>
        <v>0</v>
      </c>
      <c r="BF141" s="152">
        <f t="shared" si="15"/>
        <v>0</v>
      </c>
      <c r="BG141" s="152">
        <f t="shared" si="16"/>
        <v>0</v>
      </c>
      <c r="BH141" s="152">
        <f t="shared" si="17"/>
        <v>0</v>
      </c>
      <c r="BI141" s="152">
        <f t="shared" si="18"/>
        <v>0</v>
      </c>
      <c r="BJ141" s="14" t="s">
        <v>111</v>
      </c>
      <c r="BK141" s="152">
        <f t="shared" si="19"/>
        <v>0</v>
      </c>
      <c r="BL141" s="14" t="s">
        <v>110</v>
      </c>
      <c r="BM141" s="151" t="s">
        <v>159</v>
      </c>
    </row>
    <row r="142" spans="1:65" s="2" customFormat="1" ht="37.9" customHeight="1" x14ac:dyDescent="0.2">
      <c r="A142" s="26"/>
      <c r="B142" s="139"/>
      <c r="C142" s="140" t="s">
        <v>69</v>
      </c>
      <c r="D142" s="140" t="s">
        <v>106</v>
      </c>
      <c r="E142" s="141" t="s">
        <v>160</v>
      </c>
      <c r="F142" s="142" t="s">
        <v>161</v>
      </c>
      <c r="G142" s="143" t="s">
        <v>141</v>
      </c>
      <c r="H142" s="144">
        <v>10</v>
      </c>
      <c r="I142" s="145"/>
      <c r="J142" s="145">
        <f t="shared" si="10"/>
        <v>0</v>
      </c>
      <c r="K142" s="146"/>
      <c r="L142" s="27"/>
      <c r="M142" s="147" t="s">
        <v>1</v>
      </c>
      <c r="N142" s="148" t="s">
        <v>35</v>
      </c>
      <c r="O142" s="149">
        <v>0</v>
      </c>
      <c r="P142" s="149">
        <f t="shared" si="11"/>
        <v>0</v>
      </c>
      <c r="Q142" s="149">
        <v>0</v>
      </c>
      <c r="R142" s="149">
        <f t="shared" si="12"/>
        <v>0</v>
      </c>
      <c r="S142" s="149">
        <v>0</v>
      </c>
      <c r="T142" s="150">
        <f t="shared" si="1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1" t="s">
        <v>110</v>
      </c>
      <c r="AT142" s="151" t="s">
        <v>106</v>
      </c>
      <c r="AU142" s="151" t="s">
        <v>111</v>
      </c>
      <c r="AY142" s="14" t="s">
        <v>104</v>
      </c>
      <c r="BE142" s="152">
        <f t="shared" si="14"/>
        <v>0</v>
      </c>
      <c r="BF142" s="152">
        <f t="shared" si="15"/>
        <v>0</v>
      </c>
      <c r="BG142" s="152">
        <f t="shared" si="16"/>
        <v>0</v>
      </c>
      <c r="BH142" s="152">
        <f t="shared" si="17"/>
        <v>0</v>
      </c>
      <c r="BI142" s="152">
        <f t="shared" si="18"/>
        <v>0</v>
      </c>
      <c r="BJ142" s="14" t="s">
        <v>111</v>
      </c>
      <c r="BK142" s="152">
        <f t="shared" si="19"/>
        <v>0</v>
      </c>
      <c r="BL142" s="14" t="s">
        <v>110</v>
      </c>
      <c r="BM142" s="151" t="s">
        <v>162</v>
      </c>
    </row>
    <row r="143" spans="1:65" s="2" customFormat="1" ht="33" customHeight="1" x14ac:dyDescent="0.2">
      <c r="A143" s="26"/>
      <c r="B143" s="139"/>
      <c r="C143" s="140" t="s">
        <v>163</v>
      </c>
      <c r="D143" s="140" t="s">
        <v>106</v>
      </c>
      <c r="E143" s="141" t="s">
        <v>164</v>
      </c>
      <c r="F143" s="142" t="s">
        <v>165</v>
      </c>
      <c r="G143" s="143" t="s">
        <v>118</v>
      </c>
      <c r="H143" s="144">
        <v>5.25</v>
      </c>
      <c r="I143" s="145"/>
      <c r="J143" s="145">
        <f t="shared" si="10"/>
        <v>0</v>
      </c>
      <c r="K143" s="146"/>
      <c r="L143" s="27"/>
      <c r="M143" s="147" t="s">
        <v>1</v>
      </c>
      <c r="N143" s="148" t="s">
        <v>35</v>
      </c>
      <c r="O143" s="149">
        <v>0</v>
      </c>
      <c r="P143" s="149">
        <f t="shared" si="11"/>
        <v>0</v>
      </c>
      <c r="Q143" s="149">
        <v>0</v>
      </c>
      <c r="R143" s="149">
        <f t="shared" si="12"/>
        <v>0</v>
      </c>
      <c r="S143" s="149">
        <v>0</v>
      </c>
      <c r="T143" s="150">
        <f t="shared" si="1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1" t="s">
        <v>110</v>
      </c>
      <c r="AT143" s="151" t="s">
        <v>106</v>
      </c>
      <c r="AU143" s="151" t="s">
        <v>111</v>
      </c>
      <c r="AY143" s="14" t="s">
        <v>104</v>
      </c>
      <c r="BE143" s="152">
        <f t="shared" si="14"/>
        <v>0</v>
      </c>
      <c r="BF143" s="152">
        <f t="shared" si="15"/>
        <v>0</v>
      </c>
      <c r="BG143" s="152">
        <f t="shared" si="16"/>
        <v>0</v>
      </c>
      <c r="BH143" s="152">
        <f t="shared" si="17"/>
        <v>0</v>
      </c>
      <c r="BI143" s="152">
        <f t="shared" si="18"/>
        <v>0</v>
      </c>
      <c r="BJ143" s="14" t="s">
        <v>111</v>
      </c>
      <c r="BK143" s="152">
        <f t="shared" si="19"/>
        <v>0</v>
      </c>
      <c r="BL143" s="14" t="s">
        <v>110</v>
      </c>
      <c r="BM143" s="151" t="s">
        <v>166</v>
      </c>
    </row>
    <row r="144" spans="1:65" s="2" customFormat="1" ht="24.2" customHeight="1" x14ac:dyDescent="0.2">
      <c r="A144" s="26"/>
      <c r="B144" s="139"/>
      <c r="C144" s="140" t="s">
        <v>69</v>
      </c>
      <c r="D144" s="140" t="s">
        <v>106</v>
      </c>
      <c r="E144" s="141" t="s">
        <v>167</v>
      </c>
      <c r="F144" s="142" t="s">
        <v>168</v>
      </c>
      <c r="G144" s="143" t="s">
        <v>169</v>
      </c>
      <c r="H144" s="144">
        <v>56</v>
      </c>
      <c r="I144" s="145"/>
      <c r="J144" s="145">
        <f t="shared" si="10"/>
        <v>0</v>
      </c>
      <c r="K144" s="146"/>
      <c r="L144" s="27"/>
      <c r="M144" s="147" t="s">
        <v>1</v>
      </c>
      <c r="N144" s="148" t="s">
        <v>35</v>
      </c>
      <c r="O144" s="149">
        <v>0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1" t="s">
        <v>110</v>
      </c>
      <c r="AT144" s="151" t="s">
        <v>106</v>
      </c>
      <c r="AU144" s="151" t="s">
        <v>111</v>
      </c>
      <c r="AY144" s="14" t="s">
        <v>104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4" t="s">
        <v>111</v>
      </c>
      <c r="BK144" s="152">
        <f t="shared" si="19"/>
        <v>0</v>
      </c>
      <c r="BL144" s="14" t="s">
        <v>110</v>
      </c>
      <c r="BM144" s="151" t="s">
        <v>170</v>
      </c>
    </row>
    <row r="145" spans="1:65" s="2" customFormat="1" ht="37.9" customHeight="1" x14ac:dyDescent="0.2">
      <c r="A145" s="26"/>
      <c r="B145" s="139"/>
      <c r="C145" s="140" t="s">
        <v>69</v>
      </c>
      <c r="D145" s="140" t="s">
        <v>106</v>
      </c>
      <c r="E145" s="141" t="s">
        <v>171</v>
      </c>
      <c r="F145" s="142" t="s">
        <v>172</v>
      </c>
      <c r="G145" s="143" t="s">
        <v>109</v>
      </c>
      <c r="H145" s="144">
        <v>562</v>
      </c>
      <c r="I145" s="145"/>
      <c r="J145" s="145">
        <f t="shared" si="10"/>
        <v>0</v>
      </c>
      <c r="K145" s="146"/>
      <c r="L145" s="27"/>
      <c r="M145" s="147" t="s">
        <v>1</v>
      </c>
      <c r="N145" s="148" t="s">
        <v>35</v>
      </c>
      <c r="O145" s="149">
        <v>0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0</v>
      </c>
      <c r="T145" s="150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1" t="s">
        <v>110</v>
      </c>
      <c r="AT145" s="151" t="s">
        <v>106</v>
      </c>
      <c r="AU145" s="151" t="s">
        <v>111</v>
      </c>
      <c r="AY145" s="14" t="s">
        <v>104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4" t="s">
        <v>111</v>
      </c>
      <c r="BK145" s="152">
        <f t="shared" si="19"/>
        <v>0</v>
      </c>
      <c r="BL145" s="14" t="s">
        <v>110</v>
      </c>
      <c r="BM145" s="151" t="s">
        <v>173</v>
      </c>
    </row>
    <row r="146" spans="1:65" s="2" customFormat="1" ht="24.2" customHeight="1" x14ac:dyDescent="0.2">
      <c r="A146" s="26"/>
      <c r="B146" s="139"/>
      <c r="C146" s="140" t="s">
        <v>69</v>
      </c>
      <c r="D146" s="140" t="s">
        <v>106</v>
      </c>
      <c r="E146" s="141" t="s">
        <v>174</v>
      </c>
      <c r="F146" s="142" t="s">
        <v>175</v>
      </c>
      <c r="G146" s="143" t="s">
        <v>176</v>
      </c>
      <c r="H146" s="144">
        <v>51.476999999999997</v>
      </c>
      <c r="I146" s="145"/>
      <c r="J146" s="145">
        <f t="shared" si="10"/>
        <v>0</v>
      </c>
      <c r="K146" s="146"/>
      <c r="L146" s="27"/>
      <c r="M146" s="147" t="s">
        <v>1</v>
      </c>
      <c r="N146" s="148" t="s">
        <v>35</v>
      </c>
      <c r="O146" s="149">
        <v>0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0</v>
      </c>
      <c r="T146" s="150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1" t="s">
        <v>110</v>
      </c>
      <c r="AT146" s="151" t="s">
        <v>106</v>
      </c>
      <c r="AU146" s="151" t="s">
        <v>111</v>
      </c>
      <c r="AY146" s="14" t="s">
        <v>104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4" t="s">
        <v>111</v>
      </c>
      <c r="BK146" s="152">
        <f t="shared" si="19"/>
        <v>0</v>
      </c>
      <c r="BL146" s="14" t="s">
        <v>110</v>
      </c>
      <c r="BM146" s="151" t="s">
        <v>177</v>
      </c>
    </row>
    <row r="147" spans="1:65" s="2" customFormat="1" ht="33" customHeight="1" x14ac:dyDescent="0.2">
      <c r="A147" s="26"/>
      <c r="B147" s="139"/>
      <c r="C147" s="140" t="s">
        <v>69</v>
      </c>
      <c r="D147" s="140" t="s">
        <v>106</v>
      </c>
      <c r="E147" s="141" t="s">
        <v>178</v>
      </c>
      <c r="F147" s="142" t="s">
        <v>179</v>
      </c>
      <c r="G147" s="143" t="s">
        <v>176</v>
      </c>
      <c r="H147" s="144">
        <v>463.29300000000001</v>
      </c>
      <c r="I147" s="145"/>
      <c r="J147" s="145">
        <f t="shared" si="10"/>
        <v>0</v>
      </c>
      <c r="K147" s="146"/>
      <c r="L147" s="27"/>
      <c r="M147" s="147" t="s">
        <v>1</v>
      </c>
      <c r="N147" s="148" t="s">
        <v>35</v>
      </c>
      <c r="O147" s="149">
        <v>0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1" t="s">
        <v>110</v>
      </c>
      <c r="AT147" s="151" t="s">
        <v>106</v>
      </c>
      <c r="AU147" s="151" t="s">
        <v>111</v>
      </c>
      <c r="AY147" s="14" t="s">
        <v>104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4" t="s">
        <v>111</v>
      </c>
      <c r="BK147" s="152">
        <f t="shared" si="19"/>
        <v>0</v>
      </c>
      <c r="BL147" s="14" t="s">
        <v>110</v>
      </c>
      <c r="BM147" s="151" t="s">
        <v>180</v>
      </c>
    </row>
    <row r="148" spans="1:65" s="2" customFormat="1" ht="37.9" customHeight="1" x14ac:dyDescent="0.2">
      <c r="A148" s="26"/>
      <c r="B148" s="139"/>
      <c r="C148" s="140" t="s">
        <v>69</v>
      </c>
      <c r="D148" s="140" t="s">
        <v>106</v>
      </c>
      <c r="E148" s="141" t="s">
        <v>181</v>
      </c>
      <c r="F148" s="142" t="s">
        <v>182</v>
      </c>
      <c r="G148" s="143" t="s">
        <v>176</v>
      </c>
      <c r="H148" s="144">
        <v>51.476999999999997</v>
      </c>
      <c r="I148" s="145"/>
      <c r="J148" s="145">
        <f t="shared" si="10"/>
        <v>0</v>
      </c>
      <c r="K148" s="146"/>
      <c r="L148" s="27"/>
      <c r="M148" s="147" t="s">
        <v>1</v>
      </c>
      <c r="N148" s="148" t="s">
        <v>35</v>
      </c>
      <c r="O148" s="149">
        <v>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1" t="s">
        <v>110</v>
      </c>
      <c r="AT148" s="151" t="s">
        <v>106</v>
      </c>
      <c r="AU148" s="151" t="s">
        <v>111</v>
      </c>
      <c r="AY148" s="14" t="s">
        <v>104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4" t="s">
        <v>111</v>
      </c>
      <c r="BK148" s="152">
        <f t="shared" si="19"/>
        <v>0</v>
      </c>
      <c r="BL148" s="14" t="s">
        <v>110</v>
      </c>
      <c r="BM148" s="151" t="s">
        <v>183</v>
      </c>
    </row>
    <row r="149" spans="1:65" s="12" customFormat="1" ht="22.9" customHeight="1" x14ac:dyDescent="0.2">
      <c r="B149" s="127"/>
      <c r="D149" s="128" t="s">
        <v>68</v>
      </c>
      <c r="E149" s="137" t="s">
        <v>184</v>
      </c>
      <c r="F149" s="137" t="s">
        <v>185</v>
      </c>
      <c r="J149" s="138">
        <f>BK149</f>
        <v>0</v>
      </c>
      <c r="L149" s="127"/>
      <c r="M149" s="131"/>
      <c r="N149" s="132"/>
      <c r="O149" s="132"/>
      <c r="P149" s="133">
        <f>SUM(P150:P151)</f>
        <v>0</v>
      </c>
      <c r="Q149" s="132"/>
      <c r="R149" s="133">
        <f>SUM(R150:R151)</f>
        <v>0</v>
      </c>
      <c r="S149" s="132"/>
      <c r="T149" s="134">
        <f>SUM(T150:T151)</f>
        <v>0</v>
      </c>
      <c r="AR149" s="128" t="s">
        <v>76</v>
      </c>
      <c r="AT149" s="135" t="s">
        <v>68</v>
      </c>
      <c r="AU149" s="135" t="s">
        <v>76</v>
      </c>
      <c r="AY149" s="128" t="s">
        <v>104</v>
      </c>
      <c r="BK149" s="136">
        <f>SUM(BK150:BK151)</f>
        <v>0</v>
      </c>
    </row>
    <row r="150" spans="1:65" s="2" customFormat="1" ht="33" customHeight="1" x14ac:dyDescent="0.2">
      <c r="A150" s="26"/>
      <c r="B150" s="139"/>
      <c r="C150" s="140" t="s">
        <v>69</v>
      </c>
      <c r="D150" s="140" t="s">
        <v>106</v>
      </c>
      <c r="E150" s="141" t="s">
        <v>186</v>
      </c>
      <c r="F150" s="142" t="s">
        <v>187</v>
      </c>
      <c r="G150" s="143" t="s">
        <v>176</v>
      </c>
      <c r="H150" s="144">
        <v>98.302000000000007</v>
      </c>
      <c r="I150" s="145"/>
      <c r="J150" s="145">
        <f>ROUND(I150*H150,2)</f>
        <v>0</v>
      </c>
      <c r="K150" s="146"/>
      <c r="L150" s="27"/>
      <c r="M150" s="147" t="s">
        <v>1</v>
      </c>
      <c r="N150" s="148" t="s">
        <v>35</v>
      </c>
      <c r="O150" s="149">
        <v>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1" t="s">
        <v>110</v>
      </c>
      <c r="AT150" s="151" t="s">
        <v>106</v>
      </c>
      <c r="AU150" s="151" t="s">
        <v>111</v>
      </c>
      <c r="AY150" s="14" t="s">
        <v>104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4" t="s">
        <v>111</v>
      </c>
      <c r="BK150" s="152">
        <f>ROUND(I150*H150,2)</f>
        <v>0</v>
      </c>
      <c r="BL150" s="14" t="s">
        <v>110</v>
      </c>
      <c r="BM150" s="151" t="s">
        <v>188</v>
      </c>
    </row>
    <row r="151" spans="1:65" s="2" customFormat="1" ht="37.9" customHeight="1" x14ac:dyDescent="0.2">
      <c r="A151" s="26"/>
      <c r="B151" s="139"/>
      <c r="C151" s="140" t="s">
        <v>69</v>
      </c>
      <c r="D151" s="140" t="s">
        <v>106</v>
      </c>
      <c r="E151" s="141" t="s">
        <v>189</v>
      </c>
      <c r="F151" s="142" t="s">
        <v>190</v>
      </c>
      <c r="G151" s="143" t="s">
        <v>176</v>
      </c>
      <c r="H151" s="144">
        <v>98.302000000000007</v>
      </c>
      <c r="I151" s="145"/>
      <c r="J151" s="145">
        <f>ROUND(I151*H151,2)</f>
        <v>0</v>
      </c>
      <c r="K151" s="146"/>
      <c r="L151" s="27"/>
      <c r="M151" s="153" t="s">
        <v>1</v>
      </c>
      <c r="N151" s="154" t="s">
        <v>35</v>
      </c>
      <c r="O151" s="155">
        <v>0</v>
      </c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1" t="s">
        <v>110</v>
      </c>
      <c r="AT151" s="151" t="s">
        <v>106</v>
      </c>
      <c r="AU151" s="151" t="s">
        <v>111</v>
      </c>
      <c r="AY151" s="14" t="s">
        <v>104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4" t="s">
        <v>111</v>
      </c>
      <c r="BK151" s="152">
        <f>ROUND(I151*H151,2)</f>
        <v>0</v>
      </c>
      <c r="BL151" s="14" t="s">
        <v>110</v>
      </c>
      <c r="BM151" s="151" t="s">
        <v>191</v>
      </c>
    </row>
    <row r="152" spans="1:65" s="2" customFormat="1" ht="6.95" customHeight="1" x14ac:dyDescent="0.2">
      <c r="A152" s="26"/>
      <c r="B152" s="42"/>
      <c r="C152" s="43"/>
      <c r="D152" s="43"/>
      <c r="E152" s="43"/>
      <c r="F152" s="43"/>
      <c r="G152" s="43"/>
      <c r="H152" s="43"/>
      <c r="I152" s="43"/>
      <c r="J152" s="43"/>
      <c r="K152" s="43"/>
      <c r="L152" s="27"/>
      <c r="M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</row>
  </sheetData>
  <autoFilter ref="C120:K151" xr:uid="{00000000-0009-0000-0000-000001000000}"/>
  <mergeCells count="13">
    <mergeCell ref="L2:V2"/>
    <mergeCell ref="E9:I9"/>
    <mergeCell ref="F17:I17"/>
    <mergeCell ref="E87:I87"/>
    <mergeCell ref="E7:I7"/>
    <mergeCell ref="D4:J4"/>
    <mergeCell ref="C82:J82"/>
    <mergeCell ref="E113:I113"/>
    <mergeCell ref="E18:H18"/>
    <mergeCell ref="E27:H27"/>
    <mergeCell ref="E85:H85"/>
    <mergeCell ref="E111:H111"/>
    <mergeCell ref="C108:J108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GAR-08-2022 - Oprava čast...</vt:lpstr>
      <vt:lpstr>'GAR-08-2022 - Oprava čast...'!Názvy_tlače</vt:lpstr>
      <vt:lpstr>'Rekapitulácia stavby'!Názvy_tlače</vt:lpstr>
      <vt:lpstr>'GAR-08-2022 - Oprava čast...'!Oblasť_tlače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2022-08-18T05:02:00Z</dcterms:created>
  <dcterms:modified xsi:type="dcterms:W3CDTF">2022-08-30T11:44:30Z</dcterms:modified>
</cp:coreProperties>
</file>