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VV" sheetId="8" r:id="rId1"/>
  </sheets>
  <calcPr calcId="152511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7" i="8" l="1"/>
  <c r="I66" i="8"/>
  <c r="I65" i="8"/>
  <c r="I64" i="8" s="1"/>
  <c r="I63" i="8" s="1"/>
  <c r="I62" i="8"/>
  <c r="I61" i="8" s="1"/>
  <c r="I59" i="8"/>
  <c r="I58" i="8"/>
  <c r="I57" i="8"/>
  <c r="I56" i="8"/>
  <c r="I55" i="8"/>
  <c r="I54" i="8"/>
  <c r="I53" i="8"/>
  <c r="I52" i="8"/>
  <c r="I51" i="8"/>
  <c r="I50" i="8"/>
  <c r="I49" i="8"/>
  <c r="I48" i="8"/>
  <c r="I45" i="8"/>
  <c r="I44" i="8"/>
  <c r="G46" i="8" s="1"/>
  <c r="I46" i="8" s="1"/>
  <c r="I43" i="8" s="1"/>
  <c r="I41" i="8"/>
  <c r="I40" i="8"/>
  <c r="I39" i="8"/>
  <c r="I38" i="8"/>
  <c r="I37" i="8"/>
  <c r="I36" i="8"/>
  <c r="I35" i="8"/>
  <c r="I34" i="8"/>
  <c r="I33" i="8"/>
  <c r="G42" i="8" s="1"/>
  <c r="I42" i="8" s="1"/>
  <c r="I32" i="8" s="1"/>
  <c r="I30" i="8"/>
  <c r="I29" i="8"/>
  <c r="I28" i="8"/>
  <c r="I27" i="8"/>
  <c r="I26" i="8"/>
  <c r="I25" i="8"/>
  <c r="I24" i="8"/>
  <c r="I23" i="8"/>
  <c r="I22" i="8"/>
  <c r="I21" i="8"/>
  <c r="I20" i="8"/>
  <c r="G19" i="8"/>
  <c r="I19" i="8" s="1"/>
  <c r="I18" i="8"/>
  <c r="I16" i="8"/>
  <c r="I15" i="8"/>
  <c r="G60" i="8" l="1"/>
  <c r="I60" i="8" s="1"/>
  <c r="I47" i="8" s="1"/>
  <c r="I31" i="8" s="1"/>
  <c r="I14" i="8"/>
  <c r="I17" i="8"/>
  <c r="I13" i="8" s="1"/>
  <c r="I70" i="8" l="1"/>
  <c r="I71" i="8" s="1"/>
  <c r="I72" i="8" s="1"/>
</calcChain>
</file>

<file path=xl/sharedStrings.xml><?xml version="1.0" encoding="utf-8"?>
<sst xmlns="http://schemas.openxmlformats.org/spreadsheetml/2006/main" count="271" uniqueCount="150">
  <si>
    <t>Stavba:</t>
  </si>
  <si>
    <t>Univerzitná nemocnica Bratislava Mickiewiczova ul.</t>
  </si>
  <si>
    <t>Objekt:</t>
  </si>
  <si>
    <t>Objednávateľ:</t>
  </si>
  <si>
    <t>P.Č.</t>
  </si>
  <si>
    <t>TV</t>
  </si>
  <si>
    <t>KCN</t>
  </si>
  <si>
    <t>Kód položky</t>
  </si>
  <si>
    <t>Popis</t>
  </si>
  <si>
    <t>MJ</t>
  </si>
  <si>
    <t>Množstvo celkom</t>
  </si>
  <si>
    <t>Cena jednotková</t>
  </si>
  <si>
    <t>Cena celkom</t>
  </si>
  <si>
    <t>D</t>
  </si>
  <si>
    <t>HSV</t>
  </si>
  <si>
    <t>Práce a dodávky HSV</t>
  </si>
  <si>
    <t>2</t>
  </si>
  <si>
    <t>Zakladanie</t>
  </si>
  <si>
    <t>K</t>
  </si>
  <si>
    <t>005</t>
  </si>
  <si>
    <t>216904391</t>
  </si>
  <si>
    <t>Príplatok k cene za ručné dočistenie oceľovými kefami</t>
  </si>
  <si>
    <t>m2</t>
  </si>
  <si>
    <t>216904411</t>
  </si>
  <si>
    <t>Očistenie  vysokotlakovým vodným lúčom - odstránenie nečistôt, machu a nesúrodých častí</t>
  </si>
  <si>
    <t>9</t>
  </si>
  <si>
    <t>Ostatné konštrukcie a práce-búranie</t>
  </si>
  <si>
    <t>003</t>
  </si>
  <si>
    <t>941941042</t>
  </si>
  <si>
    <t>Montáž lešenia ľahkého pracovného radového s podlahami šírky nad 1,00 do 1,20 m, výšky nad 10 do 30 m</t>
  </si>
  <si>
    <t>941941291</t>
  </si>
  <si>
    <t>Príplatok za prvý a každý ďalší i začatý mesiac použitia lešenia ľahkého pracovného radového s podlahami šírky nad 1,00 do 1,20 m, výšky do 10 m</t>
  </si>
  <si>
    <t>941941842</t>
  </si>
  <si>
    <t>Demontáž lešenia ľahkého pracovného radového s podlahami šírky nad 1,00 do 1,20 m, výšky nad 10 do 30 m</t>
  </si>
  <si>
    <t>944941101</t>
  </si>
  <si>
    <t>Ochranné zábradlie na vonkajších voľných stranách objektov odklonené od zvislice do 15 st.</t>
  </si>
  <si>
    <t>m</t>
  </si>
  <si>
    <t>944944103</t>
  </si>
  <si>
    <t>944945012</t>
  </si>
  <si>
    <t>Montáž , demontáž záchytnej striešky zriadenej súčasne s ľahkým alebo ťažkým lešením šírky do 2 m vrátane materialu</t>
  </si>
  <si>
    <t>949942101</t>
  </si>
  <si>
    <t>hod</t>
  </si>
  <si>
    <t>HZS</t>
  </si>
  <si>
    <t>HZS000112</t>
  </si>
  <si>
    <t>Stavebno montážne práce náročnejšie, ucelené, obtiažne, rutinné (Tr. 2) v rozsahu viac ako 8 hodín náročnejšie ostatne nepredvídané búracie práce</t>
  </si>
  <si>
    <t>013</t>
  </si>
  <si>
    <t>979082111</t>
  </si>
  <si>
    <t>Vnútrostavenisková doprava sutiny a vybúraných hmôt do 10 m</t>
  </si>
  <si>
    <t>t</t>
  </si>
  <si>
    <t>979082121</t>
  </si>
  <si>
    <t>Vnútrostavenisková doprava sutiny a vybúraných hmôt za každých ďalších 5 m</t>
  </si>
  <si>
    <t>979081111</t>
  </si>
  <si>
    <t>Odvoz sutiny a vybúraných hmôt na skládku do 1 km</t>
  </si>
  <si>
    <t>979081121</t>
  </si>
  <si>
    <t>Odvoz sutiny a vybúraných hmôt na skládku za každý ďalší 1 km</t>
  </si>
  <si>
    <t>979089212</t>
  </si>
  <si>
    <t>Poplatok za skladovanie - bitúmenové zmesi, uholný decht, dechtové výrobky (17 03 ), ostatné</t>
  </si>
  <si>
    <t>PSV</t>
  </si>
  <si>
    <t>Práce a dodávky PSV</t>
  </si>
  <si>
    <t>712</t>
  </si>
  <si>
    <t>Izolácie striech, povlakové krytiny</t>
  </si>
  <si>
    <t>711</t>
  </si>
  <si>
    <t>712300833</t>
  </si>
  <si>
    <t>Odstránenie povlakovej krytiny na strechách plochých 10° trojvrstvovej,  -0,01400t</t>
  </si>
  <si>
    <t>M</t>
  </si>
  <si>
    <t>MAT</t>
  </si>
  <si>
    <t>ks</t>
  </si>
  <si>
    <t>712991030</t>
  </si>
  <si>
    <t>Montáž podkladnej konštrukcie z OSB dosiek na atike šírky 311 - 410 mm pod klampiarske konštrukcie</t>
  </si>
  <si>
    <t>311690001000</t>
  </si>
  <si>
    <t>Rozperný nit napr. FATRAFOL d 6x30 mm do betónu, hliníkový, FATRA IZOLFA alebo ekvivalent</t>
  </si>
  <si>
    <t>607260000300</t>
  </si>
  <si>
    <t>Doska OSB 3 Superfinish ECO nebrúsené hrxlxš 18x2500x1250 mm, JAFHOLZ alebo ekvivalent</t>
  </si>
  <si>
    <t>998712203</t>
  </si>
  <si>
    <t>Presun hmôt pre izoláciu povlakovej krytiny v objektoch výšky nad 12 do 24 m</t>
  </si>
  <si>
    <t>%</t>
  </si>
  <si>
    <t>m3</t>
  </si>
  <si>
    <t>762</t>
  </si>
  <si>
    <t>Konštrukcie tesárske</t>
  </si>
  <si>
    <t>762332120</t>
  </si>
  <si>
    <t>Montáž viazaných konštrukcií krovov striech z reziva priemernej plochy 120-224 cm2</t>
  </si>
  <si>
    <t>605120007400</t>
  </si>
  <si>
    <t>Hranoly zo smrekovca neopracované hranené akosť I dĺ. 4000-6500 mm, hr. 120 mm, š. 120, 140, 180 mm</t>
  </si>
  <si>
    <t>998762203</t>
  </si>
  <si>
    <t>Presun hmôt pre konštrukcie tesárske v objektoch výšky od 12 do 24 m</t>
  </si>
  <si>
    <t>764</t>
  </si>
  <si>
    <t>Konštrukcie klampiarske</t>
  </si>
  <si>
    <t>764323440</t>
  </si>
  <si>
    <t>Oplechovanie z pozinkovaného farbeného PZf plechu, odkvapov na strechách s lepenkovou krytinou r.š. 400 mm</t>
  </si>
  <si>
    <t>764323820</t>
  </si>
  <si>
    <t>Demontáž odkvapov na strechách s lepenkovou krytinou rš 250 mm,  -0,00260t</t>
  </si>
  <si>
    <t>764333420</t>
  </si>
  <si>
    <t>Lemovanie z pozinkovaného farbeného PZf plechu, múrov na plochých strechách r.š. 250 mm</t>
  </si>
  <si>
    <t>764341420</t>
  </si>
  <si>
    <t>Lemovanie z pozinkovaného farbeného PZf plechu, rúr, konzol alebo držiakov na vlnitej, hladkej, drážk. krytine, D 75-100 mm</t>
  </si>
  <si>
    <t>764341430</t>
  </si>
  <si>
    <t>Lemovanie z pozinkovaného farbeného PZf plechu, rúr, konzol alebo držiakov na vlnitej, hladkej, drážk. krytine, D 100-150 mm</t>
  </si>
  <si>
    <t>764352423</t>
  </si>
  <si>
    <t>Žľaby z pozinkovaného farbeného PZf plechu, pododkvapové polkruhové r.š. 250 mm</t>
  </si>
  <si>
    <t>764352800</t>
  </si>
  <si>
    <t>Demontáž žľabov pododkvapových polkruhových so sklonom do 30st. rš 250 mm,  -0,00280t</t>
  </si>
  <si>
    <t>764430430</t>
  </si>
  <si>
    <t>Oplechovanie muriva a atík z pozinkovaného farbeného PZf plechu, vrátane rohov r.š. 400 mm</t>
  </si>
  <si>
    <t>764430440</t>
  </si>
  <si>
    <t>Oplechovanie muriva a atík z pozinkovaného farbeného PZf plechu, vrátane rohov r.š. 500 mm</t>
  </si>
  <si>
    <t>764430840</t>
  </si>
  <si>
    <t>Demontáž oplechovania múrov a nadmuroviek rš od 330 do 500 mm,  -0,00230t</t>
  </si>
  <si>
    <t>764454453</t>
  </si>
  <si>
    <t>Zvodové rúry z pozinkovaného farbeného PZf plechu, kruhové priemer 100 mm</t>
  </si>
  <si>
    <t>764454801</t>
  </si>
  <si>
    <t>Demontáž odpadových rúr kruhových, s priemerom 75 a 100 mm,  -0,00226t</t>
  </si>
  <si>
    <t>998764203</t>
  </si>
  <si>
    <t>Presun hmôt pre konštrukcie klampiarske v objektoch výšky nad 12 do 24 m</t>
  </si>
  <si>
    <t>783</t>
  </si>
  <si>
    <t>Nátery</t>
  </si>
  <si>
    <t>783782203</t>
  </si>
  <si>
    <t>Nátery tesárskych konštrukcií povrchová impregnácia Bochemitom QB</t>
  </si>
  <si>
    <t>sub</t>
  </si>
  <si>
    <t>VRN</t>
  </si>
  <si>
    <t>Vedľajšie rozpočtové náklady</t>
  </si>
  <si>
    <t>VRN06</t>
  </si>
  <si>
    <t>Zariadenie staveniska</t>
  </si>
  <si>
    <t>PK</t>
  </si>
  <si>
    <t>000600011</t>
  </si>
  <si>
    <t>Zariadenie staveniska - oplotenie a zabezpečenia staveniska</t>
  </si>
  <si>
    <t>VRN08</t>
  </si>
  <si>
    <t>Vplyv pracovného prostredia</t>
  </si>
  <si>
    <t>000800013</t>
  </si>
  <si>
    <t>Vplyv pracovného prostredia - prevádzka investora a vplyv prostredia prestávky v práci</t>
  </si>
  <si>
    <t>Celkom bez DPH v EUR</t>
  </si>
  <si>
    <t>DPH 20%</t>
  </si>
  <si>
    <t>SPOLU s DPH v EUR</t>
  </si>
  <si>
    <t>712311101.S</t>
  </si>
  <si>
    <t>Zhotovenie povlakovej krytiny striech plochých do 10° za studena náterom penetračným</t>
  </si>
  <si>
    <t>111630002900.S</t>
  </si>
  <si>
    <t>Penetračný náter základný pre zálievky a asfaltové pásky</t>
  </si>
  <si>
    <t>l</t>
  </si>
  <si>
    <t>712341759.S</t>
  </si>
  <si>
    <t>628310001000.S</t>
  </si>
  <si>
    <t>Zhotovenie povlakovej krytiny striech plochých do 10° pásmi pritavením NAIP na celej ploche, modifikované pásy</t>
  </si>
  <si>
    <t>Rekonštrukcia  striech areál UNB Staré Mesto</t>
  </si>
  <si>
    <t>Hydraulická zdvíhacia plošina vrátane obsluhy inštalovaná na automobilovom podvozku výšky zdvihu do 27 m</t>
  </si>
  <si>
    <t xml:space="preserve"> Univerzitná nemocnica Bratislava , Pažítkova 4 , 821 01 Bratislava, pracovisko: Nemocnica Staré Mesto , Mickiewiczova 13 , 813 69 Bratislava</t>
  </si>
  <si>
    <t>VÝKAZ VÝMER</t>
  </si>
  <si>
    <t>Pás asfaltový s posypom hr. min. 4,5 mm vystužený sklenenou rohožou</t>
  </si>
  <si>
    <t>Dátum:</t>
  </si>
  <si>
    <t xml:space="preserve">Zhotoviteľ: </t>
  </si>
  <si>
    <t xml:space="preserve">Ochranná sieť na boku lešenia </t>
  </si>
  <si>
    <t>Zhotovenie povlakovej krytiny striech vytiahnutím izolačného povlaku pásmi pritavením NAIP</t>
  </si>
  <si>
    <t>712841559.S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</si>
</sst>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\_x0000_"/>
    <numFmt numFmtId="165" formatCode="#,##0.000"/>
    <numFmt numFmtId="166" formatCode="#,##0.00000"/>
    <numFmt numFmtId="167" formatCode="#,##0.00\ &quot;€&quot;"/>
  </numFmts>
  <fonts count="26" x14ac:knownFonts="1">
    <font>
      <sz val="11"/>
      <color theme="1"/>
      <name val="Calibri"/>
      <family val="2"/>
      <scheme val="minor"/>
    </font>
    <font>
      <b/>
      <sz val="14"/>
      <color indexed="10"/>
      <name val="Arial CE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b/>
      <sz val="8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b/>
      <sz val="10"/>
      <color rgb="FF0000FF"/>
      <name val="Arial"/>
      <family val="2"/>
      <charset val="238"/>
    </font>
    <font>
      <b/>
      <sz val="8"/>
      <color rgb="FF0000FF"/>
      <name val="Arial"/>
      <family val="2"/>
      <charset val="238"/>
    </font>
    <font>
      <b/>
      <sz val="8"/>
      <color rgb="FF0000FF"/>
      <name val="Arial"/>
      <family val="2"/>
      <charset val="238"/>
    </font>
    <font>
      <b/>
      <sz val="8"/>
      <color rgb="FF800080"/>
      <name val="Arial"/>
      <family val="2"/>
      <charset val="238"/>
    </font>
    <font>
      <b/>
      <sz val="8"/>
      <color rgb="FF800080"/>
      <name val="Arial"/>
      <family val="2"/>
      <charset val="238"/>
    </font>
    <font>
      <sz val="8"/>
      <name val="Arial"/>
      <family val="2"/>
      <charset val="238"/>
    </font>
    <font>
      <sz val="8"/>
      <color rgb="FF0000FF"/>
      <name val="Arial"/>
      <family val="2"/>
      <charset val="238"/>
    </font>
    <font>
      <sz val="8"/>
      <color rgb="FF0000FF"/>
      <name val="Arial"/>
      <family val="2"/>
      <charset val="238"/>
    </font>
    <font>
      <b/>
      <sz val="7"/>
      <color rgb="FF0000FF"/>
      <name val="Arial"/>
      <family val="2"/>
      <charset val="238"/>
    </font>
    <font>
      <b/>
      <sz val="9"/>
      <color rgb="FF800080"/>
      <name val="Arial"/>
      <family val="2"/>
      <charset val="238"/>
    </font>
    <font>
      <b/>
      <sz val="7"/>
      <color rgb="FF800080"/>
      <name val="Arial"/>
      <family val="2"/>
      <charset val="238"/>
    </font>
    <font>
      <sz val="7"/>
      <name val="Arial"/>
      <family val="2"/>
      <charset val="238"/>
    </font>
    <font>
      <b/>
      <sz val="10"/>
      <name val="Arial"/>
      <family val="2"/>
      <charset val="238"/>
    </font>
    <font>
      <sz val="8"/>
      <name val="Arial CE"/>
    </font>
    <font>
      <sz val="9"/>
      <name val="Arial"/>
      <family val="2"/>
      <charset val="238"/>
    </font>
    <font>
      <i/>
      <sz val="8"/>
      <color rgb="FF0000FF"/>
      <name val="Arial CE"/>
    </font>
    <font>
      <b/>
      <sz val="9"/>
      <color rgb="FFFF0000"/>
      <name val="Arial"/>
      <family val="2"/>
      <charset val="238"/>
    </font>
    <font>
      <b/>
      <sz val="9"/>
      <color indexed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3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49" fontId="1" fillId="2" borderId="0" xfId="0" applyNumberFormat="1" applyFont="1" applyFill="1" applyAlignment="1" applyProtection="1">
      <alignment vertical="center"/>
    </xf>
    <xf numFmtId="49" fontId="2" fillId="2" borderId="0" xfId="0" applyNumberFormat="1" applyFont="1" applyFill="1" applyAlignment="1" applyProtection="1">
      <alignment vertical="center"/>
    </xf>
    <xf numFmtId="0" fontId="3" fillId="0" borderId="0" xfId="0" applyFont="1" applyAlignment="1" applyProtection="1">
      <alignment vertical="center"/>
      <protection locked="0"/>
    </xf>
    <xf numFmtId="49" fontId="4" fillId="2" borderId="0" xfId="0" applyNumberFormat="1" applyFont="1" applyFill="1" applyAlignment="1" applyProtection="1">
      <alignment vertical="center"/>
    </xf>
    <xf numFmtId="0" fontId="5" fillId="3" borderId="0" xfId="0" applyNumberFormat="1" applyFont="1" applyFill="1" applyAlignment="1" applyProtection="1">
      <alignment horizontal="left" vertical="center"/>
    </xf>
    <xf numFmtId="49" fontId="2" fillId="3" borderId="0" xfId="0" applyNumberFormat="1" applyFont="1" applyFill="1" applyAlignment="1" applyProtection="1">
      <alignment vertical="center"/>
    </xf>
    <xf numFmtId="0" fontId="6" fillId="3" borderId="0" xfId="0" applyNumberFormat="1" applyFont="1" applyFill="1" applyAlignment="1" applyProtection="1">
      <alignment horizontal="left" vertical="center"/>
    </xf>
    <xf numFmtId="0" fontId="2" fillId="3" borderId="0" xfId="0" applyNumberFormat="1" applyFont="1" applyFill="1" applyAlignment="1" applyProtection="1">
      <alignment horizontal="left" vertical="center"/>
    </xf>
    <xf numFmtId="49" fontId="2" fillId="3" borderId="0" xfId="0" applyNumberFormat="1" applyFont="1" applyFill="1" applyAlignment="1" applyProtection="1">
      <alignment horizontal="left" vertical="center"/>
    </xf>
    <xf numFmtId="0" fontId="7" fillId="3" borderId="0" xfId="0" applyNumberFormat="1" applyFont="1" applyFill="1" applyAlignment="1" applyProtection="1">
      <alignment horizontal="left" vertical="center"/>
    </xf>
    <xf numFmtId="49" fontId="2" fillId="4" borderId="1" xfId="0" applyNumberFormat="1" applyFont="1" applyFill="1" applyBorder="1" applyAlignment="1" applyProtection="1">
      <alignment horizontal="center" vertical="center" wrapText="1"/>
    </xf>
    <xf numFmtId="49" fontId="2" fillId="4" borderId="2" xfId="0" applyNumberFormat="1" applyFont="1" applyFill="1" applyBorder="1" applyAlignment="1" applyProtection="1">
      <alignment horizontal="center" vertical="center" wrapText="1"/>
    </xf>
    <xf numFmtId="1" fontId="2" fillId="4" borderId="3" xfId="0" applyNumberFormat="1" applyFont="1" applyFill="1" applyBorder="1" applyAlignment="1" applyProtection="1">
      <alignment horizontal="center" vertical="center" wrapText="1"/>
    </xf>
    <xf numFmtId="1" fontId="2" fillId="4" borderId="4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 applyProtection="1">
      <alignment vertical="center"/>
      <protection locked="0"/>
    </xf>
    <xf numFmtId="0" fontId="15" fillId="0" borderId="0" xfId="0" applyFont="1" applyAlignment="1">
      <alignment vertical="center"/>
    </xf>
    <xf numFmtId="165" fontId="14" fillId="0" borderId="0" xfId="0" applyNumberFormat="1" applyFont="1" applyBorder="1" applyAlignment="1" applyProtection="1">
      <alignment horizontal="right" vertical="center"/>
    </xf>
    <xf numFmtId="164" fontId="3" fillId="0" borderId="0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 wrapText="1"/>
    </xf>
    <xf numFmtId="165" fontId="3" fillId="0" borderId="0" xfId="0" applyNumberFormat="1" applyFont="1" applyBorder="1" applyAlignment="1" applyProtection="1">
      <alignment horizontal="right" vertical="center"/>
    </xf>
    <xf numFmtId="167" fontId="22" fillId="0" borderId="0" xfId="0" applyNumberFormat="1" applyFont="1" applyAlignment="1" applyProtection="1">
      <alignment vertical="center"/>
      <protection locked="0"/>
    </xf>
    <xf numFmtId="167" fontId="24" fillId="0" borderId="0" xfId="0" applyNumberFormat="1" applyFont="1" applyAlignment="1" applyProtection="1">
      <alignment vertical="center"/>
      <protection locked="0"/>
    </xf>
    <xf numFmtId="167" fontId="20" fillId="0" borderId="0" xfId="0" applyNumberFormat="1" applyFont="1" applyAlignment="1" applyProtection="1">
      <alignment vertical="center"/>
      <protection locked="0"/>
    </xf>
    <xf numFmtId="0" fontId="21" fillId="0" borderId="5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vertical="center"/>
    </xf>
    <xf numFmtId="164" fontId="8" fillId="0" borderId="5" xfId="0" applyNumberFormat="1" applyFont="1" applyBorder="1" applyAlignment="1" applyProtection="1">
      <alignment horizontal="center" vertical="center"/>
    </xf>
    <xf numFmtId="165" fontId="8" fillId="5" borderId="5" xfId="0" applyNumberFormat="1" applyFont="1" applyFill="1" applyBorder="1" applyAlignment="1" applyProtection="1">
      <alignment horizontal="right" vertical="center"/>
    </xf>
    <xf numFmtId="0" fontId="11" fillId="0" borderId="5" xfId="0" applyFont="1" applyBorder="1" applyAlignment="1" applyProtection="1">
      <alignment vertical="center"/>
    </xf>
    <xf numFmtId="164" fontId="11" fillId="0" borderId="5" xfId="0" applyNumberFormat="1" applyFont="1" applyBorder="1" applyAlignment="1" applyProtection="1">
      <alignment horizontal="center" vertical="center"/>
    </xf>
    <xf numFmtId="165" fontId="11" fillId="5" borderId="5" xfId="0" applyNumberFormat="1" applyFont="1" applyFill="1" applyBorder="1" applyAlignment="1" applyProtection="1">
      <alignment horizontal="right" vertical="center"/>
    </xf>
    <xf numFmtId="164" fontId="3" fillId="0" borderId="5" xfId="0" applyNumberFormat="1" applyFont="1" applyBorder="1" applyAlignment="1" applyProtection="1">
      <alignment horizontal="center" vertical="center"/>
    </xf>
    <xf numFmtId="49" fontId="3" fillId="0" borderId="5" xfId="0" applyNumberFormat="1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 wrapText="1"/>
    </xf>
    <xf numFmtId="165" fontId="3" fillId="0" borderId="5" xfId="0" applyNumberFormat="1" applyFont="1" applyFill="1" applyBorder="1" applyAlignment="1" applyProtection="1">
      <alignment horizontal="right" vertical="center"/>
    </xf>
    <xf numFmtId="165" fontId="3" fillId="0" borderId="5" xfId="0" applyNumberFormat="1" applyFont="1" applyBorder="1" applyAlignment="1" applyProtection="1">
      <alignment horizontal="right" vertical="center"/>
    </xf>
    <xf numFmtId="0" fontId="11" fillId="0" borderId="5" xfId="0" applyFont="1" applyFill="1" applyBorder="1" applyAlignment="1" applyProtection="1">
      <alignment vertical="center"/>
    </xf>
    <xf numFmtId="0" fontId="8" fillId="0" borderId="5" xfId="0" applyFont="1" applyFill="1" applyBorder="1" applyAlignment="1" applyProtection="1">
      <alignment vertical="center"/>
    </xf>
    <xf numFmtId="49" fontId="21" fillId="0" borderId="5" xfId="0" applyNumberFormat="1" applyFont="1" applyBorder="1" applyAlignment="1" applyProtection="1">
      <alignment horizontal="left" vertical="center" wrapText="1"/>
      <protection locked="0"/>
    </xf>
    <xf numFmtId="0" fontId="21" fillId="0" borderId="5" xfId="0" applyFont="1" applyBorder="1" applyAlignment="1" applyProtection="1">
      <alignment horizontal="left" vertical="center" wrapText="1"/>
      <protection locked="0"/>
    </xf>
    <xf numFmtId="165" fontId="21" fillId="0" borderId="5" xfId="0" applyNumberFormat="1" applyFont="1" applyFill="1" applyBorder="1" applyAlignment="1" applyProtection="1">
      <alignment vertical="center"/>
      <protection locked="0"/>
    </xf>
    <xf numFmtId="165" fontId="21" fillId="0" borderId="5" xfId="0" applyNumberFormat="1" applyFont="1" applyBorder="1" applyAlignment="1" applyProtection="1">
      <alignment vertical="center"/>
      <protection locked="0"/>
    </xf>
    <xf numFmtId="164" fontId="14" fillId="0" borderId="5" xfId="0" applyNumberFormat="1" applyFont="1" applyBorder="1" applyAlignment="1" applyProtection="1">
      <alignment horizontal="center" vertical="center"/>
    </xf>
    <xf numFmtId="49" fontId="23" fillId="0" borderId="5" xfId="0" applyNumberFormat="1" applyFont="1" applyBorder="1" applyAlignment="1" applyProtection="1">
      <alignment horizontal="left" vertical="center" wrapText="1"/>
      <protection locked="0"/>
    </xf>
    <xf numFmtId="0" fontId="23" fillId="0" borderId="5" xfId="0" applyFont="1" applyBorder="1" applyAlignment="1" applyProtection="1">
      <alignment horizontal="left" vertical="center" wrapText="1"/>
      <protection locked="0"/>
    </xf>
    <xf numFmtId="0" fontId="23" fillId="0" borderId="5" xfId="0" applyFont="1" applyBorder="1" applyAlignment="1" applyProtection="1">
      <alignment horizontal="center" vertical="center" wrapText="1"/>
      <protection locked="0"/>
    </xf>
    <xf numFmtId="165" fontId="23" fillId="0" borderId="5" xfId="0" applyNumberFormat="1" applyFont="1" applyFill="1" applyBorder="1" applyAlignment="1" applyProtection="1">
      <alignment vertical="center"/>
      <protection locked="0"/>
    </xf>
    <xf numFmtId="165" fontId="23" fillId="0" borderId="5" xfId="0" applyNumberFormat="1" applyFont="1" applyBorder="1" applyAlignment="1" applyProtection="1">
      <alignment vertical="center"/>
      <protection locked="0"/>
    </xf>
    <xf numFmtId="165" fontId="14" fillId="0" borderId="5" xfId="0" applyNumberFormat="1" applyFont="1" applyFill="1" applyBorder="1" applyAlignment="1" applyProtection="1">
      <alignment horizontal="right" vertical="center"/>
    </xf>
    <xf numFmtId="49" fontId="14" fillId="0" borderId="5" xfId="0" applyNumberFormat="1" applyFont="1" applyBorder="1" applyAlignment="1" applyProtection="1">
      <alignment vertical="center"/>
    </xf>
    <xf numFmtId="0" fontId="14" fillId="0" borderId="5" xfId="0" applyFont="1" applyBorder="1" applyAlignment="1" applyProtection="1">
      <alignment vertical="center" wrapText="1"/>
    </xf>
    <xf numFmtId="165" fontId="14" fillId="0" borderId="5" xfId="0" applyNumberFormat="1" applyFont="1" applyBorder="1" applyAlignment="1" applyProtection="1">
      <alignment horizontal="right" vertical="center"/>
    </xf>
    <xf numFmtId="0" fontId="9" fillId="0" borderId="5" xfId="0" applyFont="1" applyBorder="1" applyAlignment="1">
      <alignment vertical="center"/>
    </xf>
    <xf numFmtId="164" fontId="8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8" fillId="5" borderId="5" xfId="0" applyFont="1" applyFill="1" applyBorder="1" applyAlignment="1">
      <alignment vertical="center"/>
    </xf>
    <xf numFmtId="0" fontId="16" fillId="0" borderId="5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164" fontId="17" fillId="0" borderId="5" xfId="0" applyNumberFormat="1" applyFont="1" applyBorder="1" applyAlignment="1">
      <alignment horizontal="center" vertical="center"/>
    </xf>
    <xf numFmtId="0" fontId="17" fillId="0" borderId="5" xfId="0" applyFont="1" applyBorder="1" applyAlignment="1">
      <alignment vertical="center"/>
    </xf>
    <xf numFmtId="0" fontId="18" fillId="0" borderId="5" xfId="0" applyFont="1" applyBorder="1" applyAlignment="1">
      <alignment vertical="center"/>
    </xf>
    <xf numFmtId="165" fontId="18" fillId="5" borderId="5" xfId="0" applyNumberFormat="1" applyFont="1" applyFill="1" applyBorder="1" applyAlignment="1">
      <alignment horizontal="right" vertical="center"/>
    </xf>
    <xf numFmtId="164" fontId="3" fillId="0" borderId="5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165" fontId="3" fillId="0" borderId="5" xfId="0" applyNumberFormat="1" applyFont="1" applyBorder="1" applyAlignment="1">
      <alignment horizontal="right" vertical="center"/>
    </xf>
    <xf numFmtId="166" fontId="19" fillId="0" borderId="5" xfId="0" applyNumberFormat="1" applyFont="1" applyBorder="1" applyAlignment="1">
      <alignment horizontal="right" vertical="center"/>
    </xf>
    <xf numFmtId="165" fontId="19" fillId="0" borderId="5" xfId="0" applyNumberFormat="1" applyFont="1" applyBorder="1" applyAlignment="1">
      <alignment horizontal="right" vertical="center"/>
    </xf>
    <xf numFmtId="49" fontId="7" fillId="2" borderId="0" xfId="0" applyNumberFormat="1" applyFont="1" applyFill="1" applyAlignment="1" applyProtection="1">
      <alignment vertical="center"/>
    </xf>
    <xf numFmtId="0" fontId="25" fillId="0" borderId="0" xfId="0" applyFont="1" applyAlignment="1" applyProtection="1">
      <alignment horizontal="right" vertical="center"/>
    </xf>
    <xf numFmtId="0" fontId="22" fillId="0" borderId="0" xfId="0" applyFont="1" applyAlignment="1" applyProtection="1">
      <alignment horizontal="right" vertical="center"/>
    </xf>
    <xf numFmtId="0" fontId="20" fillId="0" borderId="0" xfId="0" applyFont="1" applyAlignment="1" applyProtection="1">
      <alignment horizontal="right" vertical="center"/>
    </xf>
  </cellXfs>
  <cellStyles count="1">
    <cellStyle name="Normáln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G72"/>
  <sheetViews>
    <sheetView tabSelected="1" topLeftCell="A49" workbookViewId="0">
      <selection activeCell="F31" sqref="F31"/>
    </sheetView>
  </sheetViews>
  <sheetFormatPr defaultRowHeight="11.25" x14ac:dyDescent="0.25"/>
  <cols>
    <col min="1" max="1" width="4.28515625" style="3" customWidth="1"/>
    <col min="2" max="2" width="4.5703125" style="3" customWidth="1"/>
    <col min="3" max="3" width="4.7109375" style="3" customWidth="1"/>
    <col min="4" max="4" width="11.85546875" style="3" customWidth="1"/>
    <col min="5" max="5" width="61.7109375" style="3" customWidth="1"/>
    <col min="6" max="6" width="5.28515625" style="3" customWidth="1"/>
    <col min="7" max="7" width="9.85546875" style="3" customWidth="1"/>
    <col min="8" max="8" width="11.42578125" style="3" customWidth="1"/>
    <col min="9" max="9" width="13.140625" style="3" customWidth="1"/>
    <col min="10" max="168" width="9.140625" style="3"/>
    <col min="169" max="169" width="4.85546875" style="3" customWidth="1"/>
    <col min="170" max="170" width="4.5703125" style="3" customWidth="1"/>
    <col min="171" max="171" width="4.7109375" style="3" customWidth="1"/>
    <col min="172" max="172" width="10.7109375" style="3" customWidth="1"/>
    <col min="173" max="173" width="55.7109375" style="3" customWidth="1"/>
    <col min="174" max="174" width="4.7109375" style="3" customWidth="1"/>
    <col min="175" max="175" width="9.5703125" style="3" customWidth="1"/>
    <col min="176" max="177" width="0" style="3" hidden="1" customWidth="1"/>
    <col min="178" max="178" width="9.85546875" style="3" customWidth="1"/>
    <col min="179" max="179" width="12.7109375" style="3" customWidth="1"/>
    <col min="180" max="180" width="8.140625" style="3" customWidth="1"/>
    <col min="181" max="181" width="8.28515625" style="3" customWidth="1"/>
    <col min="182" max="188" width="0" style="3" hidden="1" customWidth="1"/>
    <col min="189" max="424" width="9.140625" style="3"/>
    <col min="425" max="425" width="4.85546875" style="3" customWidth="1"/>
    <col min="426" max="426" width="4.5703125" style="3" customWidth="1"/>
    <col min="427" max="427" width="4.7109375" style="3" customWidth="1"/>
    <col min="428" max="428" width="10.7109375" style="3" customWidth="1"/>
    <col min="429" max="429" width="55.7109375" style="3" customWidth="1"/>
    <col min="430" max="430" width="4.7109375" style="3" customWidth="1"/>
    <col min="431" max="431" width="9.5703125" style="3" customWidth="1"/>
    <col min="432" max="433" width="0" style="3" hidden="1" customWidth="1"/>
    <col min="434" max="434" width="9.85546875" style="3" customWidth="1"/>
    <col min="435" max="435" width="12.7109375" style="3" customWidth="1"/>
    <col min="436" max="436" width="8.140625" style="3" customWidth="1"/>
    <col min="437" max="437" width="8.28515625" style="3" customWidth="1"/>
    <col min="438" max="444" width="0" style="3" hidden="1" customWidth="1"/>
    <col min="445" max="680" width="9.140625" style="3"/>
    <col min="681" max="681" width="4.85546875" style="3" customWidth="1"/>
    <col min="682" max="682" width="4.5703125" style="3" customWidth="1"/>
    <col min="683" max="683" width="4.7109375" style="3" customWidth="1"/>
    <col min="684" max="684" width="10.7109375" style="3" customWidth="1"/>
    <col min="685" max="685" width="55.7109375" style="3" customWidth="1"/>
    <col min="686" max="686" width="4.7109375" style="3" customWidth="1"/>
    <col min="687" max="687" width="9.5703125" style="3" customWidth="1"/>
    <col min="688" max="689" width="0" style="3" hidden="1" customWidth="1"/>
    <col min="690" max="690" width="9.85546875" style="3" customWidth="1"/>
    <col min="691" max="691" width="12.7109375" style="3" customWidth="1"/>
    <col min="692" max="692" width="8.140625" style="3" customWidth="1"/>
    <col min="693" max="693" width="8.28515625" style="3" customWidth="1"/>
    <col min="694" max="700" width="0" style="3" hidden="1" customWidth="1"/>
    <col min="701" max="936" width="9.140625" style="3"/>
    <col min="937" max="937" width="4.85546875" style="3" customWidth="1"/>
    <col min="938" max="938" width="4.5703125" style="3" customWidth="1"/>
    <col min="939" max="939" width="4.7109375" style="3" customWidth="1"/>
    <col min="940" max="940" width="10.7109375" style="3" customWidth="1"/>
    <col min="941" max="941" width="55.7109375" style="3" customWidth="1"/>
    <col min="942" max="942" width="4.7109375" style="3" customWidth="1"/>
    <col min="943" max="943" width="9.5703125" style="3" customWidth="1"/>
    <col min="944" max="945" width="0" style="3" hidden="1" customWidth="1"/>
    <col min="946" max="946" width="9.85546875" style="3" customWidth="1"/>
    <col min="947" max="947" width="12.7109375" style="3" customWidth="1"/>
    <col min="948" max="948" width="8.140625" style="3" customWidth="1"/>
    <col min="949" max="949" width="8.28515625" style="3" customWidth="1"/>
    <col min="950" max="956" width="0" style="3" hidden="1" customWidth="1"/>
    <col min="957" max="1192" width="9.140625" style="3"/>
    <col min="1193" max="1193" width="4.85546875" style="3" customWidth="1"/>
    <col min="1194" max="1194" width="4.5703125" style="3" customWidth="1"/>
    <col min="1195" max="1195" width="4.7109375" style="3" customWidth="1"/>
    <col min="1196" max="1196" width="10.7109375" style="3" customWidth="1"/>
    <col min="1197" max="1197" width="55.7109375" style="3" customWidth="1"/>
    <col min="1198" max="1198" width="4.7109375" style="3" customWidth="1"/>
    <col min="1199" max="1199" width="9.5703125" style="3" customWidth="1"/>
    <col min="1200" max="1201" width="0" style="3" hidden="1" customWidth="1"/>
    <col min="1202" max="1202" width="9.85546875" style="3" customWidth="1"/>
    <col min="1203" max="1203" width="12.7109375" style="3" customWidth="1"/>
    <col min="1204" max="1204" width="8.140625" style="3" customWidth="1"/>
    <col min="1205" max="1205" width="8.28515625" style="3" customWidth="1"/>
    <col min="1206" max="1212" width="0" style="3" hidden="1" customWidth="1"/>
    <col min="1213" max="1448" width="9.140625" style="3"/>
    <col min="1449" max="1449" width="4.85546875" style="3" customWidth="1"/>
    <col min="1450" max="1450" width="4.5703125" style="3" customWidth="1"/>
    <col min="1451" max="1451" width="4.7109375" style="3" customWidth="1"/>
    <col min="1452" max="1452" width="10.7109375" style="3" customWidth="1"/>
    <col min="1453" max="1453" width="55.7109375" style="3" customWidth="1"/>
    <col min="1454" max="1454" width="4.7109375" style="3" customWidth="1"/>
    <col min="1455" max="1455" width="9.5703125" style="3" customWidth="1"/>
    <col min="1456" max="1457" width="0" style="3" hidden="1" customWidth="1"/>
    <col min="1458" max="1458" width="9.85546875" style="3" customWidth="1"/>
    <col min="1459" max="1459" width="12.7109375" style="3" customWidth="1"/>
    <col min="1460" max="1460" width="8.140625" style="3" customWidth="1"/>
    <col min="1461" max="1461" width="8.28515625" style="3" customWidth="1"/>
    <col min="1462" max="1468" width="0" style="3" hidden="1" customWidth="1"/>
    <col min="1469" max="1704" width="9.140625" style="3"/>
    <col min="1705" max="1705" width="4.85546875" style="3" customWidth="1"/>
    <col min="1706" max="1706" width="4.5703125" style="3" customWidth="1"/>
    <col min="1707" max="1707" width="4.7109375" style="3" customWidth="1"/>
    <col min="1708" max="1708" width="10.7109375" style="3" customWidth="1"/>
    <col min="1709" max="1709" width="55.7109375" style="3" customWidth="1"/>
    <col min="1710" max="1710" width="4.7109375" style="3" customWidth="1"/>
    <col min="1711" max="1711" width="9.5703125" style="3" customWidth="1"/>
    <col min="1712" max="1713" width="0" style="3" hidden="1" customWidth="1"/>
    <col min="1714" max="1714" width="9.85546875" style="3" customWidth="1"/>
    <col min="1715" max="1715" width="12.7109375" style="3" customWidth="1"/>
    <col min="1716" max="1716" width="8.140625" style="3" customWidth="1"/>
    <col min="1717" max="1717" width="8.28515625" style="3" customWidth="1"/>
    <col min="1718" max="1724" width="0" style="3" hidden="1" customWidth="1"/>
    <col min="1725" max="1960" width="9.140625" style="3"/>
    <col min="1961" max="1961" width="4.85546875" style="3" customWidth="1"/>
    <col min="1962" max="1962" width="4.5703125" style="3" customWidth="1"/>
    <col min="1963" max="1963" width="4.7109375" style="3" customWidth="1"/>
    <col min="1964" max="1964" width="10.7109375" style="3" customWidth="1"/>
    <col min="1965" max="1965" width="55.7109375" style="3" customWidth="1"/>
    <col min="1966" max="1966" width="4.7109375" style="3" customWidth="1"/>
    <col min="1967" max="1967" width="9.5703125" style="3" customWidth="1"/>
    <col min="1968" max="1969" width="0" style="3" hidden="1" customWidth="1"/>
    <col min="1970" max="1970" width="9.85546875" style="3" customWidth="1"/>
    <col min="1971" max="1971" width="12.7109375" style="3" customWidth="1"/>
    <col min="1972" max="1972" width="8.140625" style="3" customWidth="1"/>
    <col min="1973" max="1973" width="8.28515625" style="3" customWidth="1"/>
    <col min="1974" max="1980" width="0" style="3" hidden="1" customWidth="1"/>
    <col min="1981" max="2216" width="9.140625" style="3"/>
    <col min="2217" max="2217" width="4.85546875" style="3" customWidth="1"/>
    <col min="2218" max="2218" width="4.5703125" style="3" customWidth="1"/>
    <col min="2219" max="2219" width="4.7109375" style="3" customWidth="1"/>
    <col min="2220" max="2220" width="10.7109375" style="3" customWidth="1"/>
    <col min="2221" max="2221" width="55.7109375" style="3" customWidth="1"/>
    <col min="2222" max="2222" width="4.7109375" style="3" customWidth="1"/>
    <col min="2223" max="2223" width="9.5703125" style="3" customWidth="1"/>
    <col min="2224" max="2225" width="0" style="3" hidden="1" customWidth="1"/>
    <col min="2226" max="2226" width="9.85546875" style="3" customWidth="1"/>
    <col min="2227" max="2227" width="12.7109375" style="3" customWidth="1"/>
    <col min="2228" max="2228" width="8.140625" style="3" customWidth="1"/>
    <col min="2229" max="2229" width="8.28515625" style="3" customWidth="1"/>
    <col min="2230" max="2236" width="0" style="3" hidden="1" customWidth="1"/>
    <col min="2237" max="2472" width="9.140625" style="3"/>
    <col min="2473" max="2473" width="4.85546875" style="3" customWidth="1"/>
    <col min="2474" max="2474" width="4.5703125" style="3" customWidth="1"/>
    <col min="2475" max="2475" width="4.7109375" style="3" customWidth="1"/>
    <col min="2476" max="2476" width="10.7109375" style="3" customWidth="1"/>
    <col min="2477" max="2477" width="55.7109375" style="3" customWidth="1"/>
    <col min="2478" max="2478" width="4.7109375" style="3" customWidth="1"/>
    <col min="2479" max="2479" width="9.5703125" style="3" customWidth="1"/>
    <col min="2480" max="2481" width="0" style="3" hidden="1" customWidth="1"/>
    <col min="2482" max="2482" width="9.85546875" style="3" customWidth="1"/>
    <col min="2483" max="2483" width="12.7109375" style="3" customWidth="1"/>
    <col min="2484" max="2484" width="8.140625" style="3" customWidth="1"/>
    <col min="2485" max="2485" width="8.28515625" style="3" customWidth="1"/>
    <col min="2486" max="2492" width="0" style="3" hidden="1" customWidth="1"/>
    <col min="2493" max="2728" width="9.140625" style="3"/>
    <col min="2729" max="2729" width="4.85546875" style="3" customWidth="1"/>
    <col min="2730" max="2730" width="4.5703125" style="3" customWidth="1"/>
    <col min="2731" max="2731" width="4.7109375" style="3" customWidth="1"/>
    <col min="2732" max="2732" width="10.7109375" style="3" customWidth="1"/>
    <col min="2733" max="2733" width="55.7109375" style="3" customWidth="1"/>
    <col min="2734" max="2734" width="4.7109375" style="3" customWidth="1"/>
    <col min="2735" max="2735" width="9.5703125" style="3" customWidth="1"/>
    <col min="2736" max="2737" width="0" style="3" hidden="1" customWidth="1"/>
    <col min="2738" max="2738" width="9.85546875" style="3" customWidth="1"/>
    <col min="2739" max="2739" width="12.7109375" style="3" customWidth="1"/>
    <col min="2740" max="2740" width="8.140625" style="3" customWidth="1"/>
    <col min="2741" max="2741" width="8.28515625" style="3" customWidth="1"/>
    <col min="2742" max="2748" width="0" style="3" hidden="1" customWidth="1"/>
    <col min="2749" max="2984" width="9.140625" style="3"/>
    <col min="2985" max="2985" width="4.85546875" style="3" customWidth="1"/>
    <col min="2986" max="2986" width="4.5703125" style="3" customWidth="1"/>
    <col min="2987" max="2987" width="4.7109375" style="3" customWidth="1"/>
    <col min="2988" max="2988" width="10.7109375" style="3" customWidth="1"/>
    <col min="2989" max="2989" width="55.7109375" style="3" customWidth="1"/>
    <col min="2990" max="2990" width="4.7109375" style="3" customWidth="1"/>
    <col min="2991" max="2991" width="9.5703125" style="3" customWidth="1"/>
    <col min="2992" max="2993" width="0" style="3" hidden="1" customWidth="1"/>
    <col min="2994" max="2994" width="9.85546875" style="3" customWidth="1"/>
    <col min="2995" max="2995" width="12.7109375" style="3" customWidth="1"/>
    <col min="2996" max="2996" width="8.140625" style="3" customWidth="1"/>
    <col min="2997" max="2997" width="8.28515625" style="3" customWidth="1"/>
    <col min="2998" max="3004" width="0" style="3" hidden="1" customWidth="1"/>
    <col min="3005" max="3240" width="9.140625" style="3"/>
    <col min="3241" max="3241" width="4.85546875" style="3" customWidth="1"/>
    <col min="3242" max="3242" width="4.5703125" style="3" customWidth="1"/>
    <col min="3243" max="3243" width="4.7109375" style="3" customWidth="1"/>
    <col min="3244" max="3244" width="10.7109375" style="3" customWidth="1"/>
    <col min="3245" max="3245" width="55.7109375" style="3" customWidth="1"/>
    <col min="3246" max="3246" width="4.7109375" style="3" customWidth="1"/>
    <col min="3247" max="3247" width="9.5703125" style="3" customWidth="1"/>
    <col min="3248" max="3249" width="0" style="3" hidden="1" customWidth="1"/>
    <col min="3250" max="3250" width="9.85546875" style="3" customWidth="1"/>
    <col min="3251" max="3251" width="12.7109375" style="3" customWidth="1"/>
    <col min="3252" max="3252" width="8.140625" style="3" customWidth="1"/>
    <col min="3253" max="3253" width="8.28515625" style="3" customWidth="1"/>
    <col min="3254" max="3260" width="0" style="3" hidden="1" customWidth="1"/>
    <col min="3261" max="3496" width="9.140625" style="3"/>
    <col min="3497" max="3497" width="4.85546875" style="3" customWidth="1"/>
    <col min="3498" max="3498" width="4.5703125" style="3" customWidth="1"/>
    <col min="3499" max="3499" width="4.7109375" style="3" customWidth="1"/>
    <col min="3500" max="3500" width="10.7109375" style="3" customWidth="1"/>
    <col min="3501" max="3501" width="55.7109375" style="3" customWidth="1"/>
    <col min="3502" max="3502" width="4.7109375" style="3" customWidth="1"/>
    <col min="3503" max="3503" width="9.5703125" style="3" customWidth="1"/>
    <col min="3504" max="3505" width="0" style="3" hidden="1" customWidth="1"/>
    <col min="3506" max="3506" width="9.85546875" style="3" customWidth="1"/>
    <col min="3507" max="3507" width="12.7109375" style="3" customWidth="1"/>
    <col min="3508" max="3508" width="8.140625" style="3" customWidth="1"/>
    <col min="3509" max="3509" width="8.28515625" style="3" customWidth="1"/>
    <col min="3510" max="3516" width="0" style="3" hidden="1" customWidth="1"/>
    <col min="3517" max="3752" width="9.140625" style="3"/>
    <col min="3753" max="3753" width="4.85546875" style="3" customWidth="1"/>
    <col min="3754" max="3754" width="4.5703125" style="3" customWidth="1"/>
    <col min="3755" max="3755" width="4.7109375" style="3" customWidth="1"/>
    <col min="3756" max="3756" width="10.7109375" style="3" customWidth="1"/>
    <col min="3757" max="3757" width="55.7109375" style="3" customWidth="1"/>
    <col min="3758" max="3758" width="4.7109375" style="3" customWidth="1"/>
    <col min="3759" max="3759" width="9.5703125" style="3" customWidth="1"/>
    <col min="3760" max="3761" width="0" style="3" hidden="1" customWidth="1"/>
    <col min="3762" max="3762" width="9.85546875" style="3" customWidth="1"/>
    <col min="3763" max="3763" width="12.7109375" style="3" customWidth="1"/>
    <col min="3764" max="3764" width="8.140625" style="3" customWidth="1"/>
    <col min="3765" max="3765" width="8.28515625" style="3" customWidth="1"/>
    <col min="3766" max="3772" width="0" style="3" hidden="1" customWidth="1"/>
    <col min="3773" max="4008" width="9.140625" style="3"/>
    <col min="4009" max="4009" width="4.85546875" style="3" customWidth="1"/>
    <col min="4010" max="4010" width="4.5703125" style="3" customWidth="1"/>
    <col min="4011" max="4011" width="4.7109375" style="3" customWidth="1"/>
    <col min="4012" max="4012" width="10.7109375" style="3" customWidth="1"/>
    <col min="4013" max="4013" width="55.7109375" style="3" customWidth="1"/>
    <col min="4014" max="4014" width="4.7109375" style="3" customWidth="1"/>
    <col min="4015" max="4015" width="9.5703125" style="3" customWidth="1"/>
    <col min="4016" max="4017" width="0" style="3" hidden="1" customWidth="1"/>
    <col min="4018" max="4018" width="9.85546875" style="3" customWidth="1"/>
    <col min="4019" max="4019" width="12.7109375" style="3" customWidth="1"/>
    <col min="4020" max="4020" width="8.140625" style="3" customWidth="1"/>
    <col min="4021" max="4021" width="8.28515625" style="3" customWidth="1"/>
    <col min="4022" max="4028" width="0" style="3" hidden="1" customWidth="1"/>
    <col min="4029" max="4264" width="9.140625" style="3"/>
    <col min="4265" max="4265" width="4.85546875" style="3" customWidth="1"/>
    <col min="4266" max="4266" width="4.5703125" style="3" customWidth="1"/>
    <col min="4267" max="4267" width="4.7109375" style="3" customWidth="1"/>
    <col min="4268" max="4268" width="10.7109375" style="3" customWidth="1"/>
    <col min="4269" max="4269" width="55.7109375" style="3" customWidth="1"/>
    <col min="4270" max="4270" width="4.7109375" style="3" customWidth="1"/>
    <col min="4271" max="4271" width="9.5703125" style="3" customWidth="1"/>
    <col min="4272" max="4273" width="0" style="3" hidden="1" customWidth="1"/>
    <col min="4274" max="4274" width="9.85546875" style="3" customWidth="1"/>
    <col min="4275" max="4275" width="12.7109375" style="3" customWidth="1"/>
    <col min="4276" max="4276" width="8.140625" style="3" customWidth="1"/>
    <col min="4277" max="4277" width="8.28515625" style="3" customWidth="1"/>
    <col min="4278" max="4284" width="0" style="3" hidden="1" customWidth="1"/>
    <col min="4285" max="4520" width="9.140625" style="3"/>
    <col min="4521" max="4521" width="4.85546875" style="3" customWidth="1"/>
    <col min="4522" max="4522" width="4.5703125" style="3" customWidth="1"/>
    <col min="4523" max="4523" width="4.7109375" style="3" customWidth="1"/>
    <col min="4524" max="4524" width="10.7109375" style="3" customWidth="1"/>
    <col min="4525" max="4525" width="55.7109375" style="3" customWidth="1"/>
    <col min="4526" max="4526" width="4.7109375" style="3" customWidth="1"/>
    <col min="4527" max="4527" width="9.5703125" style="3" customWidth="1"/>
    <col min="4528" max="4529" width="0" style="3" hidden="1" customWidth="1"/>
    <col min="4530" max="4530" width="9.85546875" style="3" customWidth="1"/>
    <col min="4531" max="4531" width="12.7109375" style="3" customWidth="1"/>
    <col min="4532" max="4532" width="8.140625" style="3" customWidth="1"/>
    <col min="4533" max="4533" width="8.28515625" style="3" customWidth="1"/>
    <col min="4534" max="4540" width="0" style="3" hidden="1" customWidth="1"/>
    <col min="4541" max="4776" width="9.140625" style="3"/>
    <col min="4777" max="4777" width="4.85546875" style="3" customWidth="1"/>
    <col min="4778" max="4778" width="4.5703125" style="3" customWidth="1"/>
    <col min="4779" max="4779" width="4.7109375" style="3" customWidth="1"/>
    <col min="4780" max="4780" width="10.7109375" style="3" customWidth="1"/>
    <col min="4781" max="4781" width="55.7109375" style="3" customWidth="1"/>
    <col min="4782" max="4782" width="4.7109375" style="3" customWidth="1"/>
    <col min="4783" max="4783" width="9.5703125" style="3" customWidth="1"/>
    <col min="4784" max="4785" width="0" style="3" hidden="1" customWidth="1"/>
    <col min="4786" max="4786" width="9.85546875" style="3" customWidth="1"/>
    <col min="4787" max="4787" width="12.7109375" style="3" customWidth="1"/>
    <col min="4788" max="4788" width="8.140625" style="3" customWidth="1"/>
    <col min="4789" max="4789" width="8.28515625" style="3" customWidth="1"/>
    <col min="4790" max="4796" width="0" style="3" hidden="1" customWidth="1"/>
    <col min="4797" max="5032" width="9.140625" style="3"/>
    <col min="5033" max="5033" width="4.85546875" style="3" customWidth="1"/>
    <col min="5034" max="5034" width="4.5703125" style="3" customWidth="1"/>
    <col min="5035" max="5035" width="4.7109375" style="3" customWidth="1"/>
    <col min="5036" max="5036" width="10.7109375" style="3" customWidth="1"/>
    <col min="5037" max="5037" width="55.7109375" style="3" customWidth="1"/>
    <col min="5038" max="5038" width="4.7109375" style="3" customWidth="1"/>
    <col min="5039" max="5039" width="9.5703125" style="3" customWidth="1"/>
    <col min="5040" max="5041" width="0" style="3" hidden="1" customWidth="1"/>
    <col min="5042" max="5042" width="9.85546875" style="3" customWidth="1"/>
    <col min="5043" max="5043" width="12.7109375" style="3" customWidth="1"/>
    <col min="5044" max="5044" width="8.140625" style="3" customWidth="1"/>
    <col min="5045" max="5045" width="8.28515625" style="3" customWidth="1"/>
    <col min="5046" max="5052" width="0" style="3" hidden="1" customWidth="1"/>
    <col min="5053" max="5288" width="9.140625" style="3"/>
    <col min="5289" max="5289" width="4.85546875" style="3" customWidth="1"/>
    <col min="5290" max="5290" width="4.5703125" style="3" customWidth="1"/>
    <col min="5291" max="5291" width="4.7109375" style="3" customWidth="1"/>
    <col min="5292" max="5292" width="10.7109375" style="3" customWidth="1"/>
    <col min="5293" max="5293" width="55.7109375" style="3" customWidth="1"/>
    <col min="5294" max="5294" width="4.7109375" style="3" customWidth="1"/>
    <col min="5295" max="5295" width="9.5703125" style="3" customWidth="1"/>
    <col min="5296" max="5297" width="0" style="3" hidden="1" customWidth="1"/>
    <col min="5298" max="5298" width="9.85546875" style="3" customWidth="1"/>
    <col min="5299" max="5299" width="12.7109375" style="3" customWidth="1"/>
    <col min="5300" max="5300" width="8.140625" style="3" customWidth="1"/>
    <col min="5301" max="5301" width="8.28515625" style="3" customWidth="1"/>
    <col min="5302" max="5308" width="0" style="3" hidden="1" customWidth="1"/>
    <col min="5309" max="5544" width="9.140625" style="3"/>
    <col min="5545" max="5545" width="4.85546875" style="3" customWidth="1"/>
    <col min="5546" max="5546" width="4.5703125" style="3" customWidth="1"/>
    <col min="5547" max="5547" width="4.7109375" style="3" customWidth="1"/>
    <col min="5548" max="5548" width="10.7109375" style="3" customWidth="1"/>
    <col min="5549" max="5549" width="55.7109375" style="3" customWidth="1"/>
    <col min="5550" max="5550" width="4.7109375" style="3" customWidth="1"/>
    <col min="5551" max="5551" width="9.5703125" style="3" customWidth="1"/>
    <col min="5552" max="5553" width="0" style="3" hidden="1" customWidth="1"/>
    <col min="5554" max="5554" width="9.85546875" style="3" customWidth="1"/>
    <col min="5555" max="5555" width="12.7109375" style="3" customWidth="1"/>
    <col min="5556" max="5556" width="8.140625" style="3" customWidth="1"/>
    <col min="5557" max="5557" width="8.28515625" style="3" customWidth="1"/>
    <col min="5558" max="5564" width="0" style="3" hidden="1" customWidth="1"/>
    <col min="5565" max="5800" width="9.140625" style="3"/>
    <col min="5801" max="5801" width="4.85546875" style="3" customWidth="1"/>
    <col min="5802" max="5802" width="4.5703125" style="3" customWidth="1"/>
    <col min="5803" max="5803" width="4.7109375" style="3" customWidth="1"/>
    <col min="5804" max="5804" width="10.7109375" style="3" customWidth="1"/>
    <col min="5805" max="5805" width="55.7109375" style="3" customWidth="1"/>
    <col min="5806" max="5806" width="4.7109375" style="3" customWidth="1"/>
    <col min="5807" max="5807" width="9.5703125" style="3" customWidth="1"/>
    <col min="5808" max="5809" width="0" style="3" hidden="1" customWidth="1"/>
    <col min="5810" max="5810" width="9.85546875" style="3" customWidth="1"/>
    <col min="5811" max="5811" width="12.7109375" style="3" customWidth="1"/>
    <col min="5812" max="5812" width="8.140625" style="3" customWidth="1"/>
    <col min="5813" max="5813" width="8.28515625" style="3" customWidth="1"/>
    <col min="5814" max="5820" width="0" style="3" hidden="1" customWidth="1"/>
    <col min="5821" max="6056" width="9.140625" style="3"/>
    <col min="6057" max="6057" width="4.85546875" style="3" customWidth="1"/>
    <col min="6058" max="6058" width="4.5703125" style="3" customWidth="1"/>
    <col min="6059" max="6059" width="4.7109375" style="3" customWidth="1"/>
    <col min="6060" max="6060" width="10.7109375" style="3" customWidth="1"/>
    <col min="6061" max="6061" width="55.7109375" style="3" customWidth="1"/>
    <col min="6062" max="6062" width="4.7109375" style="3" customWidth="1"/>
    <col min="6063" max="6063" width="9.5703125" style="3" customWidth="1"/>
    <col min="6064" max="6065" width="0" style="3" hidden="1" customWidth="1"/>
    <col min="6066" max="6066" width="9.85546875" style="3" customWidth="1"/>
    <col min="6067" max="6067" width="12.7109375" style="3" customWidth="1"/>
    <col min="6068" max="6068" width="8.140625" style="3" customWidth="1"/>
    <col min="6069" max="6069" width="8.28515625" style="3" customWidth="1"/>
    <col min="6070" max="6076" width="0" style="3" hidden="1" customWidth="1"/>
    <col min="6077" max="6312" width="9.140625" style="3"/>
    <col min="6313" max="6313" width="4.85546875" style="3" customWidth="1"/>
    <col min="6314" max="6314" width="4.5703125" style="3" customWidth="1"/>
    <col min="6315" max="6315" width="4.7109375" style="3" customWidth="1"/>
    <col min="6316" max="6316" width="10.7109375" style="3" customWidth="1"/>
    <col min="6317" max="6317" width="55.7109375" style="3" customWidth="1"/>
    <col min="6318" max="6318" width="4.7109375" style="3" customWidth="1"/>
    <col min="6319" max="6319" width="9.5703125" style="3" customWidth="1"/>
    <col min="6320" max="6321" width="0" style="3" hidden="1" customWidth="1"/>
    <col min="6322" max="6322" width="9.85546875" style="3" customWidth="1"/>
    <col min="6323" max="6323" width="12.7109375" style="3" customWidth="1"/>
    <col min="6324" max="6324" width="8.140625" style="3" customWidth="1"/>
    <col min="6325" max="6325" width="8.28515625" style="3" customWidth="1"/>
    <col min="6326" max="6332" width="0" style="3" hidden="1" customWidth="1"/>
    <col min="6333" max="6568" width="9.140625" style="3"/>
    <col min="6569" max="6569" width="4.85546875" style="3" customWidth="1"/>
    <col min="6570" max="6570" width="4.5703125" style="3" customWidth="1"/>
    <col min="6571" max="6571" width="4.7109375" style="3" customWidth="1"/>
    <col min="6572" max="6572" width="10.7109375" style="3" customWidth="1"/>
    <col min="6573" max="6573" width="55.7109375" style="3" customWidth="1"/>
    <col min="6574" max="6574" width="4.7109375" style="3" customWidth="1"/>
    <col min="6575" max="6575" width="9.5703125" style="3" customWidth="1"/>
    <col min="6576" max="6577" width="0" style="3" hidden="1" customWidth="1"/>
    <col min="6578" max="6578" width="9.85546875" style="3" customWidth="1"/>
    <col min="6579" max="6579" width="12.7109375" style="3" customWidth="1"/>
    <col min="6580" max="6580" width="8.140625" style="3" customWidth="1"/>
    <col min="6581" max="6581" width="8.28515625" style="3" customWidth="1"/>
    <col min="6582" max="6588" width="0" style="3" hidden="1" customWidth="1"/>
    <col min="6589" max="6824" width="9.140625" style="3"/>
    <col min="6825" max="6825" width="4.85546875" style="3" customWidth="1"/>
    <col min="6826" max="6826" width="4.5703125" style="3" customWidth="1"/>
    <col min="6827" max="6827" width="4.7109375" style="3" customWidth="1"/>
    <col min="6828" max="6828" width="10.7109375" style="3" customWidth="1"/>
    <col min="6829" max="6829" width="55.7109375" style="3" customWidth="1"/>
    <col min="6830" max="6830" width="4.7109375" style="3" customWidth="1"/>
    <col min="6831" max="6831" width="9.5703125" style="3" customWidth="1"/>
    <col min="6832" max="6833" width="0" style="3" hidden="1" customWidth="1"/>
    <col min="6834" max="6834" width="9.85546875" style="3" customWidth="1"/>
    <col min="6835" max="6835" width="12.7109375" style="3" customWidth="1"/>
    <col min="6836" max="6836" width="8.140625" style="3" customWidth="1"/>
    <col min="6837" max="6837" width="8.28515625" style="3" customWidth="1"/>
    <col min="6838" max="6844" width="0" style="3" hidden="1" customWidth="1"/>
    <col min="6845" max="7080" width="9.140625" style="3"/>
    <col min="7081" max="7081" width="4.85546875" style="3" customWidth="1"/>
    <col min="7082" max="7082" width="4.5703125" style="3" customWidth="1"/>
    <col min="7083" max="7083" width="4.7109375" style="3" customWidth="1"/>
    <col min="7084" max="7084" width="10.7109375" style="3" customWidth="1"/>
    <col min="7085" max="7085" width="55.7109375" style="3" customWidth="1"/>
    <col min="7086" max="7086" width="4.7109375" style="3" customWidth="1"/>
    <col min="7087" max="7087" width="9.5703125" style="3" customWidth="1"/>
    <col min="7088" max="7089" width="0" style="3" hidden="1" customWidth="1"/>
    <col min="7090" max="7090" width="9.85546875" style="3" customWidth="1"/>
    <col min="7091" max="7091" width="12.7109375" style="3" customWidth="1"/>
    <col min="7092" max="7092" width="8.140625" style="3" customWidth="1"/>
    <col min="7093" max="7093" width="8.28515625" style="3" customWidth="1"/>
    <col min="7094" max="7100" width="0" style="3" hidden="1" customWidth="1"/>
    <col min="7101" max="7336" width="9.140625" style="3"/>
    <col min="7337" max="7337" width="4.85546875" style="3" customWidth="1"/>
    <col min="7338" max="7338" width="4.5703125" style="3" customWidth="1"/>
    <col min="7339" max="7339" width="4.7109375" style="3" customWidth="1"/>
    <col min="7340" max="7340" width="10.7109375" style="3" customWidth="1"/>
    <col min="7341" max="7341" width="55.7109375" style="3" customWidth="1"/>
    <col min="7342" max="7342" width="4.7109375" style="3" customWidth="1"/>
    <col min="7343" max="7343" width="9.5703125" style="3" customWidth="1"/>
    <col min="7344" max="7345" width="0" style="3" hidden="1" customWidth="1"/>
    <col min="7346" max="7346" width="9.85546875" style="3" customWidth="1"/>
    <col min="7347" max="7347" width="12.7109375" style="3" customWidth="1"/>
    <col min="7348" max="7348" width="8.140625" style="3" customWidth="1"/>
    <col min="7349" max="7349" width="8.28515625" style="3" customWidth="1"/>
    <col min="7350" max="7356" width="0" style="3" hidden="1" customWidth="1"/>
    <col min="7357" max="7592" width="9.140625" style="3"/>
    <col min="7593" max="7593" width="4.85546875" style="3" customWidth="1"/>
    <col min="7594" max="7594" width="4.5703125" style="3" customWidth="1"/>
    <col min="7595" max="7595" width="4.7109375" style="3" customWidth="1"/>
    <col min="7596" max="7596" width="10.7109375" style="3" customWidth="1"/>
    <col min="7597" max="7597" width="55.7109375" style="3" customWidth="1"/>
    <col min="7598" max="7598" width="4.7109375" style="3" customWidth="1"/>
    <col min="7599" max="7599" width="9.5703125" style="3" customWidth="1"/>
    <col min="7600" max="7601" width="0" style="3" hidden="1" customWidth="1"/>
    <col min="7602" max="7602" width="9.85546875" style="3" customWidth="1"/>
    <col min="7603" max="7603" width="12.7109375" style="3" customWidth="1"/>
    <col min="7604" max="7604" width="8.140625" style="3" customWidth="1"/>
    <col min="7605" max="7605" width="8.28515625" style="3" customWidth="1"/>
    <col min="7606" max="7612" width="0" style="3" hidden="1" customWidth="1"/>
    <col min="7613" max="7848" width="9.140625" style="3"/>
    <col min="7849" max="7849" width="4.85546875" style="3" customWidth="1"/>
    <col min="7850" max="7850" width="4.5703125" style="3" customWidth="1"/>
    <col min="7851" max="7851" width="4.7109375" style="3" customWidth="1"/>
    <col min="7852" max="7852" width="10.7109375" style="3" customWidth="1"/>
    <col min="7853" max="7853" width="55.7109375" style="3" customWidth="1"/>
    <col min="7854" max="7854" width="4.7109375" style="3" customWidth="1"/>
    <col min="7855" max="7855" width="9.5703125" style="3" customWidth="1"/>
    <col min="7856" max="7857" width="0" style="3" hidden="1" customWidth="1"/>
    <col min="7858" max="7858" width="9.85546875" style="3" customWidth="1"/>
    <col min="7859" max="7859" width="12.7109375" style="3" customWidth="1"/>
    <col min="7860" max="7860" width="8.140625" style="3" customWidth="1"/>
    <col min="7861" max="7861" width="8.28515625" style="3" customWidth="1"/>
    <col min="7862" max="7868" width="0" style="3" hidden="1" customWidth="1"/>
    <col min="7869" max="8104" width="9.140625" style="3"/>
    <col min="8105" max="8105" width="4.85546875" style="3" customWidth="1"/>
    <col min="8106" max="8106" width="4.5703125" style="3" customWidth="1"/>
    <col min="8107" max="8107" width="4.7109375" style="3" customWidth="1"/>
    <col min="8108" max="8108" width="10.7109375" style="3" customWidth="1"/>
    <col min="8109" max="8109" width="55.7109375" style="3" customWidth="1"/>
    <col min="8110" max="8110" width="4.7109375" style="3" customWidth="1"/>
    <col min="8111" max="8111" width="9.5703125" style="3" customWidth="1"/>
    <col min="8112" max="8113" width="0" style="3" hidden="1" customWidth="1"/>
    <col min="8114" max="8114" width="9.85546875" style="3" customWidth="1"/>
    <col min="8115" max="8115" width="12.7109375" style="3" customWidth="1"/>
    <col min="8116" max="8116" width="8.140625" style="3" customWidth="1"/>
    <col min="8117" max="8117" width="8.28515625" style="3" customWidth="1"/>
    <col min="8118" max="8124" width="0" style="3" hidden="1" customWidth="1"/>
    <col min="8125" max="8360" width="9.140625" style="3"/>
    <col min="8361" max="8361" width="4.85546875" style="3" customWidth="1"/>
    <col min="8362" max="8362" width="4.5703125" style="3" customWidth="1"/>
    <col min="8363" max="8363" width="4.7109375" style="3" customWidth="1"/>
    <col min="8364" max="8364" width="10.7109375" style="3" customWidth="1"/>
    <col min="8365" max="8365" width="55.7109375" style="3" customWidth="1"/>
    <col min="8366" max="8366" width="4.7109375" style="3" customWidth="1"/>
    <col min="8367" max="8367" width="9.5703125" style="3" customWidth="1"/>
    <col min="8368" max="8369" width="0" style="3" hidden="1" customWidth="1"/>
    <col min="8370" max="8370" width="9.85546875" style="3" customWidth="1"/>
    <col min="8371" max="8371" width="12.7109375" style="3" customWidth="1"/>
    <col min="8372" max="8372" width="8.140625" style="3" customWidth="1"/>
    <col min="8373" max="8373" width="8.28515625" style="3" customWidth="1"/>
    <col min="8374" max="8380" width="0" style="3" hidden="1" customWidth="1"/>
    <col min="8381" max="8616" width="9.140625" style="3"/>
    <col min="8617" max="8617" width="4.85546875" style="3" customWidth="1"/>
    <col min="8618" max="8618" width="4.5703125" style="3" customWidth="1"/>
    <col min="8619" max="8619" width="4.7109375" style="3" customWidth="1"/>
    <col min="8620" max="8620" width="10.7109375" style="3" customWidth="1"/>
    <col min="8621" max="8621" width="55.7109375" style="3" customWidth="1"/>
    <col min="8622" max="8622" width="4.7109375" style="3" customWidth="1"/>
    <col min="8623" max="8623" width="9.5703125" style="3" customWidth="1"/>
    <col min="8624" max="8625" width="0" style="3" hidden="1" customWidth="1"/>
    <col min="8626" max="8626" width="9.85546875" style="3" customWidth="1"/>
    <col min="8627" max="8627" width="12.7109375" style="3" customWidth="1"/>
    <col min="8628" max="8628" width="8.140625" style="3" customWidth="1"/>
    <col min="8629" max="8629" width="8.28515625" style="3" customWidth="1"/>
    <col min="8630" max="8636" width="0" style="3" hidden="1" customWidth="1"/>
    <col min="8637" max="8872" width="9.140625" style="3"/>
    <col min="8873" max="8873" width="4.85546875" style="3" customWidth="1"/>
    <col min="8874" max="8874" width="4.5703125" style="3" customWidth="1"/>
    <col min="8875" max="8875" width="4.7109375" style="3" customWidth="1"/>
    <col min="8876" max="8876" width="10.7109375" style="3" customWidth="1"/>
    <col min="8877" max="8877" width="55.7109375" style="3" customWidth="1"/>
    <col min="8878" max="8878" width="4.7109375" style="3" customWidth="1"/>
    <col min="8879" max="8879" width="9.5703125" style="3" customWidth="1"/>
    <col min="8880" max="8881" width="0" style="3" hidden="1" customWidth="1"/>
    <col min="8882" max="8882" width="9.85546875" style="3" customWidth="1"/>
    <col min="8883" max="8883" width="12.7109375" style="3" customWidth="1"/>
    <col min="8884" max="8884" width="8.140625" style="3" customWidth="1"/>
    <col min="8885" max="8885" width="8.28515625" style="3" customWidth="1"/>
    <col min="8886" max="8892" width="0" style="3" hidden="1" customWidth="1"/>
    <col min="8893" max="9128" width="9.140625" style="3"/>
    <col min="9129" max="9129" width="4.85546875" style="3" customWidth="1"/>
    <col min="9130" max="9130" width="4.5703125" style="3" customWidth="1"/>
    <col min="9131" max="9131" width="4.7109375" style="3" customWidth="1"/>
    <col min="9132" max="9132" width="10.7109375" style="3" customWidth="1"/>
    <col min="9133" max="9133" width="55.7109375" style="3" customWidth="1"/>
    <col min="9134" max="9134" width="4.7109375" style="3" customWidth="1"/>
    <col min="9135" max="9135" width="9.5703125" style="3" customWidth="1"/>
    <col min="9136" max="9137" width="0" style="3" hidden="1" customWidth="1"/>
    <col min="9138" max="9138" width="9.85546875" style="3" customWidth="1"/>
    <col min="9139" max="9139" width="12.7109375" style="3" customWidth="1"/>
    <col min="9140" max="9140" width="8.140625" style="3" customWidth="1"/>
    <col min="9141" max="9141" width="8.28515625" style="3" customWidth="1"/>
    <col min="9142" max="9148" width="0" style="3" hidden="1" customWidth="1"/>
    <col min="9149" max="9384" width="9.140625" style="3"/>
    <col min="9385" max="9385" width="4.85546875" style="3" customWidth="1"/>
    <col min="9386" max="9386" width="4.5703125" style="3" customWidth="1"/>
    <col min="9387" max="9387" width="4.7109375" style="3" customWidth="1"/>
    <col min="9388" max="9388" width="10.7109375" style="3" customWidth="1"/>
    <col min="9389" max="9389" width="55.7109375" style="3" customWidth="1"/>
    <col min="9390" max="9390" width="4.7109375" style="3" customWidth="1"/>
    <col min="9391" max="9391" width="9.5703125" style="3" customWidth="1"/>
    <col min="9392" max="9393" width="0" style="3" hidden="1" customWidth="1"/>
    <col min="9394" max="9394" width="9.85546875" style="3" customWidth="1"/>
    <col min="9395" max="9395" width="12.7109375" style="3" customWidth="1"/>
    <col min="9396" max="9396" width="8.140625" style="3" customWidth="1"/>
    <col min="9397" max="9397" width="8.28515625" style="3" customWidth="1"/>
    <col min="9398" max="9404" width="0" style="3" hidden="1" customWidth="1"/>
    <col min="9405" max="9640" width="9.140625" style="3"/>
    <col min="9641" max="9641" width="4.85546875" style="3" customWidth="1"/>
    <col min="9642" max="9642" width="4.5703125" style="3" customWidth="1"/>
    <col min="9643" max="9643" width="4.7109375" style="3" customWidth="1"/>
    <col min="9644" max="9644" width="10.7109375" style="3" customWidth="1"/>
    <col min="9645" max="9645" width="55.7109375" style="3" customWidth="1"/>
    <col min="9646" max="9646" width="4.7109375" style="3" customWidth="1"/>
    <col min="9647" max="9647" width="9.5703125" style="3" customWidth="1"/>
    <col min="9648" max="9649" width="0" style="3" hidden="1" customWidth="1"/>
    <col min="9650" max="9650" width="9.85546875" style="3" customWidth="1"/>
    <col min="9651" max="9651" width="12.7109375" style="3" customWidth="1"/>
    <col min="9652" max="9652" width="8.140625" style="3" customWidth="1"/>
    <col min="9653" max="9653" width="8.28515625" style="3" customWidth="1"/>
    <col min="9654" max="9660" width="0" style="3" hidden="1" customWidth="1"/>
    <col min="9661" max="9896" width="9.140625" style="3"/>
    <col min="9897" max="9897" width="4.85546875" style="3" customWidth="1"/>
    <col min="9898" max="9898" width="4.5703125" style="3" customWidth="1"/>
    <col min="9899" max="9899" width="4.7109375" style="3" customWidth="1"/>
    <col min="9900" max="9900" width="10.7109375" style="3" customWidth="1"/>
    <col min="9901" max="9901" width="55.7109375" style="3" customWidth="1"/>
    <col min="9902" max="9902" width="4.7109375" style="3" customWidth="1"/>
    <col min="9903" max="9903" width="9.5703125" style="3" customWidth="1"/>
    <col min="9904" max="9905" width="0" style="3" hidden="1" customWidth="1"/>
    <col min="9906" max="9906" width="9.85546875" style="3" customWidth="1"/>
    <col min="9907" max="9907" width="12.7109375" style="3" customWidth="1"/>
    <col min="9908" max="9908" width="8.140625" style="3" customWidth="1"/>
    <col min="9909" max="9909" width="8.28515625" style="3" customWidth="1"/>
    <col min="9910" max="9916" width="0" style="3" hidden="1" customWidth="1"/>
    <col min="9917" max="10152" width="9.140625" style="3"/>
    <col min="10153" max="10153" width="4.85546875" style="3" customWidth="1"/>
    <col min="10154" max="10154" width="4.5703125" style="3" customWidth="1"/>
    <col min="10155" max="10155" width="4.7109375" style="3" customWidth="1"/>
    <col min="10156" max="10156" width="10.7109375" style="3" customWidth="1"/>
    <col min="10157" max="10157" width="55.7109375" style="3" customWidth="1"/>
    <col min="10158" max="10158" width="4.7109375" style="3" customWidth="1"/>
    <col min="10159" max="10159" width="9.5703125" style="3" customWidth="1"/>
    <col min="10160" max="10161" width="0" style="3" hidden="1" customWidth="1"/>
    <col min="10162" max="10162" width="9.85546875" style="3" customWidth="1"/>
    <col min="10163" max="10163" width="12.7109375" style="3" customWidth="1"/>
    <col min="10164" max="10164" width="8.140625" style="3" customWidth="1"/>
    <col min="10165" max="10165" width="8.28515625" style="3" customWidth="1"/>
    <col min="10166" max="10172" width="0" style="3" hidden="1" customWidth="1"/>
    <col min="10173" max="10408" width="9.140625" style="3"/>
    <col min="10409" max="10409" width="4.85546875" style="3" customWidth="1"/>
    <col min="10410" max="10410" width="4.5703125" style="3" customWidth="1"/>
    <col min="10411" max="10411" width="4.7109375" style="3" customWidth="1"/>
    <col min="10412" max="10412" width="10.7109375" style="3" customWidth="1"/>
    <col min="10413" max="10413" width="55.7109375" style="3" customWidth="1"/>
    <col min="10414" max="10414" width="4.7109375" style="3" customWidth="1"/>
    <col min="10415" max="10415" width="9.5703125" style="3" customWidth="1"/>
    <col min="10416" max="10417" width="0" style="3" hidden="1" customWidth="1"/>
    <col min="10418" max="10418" width="9.85546875" style="3" customWidth="1"/>
    <col min="10419" max="10419" width="12.7109375" style="3" customWidth="1"/>
    <col min="10420" max="10420" width="8.140625" style="3" customWidth="1"/>
    <col min="10421" max="10421" width="8.28515625" style="3" customWidth="1"/>
    <col min="10422" max="10428" width="0" style="3" hidden="1" customWidth="1"/>
    <col min="10429" max="10664" width="9.140625" style="3"/>
    <col min="10665" max="10665" width="4.85546875" style="3" customWidth="1"/>
    <col min="10666" max="10666" width="4.5703125" style="3" customWidth="1"/>
    <col min="10667" max="10667" width="4.7109375" style="3" customWidth="1"/>
    <col min="10668" max="10668" width="10.7109375" style="3" customWidth="1"/>
    <col min="10669" max="10669" width="55.7109375" style="3" customWidth="1"/>
    <col min="10670" max="10670" width="4.7109375" style="3" customWidth="1"/>
    <col min="10671" max="10671" width="9.5703125" style="3" customWidth="1"/>
    <col min="10672" max="10673" width="0" style="3" hidden="1" customWidth="1"/>
    <col min="10674" max="10674" width="9.85546875" style="3" customWidth="1"/>
    <col min="10675" max="10675" width="12.7109375" style="3" customWidth="1"/>
    <col min="10676" max="10676" width="8.140625" style="3" customWidth="1"/>
    <col min="10677" max="10677" width="8.28515625" style="3" customWidth="1"/>
    <col min="10678" max="10684" width="0" style="3" hidden="1" customWidth="1"/>
    <col min="10685" max="10920" width="9.140625" style="3"/>
    <col min="10921" max="10921" width="4.85546875" style="3" customWidth="1"/>
    <col min="10922" max="10922" width="4.5703125" style="3" customWidth="1"/>
    <col min="10923" max="10923" width="4.7109375" style="3" customWidth="1"/>
    <col min="10924" max="10924" width="10.7109375" style="3" customWidth="1"/>
    <col min="10925" max="10925" width="55.7109375" style="3" customWidth="1"/>
    <col min="10926" max="10926" width="4.7109375" style="3" customWidth="1"/>
    <col min="10927" max="10927" width="9.5703125" style="3" customWidth="1"/>
    <col min="10928" max="10929" width="0" style="3" hidden="1" customWidth="1"/>
    <col min="10930" max="10930" width="9.85546875" style="3" customWidth="1"/>
    <col min="10931" max="10931" width="12.7109375" style="3" customWidth="1"/>
    <col min="10932" max="10932" width="8.140625" style="3" customWidth="1"/>
    <col min="10933" max="10933" width="8.28515625" style="3" customWidth="1"/>
    <col min="10934" max="10940" width="0" style="3" hidden="1" customWidth="1"/>
    <col min="10941" max="11176" width="9.140625" style="3"/>
    <col min="11177" max="11177" width="4.85546875" style="3" customWidth="1"/>
    <col min="11178" max="11178" width="4.5703125" style="3" customWidth="1"/>
    <col min="11179" max="11179" width="4.7109375" style="3" customWidth="1"/>
    <col min="11180" max="11180" width="10.7109375" style="3" customWidth="1"/>
    <col min="11181" max="11181" width="55.7109375" style="3" customWidth="1"/>
    <col min="11182" max="11182" width="4.7109375" style="3" customWidth="1"/>
    <col min="11183" max="11183" width="9.5703125" style="3" customWidth="1"/>
    <col min="11184" max="11185" width="0" style="3" hidden="1" customWidth="1"/>
    <col min="11186" max="11186" width="9.85546875" style="3" customWidth="1"/>
    <col min="11187" max="11187" width="12.7109375" style="3" customWidth="1"/>
    <col min="11188" max="11188" width="8.140625" style="3" customWidth="1"/>
    <col min="11189" max="11189" width="8.28515625" style="3" customWidth="1"/>
    <col min="11190" max="11196" width="0" style="3" hidden="1" customWidth="1"/>
    <col min="11197" max="11432" width="9.140625" style="3"/>
    <col min="11433" max="11433" width="4.85546875" style="3" customWidth="1"/>
    <col min="11434" max="11434" width="4.5703125" style="3" customWidth="1"/>
    <col min="11435" max="11435" width="4.7109375" style="3" customWidth="1"/>
    <col min="11436" max="11436" width="10.7109375" style="3" customWidth="1"/>
    <col min="11437" max="11437" width="55.7109375" style="3" customWidth="1"/>
    <col min="11438" max="11438" width="4.7109375" style="3" customWidth="1"/>
    <col min="11439" max="11439" width="9.5703125" style="3" customWidth="1"/>
    <col min="11440" max="11441" width="0" style="3" hidden="1" customWidth="1"/>
    <col min="11442" max="11442" width="9.85546875" style="3" customWidth="1"/>
    <col min="11443" max="11443" width="12.7109375" style="3" customWidth="1"/>
    <col min="11444" max="11444" width="8.140625" style="3" customWidth="1"/>
    <col min="11445" max="11445" width="8.28515625" style="3" customWidth="1"/>
    <col min="11446" max="11452" width="0" style="3" hidden="1" customWidth="1"/>
    <col min="11453" max="11688" width="9.140625" style="3"/>
    <col min="11689" max="11689" width="4.85546875" style="3" customWidth="1"/>
    <col min="11690" max="11690" width="4.5703125" style="3" customWidth="1"/>
    <col min="11691" max="11691" width="4.7109375" style="3" customWidth="1"/>
    <col min="11692" max="11692" width="10.7109375" style="3" customWidth="1"/>
    <col min="11693" max="11693" width="55.7109375" style="3" customWidth="1"/>
    <col min="11694" max="11694" width="4.7109375" style="3" customWidth="1"/>
    <col min="11695" max="11695" width="9.5703125" style="3" customWidth="1"/>
    <col min="11696" max="11697" width="0" style="3" hidden="1" customWidth="1"/>
    <col min="11698" max="11698" width="9.85546875" style="3" customWidth="1"/>
    <col min="11699" max="11699" width="12.7109375" style="3" customWidth="1"/>
    <col min="11700" max="11700" width="8.140625" style="3" customWidth="1"/>
    <col min="11701" max="11701" width="8.28515625" style="3" customWidth="1"/>
    <col min="11702" max="11708" width="0" style="3" hidden="1" customWidth="1"/>
    <col min="11709" max="11944" width="9.140625" style="3"/>
    <col min="11945" max="11945" width="4.85546875" style="3" customWidth="1"/>
    <col min="11946" max="11946" width="4.5703125" style="3" customWidth="1"/>
    <col min="11947" max="11947" width="4.7109375" style="3" customWidth="1"/>
    <col min="11948" max="11948" width="10.7109375" style="3" customWidth="1"/>
    <col min="11949" max="11949" width="55.7109375" style="3" customWidth="1"/>
    <col min="11950" max="11950" width="4.7109375" style="3" customWidth="1"/>
    <col min="11951" max="11951" width="9.5703125" style="3" customWidth="1"/>
    <col min="11952" max="11953" width="0" style="3" hidden="1" customWidth="1"/>
    <col min="11954" max="11954" width="9.85546875" style="3" customWidth="1"/>
    <col min="11955" max="11955" width="12.7109375" style="3" customWidth="1"/>
    <col min="11956" max="11956" width="8.140625" style="3" customWidth="1"/>
    <col min="11957" max="11957" width="8.28515625" style="3" customWidth="1"/>
    <col min="11958" max="11964" width="0" style="3" hidden="1" customWidth="1"/>
    <col min="11965" max="12200" width="9.140625" style="3"/>
    <col min="12201" max="12201" width="4.85546875" style="3" customWidth="1"/>
    <col min="12202" max="12202" width="4.5703125" style="3" customWidth="1"/>
    <col min="12203" max="12203" width="4.7109375" style="3" customWidth="1"/>
    <col min="12204" max="12204" width="10.7109375" style="3" customWidth="1"/>
    <col min="12205" max="12205" width="55.7109375" style="3" customWidth="1"/>
    <col min="12206" max="12206" width="4.7109375" style="3" customWidth="1"/>
    <col min="12207" max="12207" width="9.5703125" style="3" customWidth="1"/>
    <col min="12208" max="12209" width="0" style="3" hidden="1" customWidth="1"/>
    <col min="12210" max="12210" width="9.85546875" style="3" customWidth="1"/>
    <col min="12211" max="12211" width="12.7109375" style="3" customWidth="1"/>
    <col min="12212" max="12212" width="8.140625" style="3" customWidth="1"/>
    <col min="12213" max="12213" width="8.28515625" style="3" customWidth="1"/>
    <col min="12214" max="12220" width="0" style="3" hidden="1" customWidth="1"/>
    <col min="12221" max="12456" width="9.140625" style="3"/>
    <col min="12457" max="12457" width="4.85546875" style="3" customWidth="1"/>
    <col min="12458" max="12458" width="4.5703125" style="3" customWidth="1"/>
    <col min="12459" max="12459" width="4.7109375" style="3" customWidth="1"/>
    <col min="12460" max="12460" width="10.7109375" style="3" customWidth="1"/>
    <col min="12461" max="12461" width="55.7109375" style="3" customWidth="1"/>
    <col min="12462" max="12462" width="4.7109375" style="3" customWidth="1"/>
    <col min="12463" max="12463" width="9.5703125" style="3" customWidth="1"/>
    <col min="12464" max="12465" width="0" style="3" hidden="1" customWidth="1"/>
    <col min="12466" max="12466" width="9.85546875" style="3" customWidth="1"/>
    <col min="12467" max="12467" width="12.7109375" style="3" customWidth="1"/>
    <col min="12468" max="12468" width="8.140625" style="3" customWidth="1"/>
    <col min="12469" max="12469" width="8.28515625" style="3" customWidth="1"/>
    <col min="12470" max="12476" width="0" style="3" hidden="1" customWidth="1"/>
    <col min="12477" max="12712" width="9.140625" style="3"/>
    <col min="12713" max="12713" width="4.85546875" style="3" customWidth="1"/>
    <col min="12714" max="12714" width="4.5703125" style="3" customWidth="1"/>
    <col min="12715" max="12715" width="4.7109375" style="3" customWidth="1"/>
    <col min="12716" max="12716" width="10.7109375" style="3" customWidth="1"/>
    <col min="12717" max="12717" width="55.7109375" style="3" customWidth="1"/>
    <col min="12718" max="12718" width="4.7109375" style="3" customWidth="1"/>
    <col min="12719" max="12719" width="9.5703125" style="3" customWidth="1"/>
    <col min="12720" max="12721" width="0" style="3" hidden="1" customWidth="1"/>
    <col min="12722" max="12722" width="9.85546875" style="3" customWidth="1"/>
    <col min="12723" max="12723" width="12.7109375" style="3" customWidth="1"/>
    <col min="12724" max="12724" width="8.140625" style="3" customWidth="1"/>
    <col min="12725" max="12725" width="8.28515625" style="3" customWidth="1"/>
    <col min="12726" max="12732" width="0" style="3" hidden="1" customWidth="1"/>
    <col min="12733" max="12968" width="9.140625" style="3"/>
    <col min="12969" max="12969" width="4.85546875" style="3" customWidth="1"/>
    <col min="12970" max="12970" width="4.5703125" style="3" customWidth="1"/>
    <col min="12971" max="12971" width="4.7109375" style="3" customWidth="1"/>
    <col min="12972" max="12972" width="10.7109375" style="3" customWidth="1"/>
    <col min="12973" max="12973" width="55.7109375" style="3" customWidth="1"/>
    <col min="12974" max="12974" width="4.7109375" style="3" customWidth="1"/>
    <col min="12975" max="12975" width="9.5703125" style="3" customWidth="1"/>
    <col min="12976" max="12977" width="0" style="3" hidden="1" customWidth="1"/>
    <col min="12978" max="12978" width="9.85546875" style="3" customWidth="1"/>
    <col min="12979" max="12979" width="12.7109375" style="3" customWidth="1"/>
    <col min="12980" max="12980" width="8.140625" style="3" customWidth="1"/>
    <col min="12981" max="12981" width="8.28515625" style="3" customWidth="1"/>
    <col min="12982" max="12988" width="0" style="3" hidden="1" customWidth="1"/>
    <col min="12989" max="13224" width="9.140625" style="3"/>
    <col min="13225" max="13225" width="4.85546875" style="3" customWidth="1"/>
    <col min="13226" max="13226" width="4.5703125" style="3" customWidth="1"/>
    <col min="13227" max="13227" width="4.7109375" style="3" customWidth="1"/>
    <col min="13228" max="13228" width="10.7109375" style="3" customWidth="1"/>
    <col min="13229" max="13229" width="55.7109375" style="3" customWidth="1"/>
    <col min="13230" max="13230" width="4.7109375" style="3" customWidth="1"/>
    <col min="13231" max="13231" width="9.5703125" style="3" customWidth="1"/>
    <col min="13232" max="13233" width="0" style="3" hidden="1" customWidth="1"/>
    <col min="13234" max="13234" width="9.85546875" style="3" customWidth="1"/>
    <col min="13235" max="13235" width="12.7109375" style="3" customWidth="1"/>
    <col min="13236" max="13236" width="8.140625" style="3" customWidth="1"/>
    <col min="13237" max="13237" width="8.28515625" style="3" customWidth="1"/>
    <col min="13238" max="13244" width="0" style="3" hidden="1" customWidth="1"/>
    <col min="13245" max="13480" width="9.140625" style="3"/>
    <col min="13481" max="13481" width="4.85546875" style="3" customWidth="1"/>
    <col min="13482" max="13482" width="4.5703125" style="3" customWidth="1"/>
    <col min="13483" max="13483" width="4.7109375" style="3" customWidth="1"/>
    <col min="13484" max="13484" width="10.7109375" style="3" customWidth="1"/>
    <col min="13485" max="13485" width="55.7109375" style="3" customWidth="1"/>
    <col min="13486" max="13486" width="4.7109375" style="3" customWidth="1"/>
    <col min="13487" max="13487" width="9.5703125" style="3" customWidth="1"/>
    <col min="13488" max="13489" width="0" style="3" hidden="1" customWidth="1"/>
    <col min="13490" max="13490" width="9.85546875" style="3" customWidth="1"/>
    <col min="13491" max="13491" width="12.7109375" style="3" customWidth="1"/>
    <col min="13492" max="13492" width="8.140625" style="3" customWidth="1"/>
    <col min="13493" max="13493" width="8.28515625" style="3" customWidth="1"/>
    <col min="13494" max="13500" width="0" style="3" hidden="1" customWidth="1"/>
    <col min="13501" max="13736" width="9.140625" style="3"/>
    <col min="13737" max="13737" width="4.85546875" style="3" customWidth="1"/>
    <col min="13738" max="13738" width="4.5703125" style="3" customWidth="1"/>
    <col min="13739" max="13739" width="4.7109375" style="3" customWidth="1"/>
    <col min="13740" max="13740" width="10.7109375" style="3" customWidth="1"/>
    <col min="13741" max="13741" width="55.7109375" style="3" customWidth="1"/>
    <col min="13742" max="13742" width="4.7109375" style="3" customWidth="1"/>
    <col min="13743" max="13743" width="9.5703125" style="3" customWidth="1"/>
    <col min="13744" max="13745" width="0" style="3" hidden="1" customWidth="1"/>
    <col min="13746" max="13746" width="9.85546875" style="3" customWidth="1"/>
    <col min="13747" max="13747" width="12.7109375" style="3" customWidth="1"/>
    <col min="13748" max="13748" width="8.140625" style="3" customWidth="1"/>
    <col min="13749" max="13749" width="8.28515625" style="3" customWidth="1"/>
    <col min="13750" max="13756" width="0" style="3" hidden="1" customWidth="1"/>
    <col min="13757" max="13992" width="9.140625" style="3"/>
    <col min="13993" max="13993" width="4.85546875" style="3" customWidth="1"/>
    <col min="13994" max="13994" width="4.5703125" style="3" customWidth="1"/>
    <col min="13995" max="13995" width="4.7109375" style="3" customWidth="1"/>
    <col min="13996" max="13996" width="10.7109375" style="3" customWidth="1"/>
    <col min="13997" max="13997" width="55.7109375" style="3" customWidth="1"/>
    <col min="13998" max="13998" width="4.7109375" style="3" customWidth="1"/>
    <col min="13999" max="13999" width="9.5703125" style="3" customWidth="1"/>
    <col min="14000" max="14001" width="0" style="3" hidden="1" customWidth="1"/>
    <col min="14002" max="14002" width="9.85546875" style="3" customWidth="1"/>
    <col min="14003" max="14003" width="12.7109375" style="3" customWidth="1"/>
    <col min="14004" max="14004" width="8.140625" style="3" customWidth="1"/>
    <col min="14005" max="14005" width="8.28515625" style="3" customWidth="1"/>
    <col min="14006" max="14012" width="0" style="3" hidden="1" customWidth="1"/>
    <col min="14013" max="14248" width="9.140625" style="3"/>
    <col min="14249" max="14249" width="4.85546875" style="3" customWidth="1"/>
    <col min="14250" max="14250" width="4.5703125" style="3" customWidth="1"/>
    <col min="14251" max="14251" width="4.7109375" style="3" customWidth="1"/>
    <col min="14252" max="14252" width="10.7109375" style="3" customWidth="1"/>
    <col min="14253" max="14253" width="55.7109375" style="3" customWidth="1"/>
    <col min="14254" max="14254" width="4.7109375" style="3" customWidth="1"/>
    <col min="14255" max="14255" width="9.5703125" style="3" customWidth="1"/>
    <col min="14256" max="14257" width="0" style="3" hidden="1" customWidth="1"/>
    <col min="14258" max="14258" width="9.85546875" style="3" customWidth="1"/>
    <col min="14259" max="14259" width="12.7109375" style="3" customWidth="1"/>
    <col min="14260" max="14260" width="8.140625" style="3" customWidth="1"/>
    <col min="14261" max="14261" width="8.28515625" style="3" customWidth="1"/>
    <col min="14262" max="14268" width="0" style="3" hidden="1" customWidth="1"/>
    <col min="14269" max="14504" width="9.140625" style="3"/>
    <col min="14505" max="14505" width="4.85546875" style="3" customWidth="1"/>
    <col min="14506" max="14506" width="4.5703125" style="3" customWidth="1"/>
    <col min="14507" max="14507" width="4.7109375" style="3" customWidth="1"/>
    <col min="14508" max="14508" width="10.7109375" style="3" customWidth="1"/>
    <col min="14509" max="14509" width="55.7109375" style="3" customWidth="1"/>
    <col min="14510" max="14510" width="4.7109375" style="3" customWidth="1"/>
    <col min="14511" max="14511" width="9.5703125" style="3" customWidth="1"/>
    <col min="14512" max="14513" width="0" style="3" hidden="1" customWidth="1"/>
    <col min="14514" max="14514" width="9.85546875" style="3" customWidth="1"/>
    <col min="14515" max="14515" width="12.7109375" style="3" customWidth="1"/>
    <col min="14516" max="14516" width="8.140625" style="3" customWidth="1"/>
    <col min="14517" max="14517" width="8.28515625" style="3" customWidth="1"/>
    <col min="14518" max="14524" width="0" style="3" hidden="1" customWidth="1"/>
    <col min="14525" max="14760" width="9.140625" style="3"/>
    <col min="14761" max="14761" width="4.85546875" style="3" customWidth="1"/>
    <col min="14762" max="14762" width="4.5703125" style="3" customWidth="1"/>
    <col min="14763" max="14763" width="4.7109375" style="3" customWidth="1"/>
    <col min="14764" max="14764" width="10.7109375" style="3" customWidth="1"/>
    <col min="14765" max="14765" width="55.7109375" style="3" customWidth="1"/>
    <col min="14766" max="14766" width="4.7109375" style="3" customWidth="1"/>
    <col min="14767" max="14767" width="9.5703125" style="3" customWidth="1"/>
    <col min="14768" max="14769" width="0" style="3" hidden="1" customWidth="1"/>
    <col min="14770" max="14770" width="9.85546875" style="3" customWidth="1"/>
    <col min="14771" max="14771" width="12.7109375" style="3" customWidth="1"/>
    <col min="14772" max="14772" width="8.140625" style="3" customWidth="1"/>
    <col min="14773" max="14773" width="8.28515625" style="3" customWidth="1"/>
    <col min="14774" max="14780" width="0" style="3" hidden="1" customWidth="1"/>
    <col min="14781" max="15016" width="9.140625" style="3"/>
    <col min="15017" max="15017" width="4.85546875" style="3" customWidth="1"/>
    <col min="15018" max="15018" width="4.5703125" style="3" customWidth="1"/>
    <col min="15019" max="15019" width="4.7109375" style="3" customWidth="1"/>
    <col min="15020" max="15020" width="10.7109375" style="3" customWidth="1"/>
    <col min="15021" max="15021" width="55.7109375" style="3" customWidth="1"/>
    <col min="15022" max="15022" width="4.7109375" style="3" customWidth="1"/>
    <col min="15023" max="15023" width="9.5703125" style="3" customWidth="1"/>
    <col min="15024" max="15025" width="0" style="3" hidden="1" customWidth="1"/>
    <col min="15026" max="15026" width="9.85546875" style="3" customWidth="1"/>
    <col min="15027" max="15027" width="12.7109375" style="3" customWidth="1"/>
    <col min="15028" max="15028" width="8.140625" style="3" customWidth="1"/>
    <col min="15029" max="15029" width="8.28515625" style="3" customWidth="1"/>
    <col min="15030" max="15036" width="0" style="3" hidden="1" customWidth="1"/>
    <col min="15037" max="15272" width="9.140625" style="3"/>
    <col min="15273" max="15273" width="4.85546875" style="3" customWidth="1"/>
    <col min="15274" max="15274" width="4.5703125" style="3" customWidth="1"/>
    <col min="15275" max="15275" width="4.7109375" style="3" customWidth="1"/>
    <col min="15276" max="15276" width="10.7109375" style="3" customWidth="1"/>
    <col min="15277" max="15277" width="55.7109375" style="3" customWidth="1"/>
    <col min="15278" max="15278" width="4.7109375" style="3" customWidth="1"/>
    <col min="15279" max="15279" width="9.5703125" style="3" customWidth="1"/>
    <col min="15280" max="15281" width="0" style="3" hidden="1" customWidth="1"/>
    <col min="15282" max="15282" width="9.85546875" style="3" customWidth="1"/>
    <col min="15283" max="15283" width="12.7109375" style="3" customWidth="1"/>
    <col min="15284" max="15284" width="8.140625" style="3" customWidth="1"/>
    <col min="15285" max="15285" width="8.28515625" style="3" customWidth="1"/>
    <col min="15286" max="15292" width="0" style="3" hidden="1" customWidth="1"/>
    <col min="15293" max="15528" width="9.140625" style="3"/>
    <col min="15529" max="15529" width="4.85546875" style="3" customWidth="1"/>
    <col min="15530" max="15530" width="4.5703125" style="3" customWidth="1"/>
    <col min="15531" max="15531" width="4.7109375" style="3" customWidth="1"/>
    <col min="15532" max="15532" width="10.7109375" style="3" customWidth="1"/>
    <col min="15533" max="15533" width="55.7109375" style="3" customWidth="1"/>
    <col min="15534" max="15534" width="4.7109375" style="3" customWidth="1"/>
    <col min="15535" max="15535" width="9.5703125" style="3" customWidth="1"/>
    <col min="15536" max="15537" width="0" style="3" hidden="1" customWidth="1"/>
    <col min="15538" max="15538" width="9.85546875" style="3" customWidth="1"/>
    <col min="15539" max="15539" width="12.7109375" style="3" customWidth="1"/>
    <col min="15540" max="15540" width="8.140625" style="3" customWidth="1"/>
    <col min="15541" max="15541" width="8.28515625" style="3" customWidth="1"/>
    <col min="15542" max="15548" width="0" style="3" hidden="1" customWidth="1"/>
    <col min="15549" max="15784" width="9.140625" style="3"/>
    <col min="15785" max="15785" width="4.85546875" style="3" customWidth="1"/>
    <col min="15786" max="15786" width="4.5703125" style="3" customWidth="1"/>
    <col min="15787" max="15787" width="4.7109375" style="3" customWidth="1"/>
    <col min="15788" max="15788" width="10.7109375" style="3" customWidth="1"/>
    <col min="15789" max="15789" width="55.7109375" style="3" customWidth="1"/>
    <col min="15790" max="15790" width="4.7109375" style="3" customWidth="1"/>
    <col min="15791" max="15791" width="9.5703125" style="3" customWidth="1"/>
    <col min="15792" max="15793" width="0" style="3" hidden="1" customWidth="1"/>
    <col min="15794" max="15794" width="9.85546875" style="3" customWidth="1"/>
    <col min="15795" max="15795" width="12.7109375" style="3" customWidth="1"/>
    <col min="15796" max="15796" width="8.140625" style="3" customWidth="1"/>
    <col min="15797" max="15797" width="8.28515625" style="3" customWidth="1"/>
    <col min="15798" max="15804" width="0" style="3" hidden="1" customWidth="1"/>
    <col min="15805" max="16040" width="9.140625" style="3"/>
    <col min="16041" max="16041" width="4.85546875" style="3" customWidth="1"/>
    <col min="16042" max="16042" width="4.5703125" style="3" customWidth="1"/>
    <col min="16043" max="16043" width="4.7109375" style="3" customWidth="1"/>
    <col min="16044" max="16044" width="10.7109375" style="3" customWidth="1"/>
    <col min="16045" max="16045" width="55.7109375" style="3" customWidth="1"/>
    <col min="16046" max="16046" width="4.7109375" style="3" customWidth="1"/>
    <col min="16047" max="16047" width="9.5703125" style="3" customWidth="1"/>
    <col min="16048" max="16049" width="0" style="3" hidden="1" customWidth="1"/>
    <col min="16050" max="16050" width="9.85546875" style="3" customWidth="1"/>
    <col min="16051" max="16051" width="12.7109375" style="3" customWidth="1"/>
    <col min="16052" max="16052" width="8.140625" style="3" customWidth="1"/>
    <col min="16053" max="16053" width="8.28515625" style="3" customWidth="1"/>
    <col min="16054" max="16060" width="0" style="3" hidden="1" customWidth="1"/>
    <col min="16061" max="16384" width="9.140625" style="3"/>
  </cols>
  <sheetData>
    <row r="1" spans="1:163" ht="18" x14ac:dyDescent="0.25">
      <c r="A1" s="1" t="s">
        <v>143</v>
      </c>
      <c r="B1" s="2"/>
      <c r="C1" s="2"/>
      <c r="D1" s="2"/>
      <c r="E1" s="2"/>
      <c r="F1" s="2"/>
      <c r="G1" s="2"/>
      <c r="H1" s="2"/>
      <c r="I1" s="2"/>
    </row>
    <row r="2" spans="1:163" ht="12.75" x14ac:dyDescent="0.25">
      <c r="A2" s="4" t="s">
        <v>0</v>
      </c>
      <c r="B2" s="2"/>
      <c r="C2" s="5" t="s">
        <v>1</v>
      </c>
      <c r="D2" s="6"/>
      <c r="E2" s="6"/>
      <c r="F2" s="2"/>
      <c r="G2" s="2"/>
      <c r="H2" s="2"/>
      <c r="I2" s="2"/>
    </row>
    <row r="3" spans="1:163" ht="12.75" x14ac:dyDescent="0.25">
      <c r="A3" s="4" t="s">
        <v>2</v>
      </c>
      <c r="B3" s="2"/>
      <c r="C3" s="7" t="s">
        <v>140</v>
      </c>
      <c r="D3" s="6"/>
      <c r="E3" s="6"/>
      <c r="F3" s="2"/>
      <c r="G3" s="2"/>
      <c r="H3" s="2"/>
      <c r="I3" s="8"/>
    </row>
    <row r="4" spans="1:163" x14ac:dyDescent="0.25">
      <c r="A4" s="2"/>
      <c r="B4" s="2"/>
      <c r="C4" s="8"/>
      <c r="D4" s="6"/>
      <c r="E4" s="6"/>
      <c r="F4" s="2"/>
      <c r="G4" s="2"/>
      <c r="H4" s="2"/>
      <c r="I4" s="9"/>
    </row>
    <row r="5" spans="1:163" ht="5.25" customHeight="1" x14ac:dyDescent="0.25">
      <c r="A5" s="2"/>
      <c r="B5" s="2"/>
      <c r="C5" s="8"/>
      <c r="D5" s="6"/>
      <c r="E5" s="6"/>
      <c r="F5" s="2"/>
      <c r="G5" s="2"/>
      <c r="H5" s="2"/>
      <c r="I5" s="9"/>
    </row>
    <row r="6" spans="1:163" x14ac:dyDescent="0.25">
      <c r="A6" s="2" t="s">
        <v>3</v>
      </c>
      <c r="B6" s="2"/>
      <c r="C6" s="10" t="s">
        <v>142</v>
      </c>
      <c r="D6" s="6"/>
      <c r="E6" s="6"/>
      <c r="F6" s="2"/>
      <c r="G6" s="2"/>
      <c r="H6" s="2"/>
      <c r="I6" s="9"/>
    </row>
    <row r="7" spans="1:163" x14ac:dyDescent="0.25">
      <c r="A7" s="2" t="s">
        <v>146</v>
      </c>
      <c r="B7" s="2"/>
      <c r="C7" s="8"/>
      <c r="D7" s="6"/>
      <c r="E7" s="6"/>
      <c r="F7" s="2"/>
      <c r="G7" s="2"/>
      <c r="H7" s="2"/>
      <c r="I7" s="9"/>
    </row>
    <row r="8" spans="1:163" x14ac:dyDescent="0.25">
      <c r="A8" s="74" t="s">
        <v>145</v>
      </c>
      <c r="B8" s="2"/>
      <c r="C8" s="9"/>
      <c r="D8" s="6"/>
      <c r="E8" s="6"/>
      <c r="F8" s="2"/>
      <c r="G8" s="2"/>
      <c r="H8" s="2"/>
      <c r="I8" s="9"/>
    </row>
    <row r="9" spans="1:163" ht="6" customHeight="1" x14ac:dyDescent="0.25">
      <c r="A9" s="2"/>
      <c r="B9" s="2"/>
      <c r="C9" s="2"/>
      <c r="D9" s="2"/>
      <c r="E9" s="2"/>
      <c r="F9" s="2"/>
      <c r="G9" s="2"/>
      <c r="H9" s="2"/>
      <c r="I9" s="2"/>
    </row>
    <row r="10" spans="1:163" ht="22.5" x14ac:dyDescent="0.25">
      <c r="A10" s="11" t="s">
        <v>4</v>
      </c>
      <c r="B10" s="12" t="s">
        <v>5</v>
      </c>
      <c r="C10" s="12" t="s">
        <v>6</v>
      </c>
      <c r="D10" s="12" t="s">
        <v>7</v>
      </c>
      <c r="E10" s="12" t="s">
        <v>8</v>
      </c>
      <c r="F10" s="12" t="s">
        <v>9</v>
      </c>
      <c r="G10" s="12" t="s">
        <v>10</v>
      </c>
      <c r="H10" s="12" t="s">
        <v>11</v>
      </c>
      <c r="I10" s="12" t="s">
        <v>12</v>
      </c>
    </row>
    <row r="11" spans="1:163" x14ac:dyDescent="0.25">
      <c r="A11" s="13">
        <v>1</v>
      </c>
      <c r="B11" s="14">
        <v>2</v>
      </c>
      <c r="C11" s="14">
        <v>3</v>
      </c>
      <c r="D11" s="14">
        <v>4</v>
      </c>
      <c r="E11" s="14">
        <v>5</v>
      </c>
      <c r="F11" s="14">
        <v>6</v>
      </c>
      <c r="G11" s="14">
        <v>7</v>
      </c>
      <c r="H11" s="14">
        <v>8</v>
      </c>
      <c r="I11" s="14">
        <v>9</v>
      </c>
    </row>
    <row r="12" spans="1:163" ht="4.5" customHeight="1" x14ac:dyDescent="0.25">
      <c r="A12" s="2"/>
      <c r="B12" s="2"/>
      <c r="C12" s="2"/>
      <c r="D12" s="2"/>
      <c r="E12" s="2"/>
      <c r="F12" s="2"/>
      <c r="G12" s="2"/>
      <c r="H12" s="2"/>
      <c r="I12" s="2"/>
    </row>
    <row r="13" spans="1:163" s="16" customFormat="1" ht="20.25" customHeight="1" x14ac:dyDescent="0.25">
      <c r="A13" s="31"/>
      <c r="B13" s="32" t="s">
        <v>13</v>
      </c>
      <c r="C13" s="31"/>
      <c r="D13" s="31" t="s">
        <v>14</v>
      </c>
      <c r="E13" s="31" t="s">
        <v>15</v>
      </c>
      <c r="F13" s="31"/>
      <c r="G13" s="31"/>
      <c r="H13" s="31"/>
      <c r="I13" s="33">
        <f>I14+I17</f>
        <v>0</v>
      </c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</row>
    <row r="14" spans="1:163" s="18" customFormat="1" x14ac:dyDescent="0.25">
      <c r="A14" s="34"/>
      <c r="B14" s="35" t="s">
        <v>13</v>
      </c>
      <c r="C14" s="34"/>
      <c r="D14" s="34" t="s">
        <v>16</v>
      </c>
      <c r="E14" s="34" t="s">
        <v>17</v>
      </c>
      <c r="F14" s="34"/>
      <c r="G14" s="34"/>
      <c r="H14" s="34"/>
      <c r="I14" s="36">
        <f>SUM(I15:I16)</f>
        <v>0</v>
      </c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</row>
    <row r="15" spans="1:163" s="19" customFormat="1" x14ac:dyDescent="0.25">
      <c r="A15" s="37">
        <v>1</v>
      </c>
      <c r="B15" s="37" t="s">
        <v>18</v>
      </c>
      <c r="C15" s="37" t="s">
        <v>19</v>
      </c>
      <c r="D15" s="38" t="s">
        <v>20</v>
      </c>
      <c r="E15" s="39" t="s">
        <v>21</v>
      </c>
      <c r="F15" s="37" t="s">
        <v>22</v>
      </c>
      <c r="G15" s="40">
        <v>1394.252</v>
      </c>
      <c r="H15" s="40"/>
      <c r="I15" s="41">
        <f>ROUND(G15*H15,3)</f>
        <v>0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</row>
    <row r="16" spans="1:163" s="19" customFormat="1" ht="22.5" x14ac:dyDescent="0.25">
      <c r="A16" s="37">
        <v>2</v>
      </c>
      <c r="B16" s="37" t="s">
        <v>18</v>
      </c>
      <c r="C16" s="37" t="s">
        <v>19</v>
      </c>
      <c r="D16" s="38" t="s">
        <v>23</v>
      </c>
      <c r="E16" s="39" t="s">
        <v>24</v>
      </c>
      <c r="F16" s="37" t="s">
        <v>22</v>
      </c>
      <c r="G16" s="40">
        <v>1394.252</v>
      </c>
      <c r="H16" s="40"/>
      <c r="I16" s="41">
        <f>ROUND(G16*H16,3)</f>
        <v>0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</row>
    <row r="17" spans="1:163" s="18" customFormat="1" x14ac:dyDescent="0.25">
      <c r="A17" s="34"/>
      <c r="B17" s="35" t="s">
        <v>13</v>
      </c>
      <c r="C17" s="34"/>
      <c r="D17" s="34" t="s">
        <v>25</v>
      </c>
      <c r="E17" s="34" t="s">
        <v>26</v>
      </c>
      <c r="F17" s="34"/>
      <c r="G17" s="42"/>
      <c r="H17" s="42"/>
      <c r="I17" s="36">
        <f>SUM(I18:I30)</f>
        <v>0</v>
      </c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</row>
    <row r="18" spans="1:163" s="19" customFormat="1" ht="22.5" x14ac:dyDescent="0.25">
      <c r="A18" s="37">
        <v>1</v>
      </c>
      <c r="B18" s="37" t="s">
        <v>18</v>
      </c>
      <c r="C18" s="37" t="s">
        <v>27</v>
      </c>
      <c r="D18" s="38" t="s">
        <v>28</v>
      </c>
      <c r="E18" s="39" t="s">
        <v>29</v>
      </c>
      <c r="F18" s="37" t="s">
        <v>22</v>
      </c>
      <c r="G18" s="40">
        <v>5845</v>
      </c>
      <c r="H18" s="40"/>
      <c r="I18" s="41">
        <f t="shared" ref="I18:I29" si="0">ROUND(G18*H18,3)</f>
        <v>0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</row>
    <row r="19" spans="1:163" s="19" customFormat="1" ht="22.5" x14ac:dyDescent="0.25">
      <c r="A19" s="37">
        <v>2</v>
      </c>
      <c r="B19" s="37" t="s">
        <v>18</v>
      </c>
      <c r="C19" s="37" t="s">
        <v>27</v>
      </c>
      <c r="D19" s="38" t="s">
        <v>30</v>
      </c>
      <c r="E19" s="39" t="s">
        <v>31</v>
      </c>
      <c r="F19" s="37" t="s">
        <v>22</v>
      </c>
      <c r="G19" s="40">
        <f>2*G18</f>
        <v>11690</v>
      </c>
      <c r="H19" s="40"/>
      <c r="I19" s="41">
        <f t="shared" si="0"/>
        <v>0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</row>
    <row r="20" spans="1:163" s="19" customFormat="1" ht="22.5" x14ac:dyDescent="0.25">
      <c r="A20" s="37">
        <v>3</v>
      </c>
      <c r="B20" s="37" t="s">
        <v>18</v>
      </c>
      <c r="C20" s="37" t="s">
        <v>27</v>
      </c>
      <c r="D20" s="38" t="s">
        <v>32</v>
      </c>
      <c r="E20" s="39" t="s">
        <v>33</v>
      </c>
      <c r="F20" s="37" t="s">
        <v>22</v>
      </c>
      <c r="G20" s="40">
        <v>5845</v>
      </c>
      <c r="H20" s="40"/>
      <c r="I20" s="41">
        <f t="shared" si="0"/>
        <v>0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</row>
    <row r="21" spans="1:163" s="19" customFormat="1" ht="21.75" customHeight="1" x14ac:dyDescent="0.25">
      <c r="A21" s="37">
        <v>4</v>
      </c>
      <c r="B21" s="37" t="s">
        <v>18</v>
      </c>
      <c r="C21" s="37" t="s">
        <v>27</v>
      </c>
      <c r="D21" s="38" t="s">
        <v>34</v>
      </c>
      <c r="E21" s="39" t="s">
        <v>35</v>
      </c>
      <c r="F21" s="37" t="s">
        <v>36</v>
      </c>
      <c r="G21" s="40">
        <v>325</v>
      </c>
      <c r="H21" s="40"/>
      <c r="I21" s="41">
        <f t="shared" si="0"/>
        <v>0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</row>
    <row r="22" spans="1:163" s="19" customFormat="1" x14ac:dyDescent="0.25">
      <c r="A22" s="37">
        <v>5</v>
      </c>
      <c r="B22" s="37" t="s">
        <v>18</v>
      </c>
      <c r="C22" s="37" t="s">
        <v>27</v>
      </c>
      <c r="D22" s="38" t="s">
        <v>37</v>
      </c>
      <c r="E22" s="39" t="s">
        <v>147</v>
      </c>
      <c r="F22" s="37" t="s">
        <v>22</v>
      </c>
      <c r="G22" s="40">
        <v>5845</v>
      </c>
      <c r="H22" s="40"/>
      <c r="I22" s="41">
        <f t="shared" si="0"/>
        <v>0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</row>
    <row r="23" spans="1:163" s="19" customFormat="1" ht="22.5" x14ac:dyDescent="0.25">
      <c r="A23" s="37">
        <v>6</v>
      </c>
      <c r="B23" s="37" t="s">
        <v>18</v>
      </c>
      <c r="C23" s="37" t="s">
        <v>27</v>
      </c>
      <c r="D23" s="38" t="s">
        <v>38</v>
      </c>
      <c r="E23" s="39" t="s">
        <v>39</v>
      </c>
      <c r="F23" s="37" t="s">
        <v>36</v>
      </c>
      <c r="G23" s="40">
        <v>250</v>
      </c>
      <c r="H23" s="40"/>
      <c r="I23" s="41">
        <f t="shared" si="0"/>
        <v>0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</row>
    <row r="24" spans="1:163" s="19" customFormat="1" ht="22.5" x14ac:dyDescent="0.25">
      <c r="A24" s="37">
        <v>7</v>
      </c>
      <c r="B24" s="37" t="s">
        <v>18</v>
      </c>
      <c r="C24" s="37" t="s">
        <v>27</v>
      </c>
      <c r="D24" s="38" t="s">
        <v>40</v>
      </c>
      <c r="E24" s="39" t="s">
        <v>141</v>
      </c>
      <c r="F24" s="37" t="s">
        <v>41</v>
      </c>
      <c r="G24" s="40">
        <v>226</v>
      </c>
      <c r="H24" s="40"/>
      <c r="I24" s="41">
        <f t="shared" si="0"/>
        <v>0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</row>
    <row r="25" spans="1:163" s="19" customFormat="1" ht="22.5" x14ac:dyDescent="0.25">
      <c r="A25" s="37">
        <v>8</v>
      </c>
      <c r="B25" s="37" t="s">
        <v>18</v>
      </c>
      <c r="C25" s="37" t="s">
        <v>42</v>
      </c>
      <c r="D25" s="38" t="s">
        <v>43</v>
      </c>
      <c r="E25" s="39" t="s">
        <v>44</v>
      </c>
      <c r="F25" s="37" t="s">
        <v>41</v>
      </c>
      <c r="G25" s="40">
        <v>520</v>
      </c>
      <c r="H25" s="40"/>
      <c r="I25" s="41">
        <f t="shared" si="0"/>
        <v>0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</row>
    <row r="26" spans="1:163" s="19" customFormat="1" x14ac:dyDescent="0.25">
      <c r="A26" s="37">
        <v>9</v>
      </c>
      <c r="B26" s="37" t="s">
        <v>18</v>
      </c>
      <c r="C26" s="37" t="s">
        <v>45</v>
      </c>
      <c r="D26" s="38" t="s">
        <v>46</v>
      </c>
      <c r="E26" s="39" t="s">
        <v>47</v>
      </c>
      <c r="F26" s="37" t="s">
        <v>48</v>
      </c>
      <c r="G26" s="40">
        <v>65</v>
      </c>
      <c r="H26" s="40"/>
      <c r="I26" s="41">
        <f t="shared" si="0"/>
        <v>0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</row>
    <row r="27" spans="1:163" s="19" customFormat="1" ht="13.5" customHeight="1" x14ac:dyDescent="0.25">
      <c r="A27" s="37">
        <v>10</v>
      </c>
      <c r="B27" s="37" t="s">
        <v>18</v>
      </c>
      <c r="C27" s="37" t="s">
        <v>45</v>
      </c>
      <c r="D27" s="38" t="s">
        <v>49</v>
      </c>
      <c r="E27" s="39" t="s">
        <v>50</v>
      </c>
      <c r="F27" s="37" t="s">
        <v>48</v>
      </c>
      <c r="G27" s="40">
        <v>190</v>
      </c>
      <c r="H27" s="40"/>
      <c r="I27" s="41">
        <f t="shared" si="0"/>
        <v>0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</row>
    <row r="28" spans="1:163" s="19" customFormat="1" x14ac:dyDescent="0.25">
      <c r="A28" s="37">
        <v>11</v>
      </c>
      <c r="B28" s="37" t="s">
        <v>18</v>
      </c>
      <c r="C28" s="37" t="s">
        <v>45</v>
      </c>
      <c r="D28" s="38" t="s">
        <v>51</v>
      </c>
      <c r="E28" s="39" t="s">
        <v>52</v>
      </c>
      <c r="F28" s="37" t="s">
        <v>48</v>
      </c>
      <c r="G28" s="40">
        <v>65</v>
      </c>
      <c r="H28" s="40"/>
      <c r="I28" s="41">
        <f t="shared" si="0"/>
        <v>0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</row>
    <row r="29" spans="1:163" s="19" customFormat="1" x14ac:dyDescent="0.25">
      <c r="A29" s="37">
        <v>12</v>
      </c>
      <c r="B29" s="37" t="s">
        <v>18</v>
      </c>
      <c r="C29" s="37" t="s">
        <v>45</v>
      </c>
      <c r="D29" s="38" t="s">
        <v>53</v>
      </c>
      <c r="E29" s="39" t="s">
        <v>54</v>
      </c>
      <c r="F29" s="37" t="s">
        <v>48</v>
      </c>
      <c r="G29" s="40">
        <v>225.72</v>
      </c>
      <c r="H29" s="40"/>
      <c r="I29" s="41">
        <f t="shared" si="0"/>
        <v>0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</row>
    <row r="30" spans="1:163" s="19" customFormat="1" ht="22.5" x14ac:dyDescent="0.25">
      <c r="A30" s="37">
        <v>13</v>
      </c>
      <c r="B30" s="37" t="s">
        <v>18</v>
      </c>
      <c r="C30" s="37" t="s">
        <v>45</v>
      </c>
      <c r="D30" s="38" t="s">
        <v>55</v>
      </c>
      <c r="E30" s="39" t="s">
        <v>56</v>
      </c>
      <c r="F30" s="37" t="s">
        <v>48</v>
      </c>
      <c r="G30" s="40">
        <v>65</v>
      </c>
      <c r="H30" s="40"/>
      <c r="I30" s="41">
        <f>SUM(G30*H30)</f>
        <v>0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</row>
    <row r="31" spans="1:163" s="16" customFormat="1" ht="20.25" customHeight="1" x14ac:dyDescent="0.25">
      <c r="A31" s="31"/>
      <c r="B31" s="32" t="s">
        <v>13</v>
      </c>
      <c r="C31" s="31"/>
      <c r="D31" s="31" t="s">
        <v>57</v>
      </c>
      <c r="E31" s="31" t="s">
        <v>58</v>
      </c>
      <c r="F31" s="31"/>
      <c r="G31" s="43"/>
      <c r="H31" s="43"/>
      <c r="I31" s="33">
        <f>SUM(I32,I43,I47,I61)</f>
        <v>0</v>
      </c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</row>
    <row r="32" spans="1:163" s="18" customFormat="1" x14ac:dyDescent="0.25">
      <c r="A32" s="34"/>
      <c r="B32" s="35" t="s">
        <v>13</v>
      </c>
      <c r="C32" s="34"/>
      <c r="D32" s="34" t="s">
        <v>59</v>
      </c>
      <c r="E32" s="34" t="s">
        <v>60</v>
      </c>
      <c r="F32" s="34"/>
      <c r="G32" s="42"/>
      <c r="H32" s="42"/>
      <c r="I32" s="36">
        <f>SUM(I33:I42)</f>
        <v>0</v>
      </c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</row>
    <row r="33" spans="1:163" s="19" customFormat="1" ht="14.25" customHeight="1" x14ac:dyDescent="0.25">
      <c r="A33" s="37">
        <v>1</v>
      </c>
      <c r="B33" s="37" t="s">
        <v>18</v>
      </c>
      <c r="C33" s="37" t="s">
        <v>61</v>
      </c>
      <c r="D33" s="38" t="s">
        <v>62</v>
      </c>
      <c r="E33" s="39" t="s">
        <v>63</v>
      </c>
      <c r="F33" s="37" t="s">
        <v>22</v>
      </c>
      <c r="G33" s="40">
        <v>210</v>
      </c>
      <c r="H33" s="40"/>
      <c r="I33" s="41">
        <f>ROUND(G33*H33,3)</f>
        <v>0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</row>
    <row r="34" spans="1:163" s="19" customFormat="1" ht="13.5" customHeight="1" x14ac:dyDescent="0.25">
      <c r="A34" s="37">
        <v>2</v>
      </c>
      <c r="B34" s="37" t="s">
        <v>18</v>
      </c>
      <c r="C34" s="37">
        <v>711</v>
      </c>
      <c r="D34" s="44" t="s">
        <v>132</v>
      </c>
      <c r="E34" s="45" t="s">
        <v>133</v>
      </c>
      <c r="F34" s="30" t="s">
        <v>22</v>
      </c>
      <c r="G34" s="46">
        <v>1394.252</v>
      </c>
      <c r="H34" s="46"/>
      <c r="I34" s="47">
        <f>SUM(G34*H34)</f>
        <v>0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</row>
    <row r="35" spans="1:163" s="21" customFormat="1" ht="22.5" x14ac:dyDescent="0.25">
      <c r="A35" s="48">
        <v>3</v>
      </c>
      <c r="B35" s="48" t="s">
        <v>64</v>
      </c>
      <c r="C35" s="48" t="s">
        <v>65</v>
      </c>
      <c r="D35" s="49" t="s">
        <v>134</v>
      </c>
      <c r="E35" s="50" t="s">
        <v>135</v>
      </c>
      <c r="F35" s="51" t="s">
        <v>136</v>
      </c>
      <c r="G35" s="52">
        <v>330.17500000000001</v>
      </c>
      <c r="H35" s="52"/>
      <c r="I35" s="53">
        <f>SUM(G35*H35)</f>
        <v>0</v>
      </c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</row>
    <row r="36" spans="1:163" s="19" customFormat="1" ht="22.5" x14ac:dyDescent="0.25">
      <c r="A36" s="37">
        <v>4</v>
      </c>
      <c r="B36" s="37" t="s">
        <v>18</v>
      </c>
      <c r="C36" s="37">
        <v>711</v>
      </c>
      <c r="D36" s="44" t="s">
        <v>137</v>
      </c>
      <c r="E36" s="45" t="s">
        <v>139</v>
      </c>
      <c r="F36" s="30" t="s">
        <v>22</v>
      </c>
      <c r="G36" s="46">
        <v>1394.5250000000001</v>
      </c>
      <c r="H36" s="46"/>
      <c r="I36" s="47">
        <f>SUM(G36*H36)</f>
        <v>0</v>
      </c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</row>
    <row r="37" spans="1:163" s="19" customFormat="1" ht="22.5" x14ac:dyDescent="0.25">
      <c r="A37" s="37">
        <v>5</v>
      </c>
      <c r="B37" s="37" t="s">
        <v>18</v>
      </c>
      <c r="C37" s="37">
        <v>711</v>
      </c>
      <c r="D37" s="44" t="s">
        <v>149</v>
      </c>
      <c r="E37" s="45" t="s">
        <v>148</v>
      </c>
      <c r="F37" s="30" t="s">
        <v>22</v>
      </c>
      <c r="G37" s="46">
        <v>249</v>
      </c>
      <c r="H37" s="46"/>
      <c r="I37" s="47">
        <f>SUM(G37*H37)</f>
        <v>0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</row>
    <row r="38" spans="1:163" s="21" customFormat="1" ht="22.5" x14ac:dyDescent="0.25">
      <c r="A38" s="48">
        <v>6</v>
      </c>
      <c r="B38" s="48" t="s">
        <v>64</v>
      </c>
      <c r="C38" s="48" t="s">
        <v>65</v>
      </c>
      <c r="D38" s="49" t="s">
        <v>138</v>
      </c>
      <c r="E38" s="50" t="s">
        <v>144</v>
      </c>
      <c r="F38" s="51" t="s">
        <v>22</v>
      </c>
      <c r="G38" s="52">
        <v>1890.0540000000001</v>
      </c>
      <c r="H38" s="54"/>
      <c r="I38" s="53">
        <f>SUM(G38*H38)</f>
        <v>0</v>
      </c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</row>
    <row r="39" spans="1:163" s="19" customFormat="1" ht="22.5" x14ac:dyDescent="0.25">
      <c r="A39" s="37">
        <v>7</v>
      </c>
      <c r="B39" s="37" t="s">
        <v>18</v>
      </c>
      <c r="C39" s="37" t="s">
        <v>61</v>
      </c>
      <c r="D39" s="38" t="s">
        <v>67</v>
      </c>
      <c r="E39" s="39" t="s">
        <v>68</v>
      </c>
      <c r="F39" s="37" t="s">
        <v>36</v>
      </c>
      <c r="G39" s="40">
        <v>420</v>
      </c>
      <c r="H39" s="40"/>
      <c r="I39" s="41">
        <f>ROUND(G39*H39,3)</f>
        <v>0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</row>
    <row r="40" spans="1:163" s="21" customFormat="1" ht="22.5" x14ac:dyDescent="0.25">
      <c r="A40" s="48">
        <v>8</v>
      </c>
      <c r="B40" s="48" t="s">
        <v>64</v>
      </c>
      <c r="C40" s="48" t="s">
        <v>65</v>
      </c>
      <c r="D40" s="55" t="s">
        <v>69</v>
      </c>
      <c r="E40" s="56" t="s">
        <v>70</v>
      </c>
      <c r="F40" s="48" t="s">
        <v>66</v>
      </c>
      <c r="G40" s="40">
        <v>1212</v>
      </c>
      <c r="H40" s="54"/>
      <c r="I40" s="57">
        <f>ROUND(G40*H40,3)</f>
        <v>0</v>
      </c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</row>
    <row r="41" spans="1:163" s="21" customFormat="1" ht="22.5" x14ac:dyDescent="0.25">
      <c r="A41" s="48">
        <v>9</v>
      </c>
      <c r="B41" s="48" t="s">
        <v>64</v>
      </c>
      <c r="C41" s="48" t="s">
        <v>65</v>
      </c>
      <c r="D41" s="55" t="s">
        <v>71</v>
      </c>
      <c r="E41" s="56" t="s">
        <v>72</v>
      </c>
      <c r="F41" s="48" t="s">
        <v>22</v>
      </c>
      <c r="G41" s="40">
        <v>370</v>
      </c>
      <c r="H41" s="54"/>
      <c r="I41" s="57">
        <f>ROUND(G41*H41,3)</f>
        <v>0</v>
      </c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</row>
    <row r="42" spans="1:163" s="19" customFormat="1" ht="16.5" customHeight="1" x14ac:dyDescent="0.25">
      <c r="A42" s="37">
        <v>10</v>
      </c>
      <c r="B42" s="37" t="s">
        <v>18</v>
      </c>
      <c r="C42" s="37" t="s">
        <v>61</v>
      </c>
      <c r="D42" s="38" t="s">
        <v>73</v>
      </c>
      <c r="E42" s="39" t="s">
        <v>74</v>
      </c>
      <c r="F42" s="37" t="s">
        <v>75</v>
      </c>
      <c r="G42" s="40">
        <f>SUM(I33:I41)/100</f>
        <v>0</v>
      </c>
      <c r="H42" s="40"/>
      <c r="I42" s="41">
        <f>ROUND(G42*H42,3)</f>
        <v>0</v>
      </c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</row>
    <row r="43" spans="1:163" s="18" customFormat="1" x14ac:dyDescent="0.25">
      <c r="A43" s="34"/>
      <c r="B43" s="35" t="s">
        <v>13</v>
      </c>
      <c r="C43" s="34"/>
      <c r="D43" s="34" t="s">
        <v>77</v>
      </c>
      <c r="E43" s="34" t="s">
        <v>78</v>
      </c>
      <c r="F43" s="34"/>
      <c r="G43" s="42"/>
      <c r="H43" s="42"/>
      <c r="I43" s="36">
        <f>SUM(I44:I46)</f>
        <v>0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</row>
    <row r="44" spans="1:163" s="19" customFormat="1" ht="15.75" customHeight="1" x14ac:dyDescent="0.25">
      <c r="A44" s="37">
        <v>1</v>
      </c>
      <c r="B44" s="37" t="s">
        <v>18</v>
      </c>
      <c r="C44" s="37" t="s">
        <v>77</v>
      </c>
      <c r="D44" s="38" t="s">
        <v>79</v>
      </c>
      <c r="E44" s="39" t="s">
        <v>80</v>
      </c>
      <c r="F44" s="37" t="s">
        <v>36</v>
      </c>
      <c r="G44" s="40">
        <v>122</v>
      </c>
      <c r="H44" s="40"/>
      <c r="I44" s="41">
        <f>ROUND(G44*H44,3)</f>
        <v>0</v>
      </c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</row>
    <row r="45" spans="1:163" s="21" customFormat="1" ht="22.5" x14ac:dyDescent="0.25">
      <c r="A45" s="48">
        <v>2</v>
      </c>
      <c r="B45" s="48" t="s">
        <v>64</v>
      </c>
      <c r="C45" s="48" t="s">
        <v>65</v>
      </c>
      <c r="D45" s="55" t="s">
        <v>81</v>
      </c>
      <c r="E45" s="56" t="s">
        <v>82</v>
      </c>
      <c r="F45" s="48" t="s">
        <v>76</v>
      </c>
      <c r="G45" s="40">
        <v>4.5</v>
      </c>
      <c r="H45" s="54"/>
      <c r="I45" s="57">
        <f>ROUND(G45*H45,3)</f>
        <v>0</v>
      </c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</row>
    <row r="46" spans="1:163" s="19" customFormat="1" x14ac:dyDescent="0.25">
      <c r="A46" s="37">
        <v>3</v>
      </c>
      <c r="B46" s="37" t="s">
        <v>18</v>
      </c>
      <c r="C46" s="37" t="s">
        <v>77</v>
      </c>
      <c r="D46" s="38" t="s">
        <v>83</v>
      </c>
      <c r="E46" s="39" t="s">
        <v>84</v>
      </c>
      <c r="F46" s="37" t="s">
        <v>75</v>
      </c>
      <c r="G46" s="40">
        <f>SUM(I44:I45)/100</f>
        <v>0</v>
      </c>
      <c r="H46" s="40"/>
      <c r="I46" s="41">
        <f>ROUND(G46*H46,3)</f>
        <v>0</v>
      </c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</row>
    <row r="47" spans="1:163" s="18" customFormat="1" x14ac:dyDescent="0.25">
      <c r="A47" s="34"/>
      <c r="B47" s="35" t="s">
        <v>13</v>
      </c>
      <c r="C47" s="34"/>
      <c r="D47" s="34" t="s">
        <v>85</v>
      </c>
      <c r="E47" s="34" t="s">
        <v>86</v>
      </c>
      <c r="F47" s="34"/>
      <c r="G47" s="34"/>
      <c r="H47" s="34"/>
      <c r="I47" s="36">
        <f>SUM(I48:I60)</f>
        <v>0</v>
      </c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</row>
    <row r="48" spans="1:163" s="19" customFormat="1" ht="22.5" x14ac:dyDescent="0.25">
      <c r="A48" s="37">
        <v>1</v>
      </c>
      <c r="B48" s="37" t="s">
        <v>18</v>
      </c>
      <c r="C48" s="37" t="s">
        <v>85</v>
      </c>
      <c r="D48" s="38" t="s">
        <v>87</v>
      </c>
      <c r="E48" s="39" t="s">
        <v>88</v>
      </c>
      <c r="F48" s="37" t="s">
        <v>36</v>
      </c>
      <c r="G48" s="41">
        <v>252.5</v>
      </c>
      <c r="H48" s="41"/>
      <c r="I48" s="41">
        <f t="shared" ref="I48:I60" si="1">ROUND(G48*H48,3)</f>
        <v>0</v>
      </c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</row>
    <row r="49" spans="1:163" s="19" customFormat="1" x14ac:dyDescent="0.25">
      <c r="A49" s="37">
        <v>2</v>
      </c>
      <c r="B49" s="37" t="s">
        <v>18</v>
      </c>
      <c r="C49" s="37" t="s">
        <v>85</v>
      </c>
      <c r="D49" s="38" t="s">
        <v>89</v>
      </c>
      <c r="E49" s="39" t="s">
        <v>90</v>
      </c>
      <c r="F49" s="37" t="s">
        <v>36</v>
      </c>
      <c r="G49" s="41">
        <v>252.5</v>
      </c>
      <c r="H49" s="41"/>
      <c r="I49" s="41">
        <f t="shared" si="1"/>
        <v>0</v>
      </c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</row>
    <row r="50" spans="1:163" s="19" customFormat="1" ht="22.5" x14ac:dyDescent="0.25">
      <c r="A50" s="37">
        <v>3</v>
      </c>
      <c r="B50" s="37" t="s">
        <v>18</v>
      </c>
      <c r="C50" s="37" t="s">
        <v>85</v>
      </c>
      <c r="D50" s="38" t="s">
        <v>91</v>
      </c>
      <c r="E50" s="39" t="s">
        <v>92</v>
      </c>
      <c r="F50" s="37" t="s">
        <v>36</v>
      </c>
      <c r="G50" s="41">
        <v>245</v>
      </c>
      <c r="H50" s="41"/>
      <c r="I50" s="41">
        <f t="shared" si="1"/>
        <v>0</v>
      </c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</row>
    <row r="51" spans="1:163" s="19" customFormat="1" ht="22.5" x14ac:dyDescent="0.25">
      <c r="A51" s="37">
        <v>4</v>
      </c>
      <c r="B51" s="37" t="s">
        <v>18</v>
      </c>
      <c r="C51" s="37" t="s">
        <v>85</v>
      </c>
      <c r="D51" s="38" t="s">
        <v>93</v>
      </c>
      <c r="E51" s="39" t="s">
        <v>94</v>
      </c>
      <c r="F51" s="37" t="s">
        <v>66</v>
      </c>
      <c r="G51" s="41">
        <v>120</v>
      </c>
      <c r="H51" s="41"/>
      <c r="I51" s="41">
        <f t="shared" si="1"/>
        <v>0</v>
      </c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</row>
    <row r="52" spans="1:163" s="19" customFormat="1" ht="22.5" x14ac:dyDescent="0.25">
      <c r="A52" s="37">
        <v>5</v>
      </c>
      <c r="B52" s="37" t="s">
        <v>18</v>
      </c>
      <c r="C52" s="37" t="s">
        <v>85</v>
      </c>
      <c r="D52" s="38" t="s">
        <v>95</v>
      </c>
      <c r="E52" s="39" t="s">
        <v>96</v>
      </c>
      <c r="F52" s="37" t="s">
        <v>66</v>
      </c>
      <c r="G52" s="41">
        <v>45</v>
      </c>
      <c r="H52" s="41"/>
      <c r="I52" s="41">
        <f t="shared" si="1"/>
        <v>0</v>
      </c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</row>
    <row r="53" spans="1:163" s="19" customFormat="1" x14ac:dyDescent="0.25">
      <c r="A53" s="37">
        <v>6</v>
      </c>
      <c r="B53" s="37" t="s">
        <v>18</v>
      </c>
      <c r="C53" s="37" t="s">
        <v>85</v>
      </c>
      <c r="D53" s="38" t="s">
        <v>97</v>
      </c>
      <c r="E53" s="39" t="s">
        <v>98</v>
      </c>
      <c r="F53" s="37" t="s">
        <v>36</v>
      </c>
      <c r="G53" s="41">
        <v>221</v>
      </c>
      <c r="H53" s="41"/>
      <c r="I53" s="41">
        <f t="shared" si="1"/>
        <v>0</v>
      </c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</row>
    <row r="54" spans="1:163" s="19" customFormat="1" ht="22.5" x14ac:dyDescent="0.25">
      <c r="A54" s="37">
        <v>7</v>
      </c>
      <c r="B54" s="37" t="s">
        <v>18</v>
      </c>
      <c r="C54" s="37" t="s">
        <v>85</v>
      </c>
      <c r="D54" s="38" t="s">
        <v>99</v>
      </c>
      <c r="E54" s="39" t="s">
        <v>100</v>
      </c>
      <c r="F54" s="37" t="s">
        <v>36</v>
      </c>
      <c r="G54" s="41">
        <v>121</v>
      </c>
      <c r="H54" s="41"/>
      <c r="I54" s="41">
        <f t="shared" si="1"/>
        <v>0</v>
      </c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</row>
    <row r="55" spans="1:163" s="19" customFormat="1" ht="22.5" x14ac:dyDescent="0.25">
      <c r="A55" s="37">
        <v>8</v>
      </c>
      <c r="B55" s="37" t="s">
        <v>18</v>
      </c>
      <c r="C55" s="37" t="s">
        <v>85</v>
      </c>
      <c r="D55" s="38" t="s">
        <v>101</v>
      </c>
      <c r="E55" s="39" t="s">
        <v>102</v>
      </c>
      <c r="F55" s="37" t="s">
        <v>36</v>
      </c>
      <c r="G55" s="41">
        <v>145</v>
      </c>
      <c r="H55" s="41"/>
      <c r="I55" s="41">
        <f t="shared" si="1"/>
        <v>0</v>
      </c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</row>
    <row r="56" spans="1:163" s="19" customFormat="1" ht="22.5" x14ac:dyDescent="0.25">
      <c r="A56" s="37">
        <v>9</v>
      </c>
      <c r="B56" s="37" t="s">
        <v>18</v>
      </c>
      <c r="C56" s="37" t="s">
        <v>85</v>
      </c>
      <c r="D56" s="38" t="s">
        <v>103</v>
      </c>
      <c r="E56" s="39" t="s">
        <v>104</v>
      </c>
      <c r="F56" s="37" t="s">
        <v>36</v>
      </c>
      <c r="G56" s="41">
        <v>50.24</v>
      </c>
      <c r="H56" s="41"/>
      <c r="I56" s="41">
        <f t="shared" si="1"/>
        <v>0</v>
      </c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</row>
    <row r="57" spans="1:163" s="19" customFormat="1" ht="15.75" customHeight="1" x14ac:dyDescent="0.25">
      <c r="A57" s="37">
        <v>10</v>
      </c>
      <c r="B57" s="37" t="s">
        <v>18</v>
      </c>
      <c r="C57" s="37" t="s">
        <v>85</v>
      </c>
      <c r="D57" s="38" t="s">
        <v>105</v>
      </c>
      <c r="E57" s="39" t="s">
        <v>106</v>
      </c>
      <c r="F57" s="37" t="s">
        <v>36</v>
      </c>
      <c r="G57" s="41">
        <v>85.2</v>
      </c>
      <c r="H57" s="41"/>
      <c r="I57" s="41">
        <f t="shared" si="1"/>
        <v>0</v>
      </c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</row>
    <row r="58" spans="1:163" s="19" customFormat="1" ht="16.5" customHeight="1" x14ac:dyDescent="0.25">
      <c r="A58" s="37">
        <v>11</v>
      </c>
      <c r="B58" s="37" t="s">
        <v>18</v>
      </c>
      <c r="C58" s="37" t="s">
        <v>85</v>
      </c>
      <c r="D58" s="38" t="s">
        <v>107</v>
      </c>
      <c r="E58" s="39" t="s">
        <v>108</v>
      </c>
      <c r="F58" s="37" t="s">
        <v>36</v>
      </c>
      <c r="G58" s="41">
        <v>58.5</v>
      </c>
      <c r="H58" s="41"/>
      <c r="I58" s="41">
        <f t="shared" si="1"/>
        <v>0</v>
      </c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</row>
    <row r="59" spans="1:163" s="19" customFormat="1" x14ac:dyDescent="0.25">
      <c r="A59" s="37">
        <v>12</v>
      </c>
      <c r="B59" s="37" t="s">
        <v>18</v>
      </c>
      <c r="C59" s="37" t="s">
        <v>85</v>
      </c>
      <c r="D59" s="38" t="s">
        <v>109</v>
      </c>
      <c r="E59" s="39" t="s">
        <v>110</v>
      </c>
      <c r="F59" s="37" t="s">
        <v>36</v>
      </c>
      <c r="G59" s="41">
        <v>48.5</v>
      </c>
      <c r="H59" s="41"/>
      <c r="I59" s="41">
        <f t="shared" si="1"/>
        <v>0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</row>
    <row r="60" spans="1:163" s="19" customFormat="1" x14ac:dyDescent="0.25">
      <c r="A60" s="37">
        <v>13</v>
      </c>
      <c r="B60" s="37" t="s">
        <v>18</v>
      </c>
      <c r="C60" s="37" t="s">
        <v>85</v>
      </c>
      <c r="D60" s="38" t="s">
        <v>111</v>
      </c>
      <c r="E60" s="39" t="s">
        <v>112</v>
      </c>
      <c r="F60" s="37" t="s">
        <v>75</v>
      </c>
      <c r="G60" s="41">
        <f>SUM(I48:I59)/100</f>
        <v>0</v>
      </c>
      <c r="H60" s="41"/>
      <c r="I60" s="41">
        <f t="shared" si="1"/>
        <v>0</v>
      </c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</row>
    <row r="61" spans="1:163" s="18" customFormat="1" x14ac:dyDescent="0.25">
      <c r="A61" s="34"/>
      <c r="B61" s="35" t="s">
        <v>13</v>
      </c>
      <c r="C61" s="34"/>
      <c r="D61" s="34" t="s">
        <v>113</v>
      </c>
      <c r="E61" s="34" t="s">
        <v>114</v>
      </c>
      <c r="F61" s="34"/>
      <c r="G61" s="34"/>
      <c r="H61" s="34"/>
      <c r="I61" s="36">
        <f>I62</f>
        <v>0</v>
      </c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</row>
    <row r="62" spans="1:163" s="19" customFormat="1" x14ac:dyDescent="0.25">
      <c r="A62" s="37">
        <v>1</v>
      </c>
      <c r="B62" s="37" t="s">
        <v>18</v>
      </c>
      <c r="C62" s="37" t="s">
        <v>113</v>
      </c>
      <c r="D62" s="38" t="s">
        <v>115</v>
      </c>
      <c r="E62" s="39" t="s">
        <v>116</v>
      </c>
      <c r="F62" s="37" t="s">
        <v>22</v>
      </c>
      <c r="G62" s="41">
        <v>155</v>
      </c>
      <c r="H62" s="41"/>
      <c r="I62" s="41">
        <f>ROUND(G62*H62,3)</f>
        <v>0</v>
      </c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</row>
    <row r="63" spans="1:163" s="19" customFormat="1" ht="12.75" x14ac:dyDescent="0.25">
      <c r="A63" s="58"/>
      <c r="B63" s="59" t="s">
        <v>13</v>
      </c>
      <c r="C63" s="60"/>
      <c r="D63" s="60" t="s">
        <v>118</v>
      </c>
      <c r="E63" s="61" t="s">
        <v>119</v>
      </c>
      <c r="F63" s="60"/>
      <c r="G63" s="60"/>
      <c r="H63" s="62"/>
      <c r="I63" s="33">
        <f>SUM(I64,I66)</f>
        <v>0</v>
      </c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</row>
    <row r="64" spans="1:163" s="19" customFormat="1" ht="12" x14ac:dyDescent="0.25">
      <c r="A64" s="63"/>
      <c r="B64" s="64" t="s">
        <v>13</v>
      </c>
      <c r="C64" s="65"/>
      <c r="D64" s="65" t="s">
        <v>120</v>
      </c>
      <c r="E64" s="65" t="s">
        <v>121</v>
      </c>
      <c r="F64" s="65"/>
      <c r="G64" s="65"/>
      <c r="H64" s="66"/>
      <c r="I64" s="67">
        <f>I65</f>
        <v>0</v>
      </c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</row>
    <row r="65" spans="1:163" s="19" customFormat="1" x14ac:dyDescent="0.25">
      <c r="A65" s="68">
        <v>1</v>
      </c>
      <c r="B65" s="68" t="s">
        <v>18</v>
      </c>
      <c r="C65" s="68" t="s">
        <v>122</v>
      </c>
      <c r="D65" s="69" t="s">
        <v>123</v>
      </c>
      <c r="E65" s="70" t="s">
        <v>124</v>
      </c>
      <c r="F65" s="68" t="s">
        <v>117</v>
      </c>
      <c r="G65" s="71">
        <v>1</v>
      </c>
      <c r="H65" s="72"/>
      <c r="I65" s="73">
        <f>G65*H65</f>
        <v>0</v>
      </c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</row>
    <row r="66" spans="1:163" s="19" customFormat="1" ht="12" x14ac:dyDescent="0.25">
      <c r="A66" s="63"/>
      <c r="B66" s="64" t="s">
        <v>13</v>
      </c>
      <c r="C66" s="65"/>
      <c r="D66" s="65" t="s">
        <v>125</v>
      </c>
      <c r="E66" s="65" t="s">
        <v>126</v>
      </c>
      <c r="F66" s="65"/>
      <c r="G66" s="65"/>
      <c r="H66" s="66"/>
      <c r="I66" s="67">
        <f>SUM(I67:I67)</f>
        <v>0</v>
      </c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</row>
    <row r="67" spans="1:163" s="19" customFormat="1" ht="17.25" customHeight="1" x14ac:dyDescent="0.25">
      <c r="A67" s="68">
        <v>1</v>
      </c>
      <c r="B67" s="68" t="s">
        <v>18</v>
      </c>
      <c r="C67" s="68" t="s">
        <v>122</v>
      </c>
      <c r="D67" s="69" t="s">
        <v>127</v>
      </c>
      <c r="E67" s="70" t="s">
        <v>128</v>
      </c>
      <c r="F67" s="68" t="s">
        <v>117</v>
      </c>
      <c r="G67" s="71">
        <v>1</v>
      </c>
      <c r="H67" s="72"/>
      <c r="I67" s="73">
        <f>G67*H67</f>
        <v>0</v>
      </c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</row>
    <row r="68" spans="1:163" s="19" customFormat="1" x14ac:dyDescent="0.25">
      <c r="A68" s="23"/>
      <c r="B68" s="23"/>
      <c r="C68" s="23"/>
      <c r="D68" s="24"/>
      <c r="E68" s="25"/>
      <c r="F68" s="23"/>
      <c r="G68" s="26"/>
      <c r="H68" s="22"/>
      <c r="I68" s="22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</row>
    <row r="69" spans="1:163" s="19" customFormat="1" x14ac:dyDescent="0.25">
      <c r="A69" s="23"/>
      <c r="B69" s="23"/>
      <c r="C69" s="23"/>
      <c r="D69" s="24"/>
      <c r="E69" s="25"/>
      <c r="F69" s="23"/>
      <c r="G69" s="26"/>
      <c r="H69" s="22"/>
      <c r="I69" s="22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</row>
    <row r="70" spans="1:163" ht="12" x14ac:dyDescent="0.25">
      <c r="E70" s="75" t="s">
        <v>129</v>
      </c>
      <c r="F70" s="75"/>
      <c r="G70" s="75"/>
      <c r="I70" s="28">
        <f>SUM(I13,I31,I63)</f>
        <v>0</v>
      </c>
    </row>
    <row r="71" spans="1:163" ht="12" x14ac:dyDescent="0.25">
      <c r="E71" s="76" t="s">
        <v>130</v>
      </c>
      <c r="F71" s="76"/>
      <c r="G71" s="76"/>
      <c r="I71" s="27">
        <f>SUM(I70/100)*20</f>
        <v>0</v>
      </c>
    </row>
    <row r="72" spans="1:163" ht="12.75" x14ac:dyDescent="0.25">
      <c r="E72" s="77" t="s">
        <v>131</v>
      </c>
      <c r="F72" s="77"/>
      <c r="G72" s="77"/>
      <c r="I72" s="29">
        <f>SUM(I70:I71)</f>
        <v>0</v>
      </c>
    </row>
  </sheetData>
  <mergeCells count="3">
    <mergeCell ref="E70:G70"/>
    <mergeCell ref="E71:G71"/>
    <mergeCell ref="E72:G72"/>
  </mergeCells>
  <pageMargins left="0.70866141732283472" right="0.70866141732283472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VV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2022-05-20T06:30:14Z</dcterms:modified>
</cp:coreProperties>
</file>