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urca\Documents\akademia apuen\Poradenstvo\7 Technicke sluzby Ziar\Plavaren fasada 3\priprava\"/>
    </mc:Choice>
  </mc:AlternateContent>
  <bookViews>
    <workbookView xWindow="0" yWindow="0" windowWidth="23040" windowHeight="8808"/>
  </bookViews>
  <sheets>
    <sheet name="Rekapitulácia stavby" sheetId="1" r:id="rId1"/>
    <sheet name="01 - Čistiace rohože" sheetId="2" r:id="rId2"/>
  </sheets>
  <definedNames>
    <definedName name="_xlnm._FilterDatabase" localSheetId="1" hidden="1">'01 - Čistiace rohože'!$C$120:$K$138</definedName>
    <definedName name="_xlnm.Print_Titles" localSheetId="1">'01 - Čistiace rohože'!$120:$120</definedName>
    <definedName name="_xlnm.Print_Titles" localSheetId="0">'Rekapitulácia stavby'!$92:$92</definedName>
    <definedName name="_xlnm.Print_Area" localSheetId="1">'01 - Čistiace rohože'!$C$4:$J$76,'01 - Čistiace rohože'!$C$82:$J$102,'01 - Čistiace rohože'!$C$108:$J$138</definedName>
    <definedName name="_xlnm.Print_Area" localSheetId="0">'Rekapitulácia stavby'!$D$4:$AO$76,'Rekapitulácia stavby'!$C$82:$AQ$96</definedName>
  </definedNames>
  <calcPr calcId="152511"/>
</workbook>
</file>

<file path=xl/calcChain.xml><?xml version="1.0" encoding="utf-8"?>
<calcChain xmlns="http://schemas.openxmlformats.org/spreadsheetml/2006/main">
  <c r="J37" i="2" l="1"/>
  <c r="J36" i="2"/>
  <c r="AY95" i="1"/>
  <c r="J35" i="2"/>
  <c r="AX95" i="1"/>
  <c r="BI138" i="2"/>
  <c r="BH138" i="2"/>
  <c r="BG138" i="2"/>
  <c r="BE138" i="2"/>
  <c r="BK138" i="2"/>
  <c r="J138" i="2"/>
  <c r="BF138" i="2"/>
  <c r="BI137" i="2"/>
  <c r="BH137" i="2"/>
  <c r="BG137" i="2"/>
  <c r="BE137" i="2"/>
  <c r="BK137" i="2"/>
  <c r="J137" i="2" s="1"/>
  <c r="BF137" i="2" s="1"/>
  <c r="BI136" i="2"/>
  <c r="BH136" i="2"/>
  <c r="BG136" i="2"/>
  <c r="BE136" i="2"/>
  <c r="BK136" i="2"/>
  <c r="J136" i="2" s="1"/>
  <c r="BF136" i="2" s="1"/>
  <c r="BI135" i="2"/>
  <c r="BH135" i="2"/>
  <c r="BG135" i="2"/>
  <c r="BE135" i="2"/>
  <c r="BK135" i="2"/>
  <c r="J135" i="2"/>
  <c r="BF135" i="2" s="1"/>
  <c r="BI134" i="2"/>
  <c r="BH134" i="2"/>
  <c r="BG134" i="2"/>
  <c r="BE134" i="2"/>
  <c r="BK134" i="2"/>
  <c r="J134" i="2"/>
  <c r="BF134" i="2"/>
  <c r="BI132" i="2"/>
  <c r="BH132" i="2"/>
  <c r="BG132" i="2"/>
  <c r="BE132" i="2"/>
  <c r="T132" i="2"/>
  <c r="T131" i="2"/>
  <c r="T130" i="2"/>
  <c r="R132" i="2"/>
  <c r="R131" i="2" s="1"/>
  <c r="R130" i="2" s="1"/>
  <c r="P132" i="2"/>
  <c r="P131" i="2"/>
  <c r="P130" i="2"/>
  <c r="BI128" i="2"/>
  <c r="BH128" i="2"/>
  <c r="BG128" i="2"/>
  <c r="BE128" i="2"/>
  <c r="T128" i="2"/>
  <c r="R128" i="2"/>
  <c r="P128" i="2"/>
  <c r="BI126" i="2"/>
  <c r="BH126" i="2"/>
  <c r="BG126" i="2"/>
  <c r="BE126" i="2"/>
  <c r="T126" i="2"/>
  <c r="R126" i="2"/>
  <c r="P126" i="2"/>
  <c r="BI124" i="2"/>
  <c r="BH124" i="2"/>
  <c r="BG124" i="2"/>
  <c r="BE124" i="2"/>
  <c r="T124" i="2"/>
  <c r="R124" i="2"/>
  <c r="P124" i="2"/>
  <c r="J118" i="2"/>
  <c r="J117" i="2"/>
  <c r="F117" i="2"/>
  <c r="F115" i="2"/>
  <c r="E113" i="2"/>
  <c r="J92" i="2"/>
  <c r="J91" i="2"/>
  <c r="F91" i="2"/>
  <c r="F89" i="2"/>
  <c r="E87" i="2"/>
  <c r="J18" i="2"/>
  <c r="E18" i="2"/>
  <c r="F118" i="2"/>
  <c r="J17" i="2"/>
  <c r="J12" i="2"/>
  <c r="J115" i="2" s="1"/>
  <c r="E7" i="2"/>
  <c r="E111" i="2"/>
  <c r="L90" i="1"/>
  <c r="AM90" i="1"/>
  <c r="AM89" i="1"/>
  <c r="L89" i="1"/>
  <c r="AM87" i="1"/>
  <c r="L87" i="1"/>
  <c r="L85" i="1"/>
  <c r="L84" i="1"/>
  <c r="J132" i="2"/>
  <c r="J126" i="2"/>
  <c r="BK132" i="2"/>
  <c r="J124" i="2"/>
  <c r="BK126" i="2"/>
  <c r="BK124" i="2"/>
  <c r="J128" i="2"/>
  <c r="AS94" i="1"/>
  <c r="BK128" i="2"/>
  <c r="BK123" i="2" l="1"/>
  <c r="J123" i="2" s="1"/>
  <c r="J98" i="2" s="1"/>
  <c r="R123" i="2"/>
  <c r="R122" i="2" s="1"/>
  <c r="R121" i="2" s="1"/>
  <c r="P123" i="2"/>
  <c r="P122" i="2"/>
  <c r="P121" i="2" s="1"/>
  <c r="AU95" i="1" s="1"/>
  <c r="AU94" i="1" s="1"/>
  <c r="BK133" i="2"/>
  <c r="J133" i="2"/>
  <c r="J101" i="2" s="1"/>
  <c r="T123" i="2"/>
  <c r="T122" i="2"/>
  <c r="T121" i="2"/>
  <c r="BK131" i="2"/>
  <c r="J131" i="2" s="1"/>
  <c r="J100" i="2" s="1"/>
  <c r="BF128" i="2"/>
  <c r="BF124" i="2"/>
  <c r="BF132" i="2"/>
  <c r="BF126" i="2"/>
  <c r="E85" i="2"/>
  <c r="J89" i="2"/>
  <c r="F92" i="2"/>
  <c r="F36" i="2"/>
  <c r="BC95" i="1"/>
  <c r="BC94" i="1"/>
  <c r="W32" i="1"/>
  <c r="F35" i="2"/>
  <c r="BB95" i="1"/>
  <c r="BB94" i="1" s="1"/>
  <c r="W31" i="1" s="1"/>
  <c r="F33" i="2"/>
  <c r="AZ95" i="1"/>
  <c r="AZ94" i="1"/>
  <c r="W29" i="1"/>
  <c r="F37" i="2"/>
  <c r="BD95" i="1" s="1"/>
  <c r="BD94" i="1" s="1"/>
  <c r="W33" i="1" s="1"/>
  <c r="J33" i="2"/>
  <c r="AV95" i="1" s="1"/>
  <c r="BK130" i="2" l="1"/>
  <c r="J130" i="2"/>
  <c r="J99" i="2"/>
  <c r="BK122" i="2"/>
  <c r="J122" i="2"/>
  <c r="J97" i="2"/>
  <c r="AV94" i="1"/>
  <c r="AK29" i="1" s="1"/>
  <c r="AX94" i="1"/>
  <c r="J34" i="2"/>
  <c r="AW95" i="1" s="1"/>
  <c r="AT95" i="1" s="1"/>
  <c r="F34" i="2"/>
  <c r="BA95" i="1" s="1"/>
  <c r="BA94" i="1" s="1"/>
  <c r="W30" i="1" s="1"/>
  <c r="AY94" i="1"/>
  <c r="BK121" i="2" l="1"/>
  <c r="J121" i="2"/>
  <c r="J96" i="2"/>
  <c r="AW94" i="1"/>
  <c r="AK30" i="1" s="1"/>
  <c r="J30" i="2" l="1"/>
  <c r="AG95" i="1"/>
  <c r="AG94" i="1"/>
  <c r="AK26" i="1" s="1"/>
  <c r="AT94" i="1"/>
  <c r="AN94" i="1"/>
  <c r="J39" i="2" l="1"/>
  <c r="AN95" i="1"/>
  <c r="AK35" i="1"/>
</calcChain>
</file>

<file path=xl/sharedStrings.xml><?xml version="1.0" encoding="utf-8"?>
<sst xmlns="http://schemas.openxmlformats.org/spreadsheetml/2006/main" count="407" uniqueCount="145">
  <si>
    <t>Export Komplet</t>
  </si>
  <si>
    <t/>
  </si>
  <si>
    <t>2.0</t>
  </si>
  <si>
    <t>ZAMOK</t>
  </si>
  <si>
    <t>False</t>
  </si>
  <si>
    <t>{b505baed-79d3-4962-bb64-35f461fab88a}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</si>
  <si>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</si>
  <si>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</si>
  <si>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</si>
  <si>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</si>
  <si>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</si>
  <si>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</si>
  <si>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</si>
  <si>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2022/003_VO5_2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</si>
  <si>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</si>
  <si>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</si>
  <si>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a modrernizácia krytej plavárne Žiar nad Hronom</t>
  </si>
  <si>
    <t>JKSO:</t>
  </si>
  <si>
    <t>KS:</t>
  </si>
  <si>
    <t>Miesto:</t>
  </si>
  <si>
    <t>Žiar nad Hronom</t>
  </si>
  <si>
    <t>Dátum:</t>
  </si>
  <si>
    <t>27. 5. 2022</t>
  </si>
  <si>
    <t>Objednávateľ:</t>
  </si>
  <si>
    <t>IČO:</t>
  </si>
  <si>
    <t>31609651</t>
  </si>
  <si>
    <t>Technické služby Žiar nad Hronom s.r.o.</t>
  </si>
  <si>
    <t>IČ DPH:</t>
  </si>
  <si>
    <t xml:space="preserve">SK2020479714 </t>
  </si>
  <si>
    <t>Zhotoviteľ:</t>
  </si>
  <si>
    <t>Vyplň údaj</t>
  </si>
  <si>
    <t>Projektant:</t>
  </si>
  <si>
    <t>Magic Design Henč s.r.o.</t>
  </si>
  <si>
    <t>True</t>
  </si>
  <si>
    <t>Spracovateľ:</t>
  </si>
  <si>
    <t>Pilnik Vladimír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</si>
  <si>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</si>
  <si>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</si>
  <si>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</si>
  <si>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</si>
  <si>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</si>
  <si>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</si>
  <si>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</si>
  <si>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</si>
  <si>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</si>
  <si>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</si>
  <si>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</si>
  <si>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</si>
  <si>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</si>
  <si>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</si>
  <si>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</si>
  <si>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</si>
  <si>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</si>
  <si>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</si>
  <si>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</si>
  <si>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</si>
  <si>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</si>
  <si>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</si>
  <si>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</si>
  <si>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</si>
  <si>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</si>
  <si>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</si>
  <si>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</si>
  <si>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</si>
  <si>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</si>
  <si>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</si>
  <si>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</si>
  <si>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</si>
  <si>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</si>
  <si>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</si>
  <si>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</si>
  <si>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</si>
  <si>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</si>
  <si>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</si>
  <si>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</si>
  <si>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</si>
  <si>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</si>
  <si>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</si>
  <si>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</si>
  <si>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</si>
  <si>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</si>
  <si>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</si>
  <si>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</si>
  <si>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Čistiace rohože</t>
  </si>
  <si>
    <t>STA</t>
  </si>
  <si>
    <t>1</t>
  </si>
  <si>
    <t>{5112a4db-00ad-46b8-bc97-47c1793db374}</t>
  </si>
  <si>
    <t>KRYCÍ LIST ROZPOČTU</t>
  </si>
  <si>
    <t>Objekt:</t>
  </si>
  <si>
    <t>01 - Čistiace rohože</t>
  </si>
  <si>
    <t>REKAPITULÁCIA ROZPOČTU</t>
  </si>
  <si>
    <t>Kód dielu - Popis</t>
  </si>
  <si>
    <t>Cena celkom [EUR]</t>
  </si>
  <si>
    <t>Náklady z rozpočtu</t>
  </si>
  <si>
    <t>-1</t>
  </si>
  <si>
    <t>HSV - Práce a dodávky PSV, HSV</t>
  </si>
  <si>
    <t xml:space="preserve">    D2 - Konštrukcie doplnkové kovové</t>
  </si>
  <si>
    <t>VRN - Vedľajšie rozpočtové náklady</t>
  </si>
  <si>
    <t xml:space="preserve">    VRN03 - Mimostavenisková doprava</t>
  </si>
  <si>
    <t>VP -   Práce naviac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</si>
  <si>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</si>
  <si>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</si>
  <si>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</si>
  <si>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</si>
  <si>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</si>
  <si>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</si>
  <si>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</si>
  <si>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</si>
  <si>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</si>
  <si>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</si>
  <si>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</si>
  <si>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</si>
  <si>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</si>
  <si>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PSV, HSV</t>
  </si>
  <si>
    <t>ROZPOCET</t>
  </si>
  <si>
    <t>D2</t>
  </si>
  <si>
    <t>Konštrukcie doplnkové kovové</t>
  </si>
  <si>
    <t>K</t>
  </si>
  <si>
    <t>Pol111</t>
  </si>
  <si>
    <t>Dodávka a montáž čistiacej rohože v projekte položka ČR1, m.č. 1.01</t>
  </si>
  <si>
    <t>ks</t>
  </si>
  <si>
    <t>4</t>
  </si>
  <si>
    <t>2</t>
  </si>
  <si>
    <t>P</t>
  </si>
  <si>
    <t>Poznámka k položke:_x000D_
exteriérová rohož na obuv Consul 522 E/GCB, D27 vložka guma a kefa, výška 22mm, vysoká záťaž (vozíky, kočiare),farba -guma čierna, kefa sivá, tvar rohože-atyp (lichobežník), rozmer 3170-5750 x 1425mm, AL rám 500/25 elox, výška 25 mm, rohož zapustená do pripraveného otvoru v podlahe, odvodniť 3x rúrou priemer 50 do podložia, C28firma TOMMAR Slovakia s.r.o., montáž rohože zosúladiť s prahom automaitických dverí na fotobunku označ. v PD - H4., Presný farebný odtieň je nutné odsúhlasiť s investorom a projektantom, plocha 6m2</t>
  </si>
  <si>
    <t>Pol112</t>
  </si>
  <si>
    <t>Dodávka a montáž čistiacej rohože v projekte položka ČR2, m.č.1.02</t>
  </si>
  <si>
    <t>Poznámka k položke:_x000D_
rohož na obuv Marshall 517 S/R vložka vlákno,výška rohože 17 mm, vysoká záťaž (vozíky, kočiare), vlákno - farba sivá, tvar rohože -2390x1680 mm, Al rám typ 500/20 elox, výška rámu 20 mm, rohož zapustená do pripravovaného otvoru v podlahe,fierma TOMMAR Slovakia s.r.o., montáž rohože zosúladiť s prahom automaitických dverí na fotobunku označ. v PD - H4 a H5, Presný farebný odtieň je nutné odsúhlasiť s investorom a projektantom, plocha 4,015m2</t>
  </si>
  <si>
    <t>3</t>
  </si>
  <si>
    <t>Pol113</t>
  </si>
  <si>
    <t>Dodávka a montáž čistiacej - kobercovej rohože v projekte položka ČR3,  m.č.1.03</t>
  </si>
  <si>
    <t>6</t>
  </si>
  <si>
    <t>Poznámka k položke:_x000D_
kobercová rohož na obuv Maximus - atyp, výška rohože 10 mm, tvar rohože atyp -1680x1810mm, Al rám typ 500/13 elox, výška rámu 15,5mm, vysoká záťaž (vozíky, kočiare), gramáž 1000g/m2, 100% polyamid, rezaný vlas, farba sivá, rohož zapustená do pripravovaného otvoru v podlahe, firma TOMMAR Slovakia s.r.o., montáž rohože zosúladiť s prahom automaitických dverí na fotobunku označ. v PD - H5, Presný farebný odtieň je nutné odsúhlasiť s investorom a projektantom, plocha 2,36m2</t>
  </si>
  <si>
    <t>VRN</t>
  </si>
  <si>
    <t>Vedľajšie rozpočtové náklady</t>
  </si>
  <si>
    <t>5</t>
  </si>
  <si>
    <t>VRN03</t>
  </si>
  <si>
    <t>Mimostavenisková doprava</t>
  </si>
  <si>
    <t>000300021.R</t>
  </si>
  <si>
    <t>kpl</t>
  </si>
  <si>
    <t>1024</t>
  </si>
  <si>
    <t>8</t>
  </si>
  <si>
    <t>VP</t>
  </si>
  <si>
    <t xml:space="preserve">  Práce naviac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</si>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</sst>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7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0" fontId="15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6" fillId="0" borderId="0" xfId="0" applyFont="1" applyAlignment="1" applyProtection="1">
      <alignment horizontal="left" vertical="center"/>
    </xf>
    <xf numFmtId="4" fontId="6" fillId="0" borderId="0" xfId="0" applyNumberFormat="1" applyFont="1" applyAlignment="1" applyProtection="1"/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</xf>
    <xf numFmtId="0" fontId="34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2" borderId="22" xfId="0" applyFont="1" applyFill="1" applyBorder="1" applyAlignment="1" applyProtection="1">
      <alignment horizontal="center" vertical="center"/>
      <protection locked="0"/>
    </xf>
    <xf numFmtId="49" fontId="0" fillId="2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center" vertical="center" wrapText="1"/>
      <protection locked="0"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</xf>
    <xf numFmtId="0" fontId="20" fillId="2" borderId="22" xfId="0" applyFont="1" applyFill="1" applyBorder="1" applyAlignment="1" applyProtection="1">
      <alignment horizontal="left" vertical="center"/>
      <protection locked="0"/>
    </xf>
    <xf numFmtId="0" fontId="20" fillId="2" borderId="22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4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6" fillId="0" borderId="0" xfId="0" applyNumberFormat="1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164" fontId="15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4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abSelected="1" workbookViewId="0"/>
  </sheetViews>
  <sheetFormatPr defaultRowHeight="14.4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 ht="10.199999999999999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1:74" s="1" customFormat="1" ht="36.9" customHeight="1"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S2" s="14" t="s">
        <v>6</v>
      </c>
      <c r="BT2" s="14" t="s">
        <v>7</v>
      </c>
    </row>
    <row r="3" spans="1:74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11</v>
      </c>
    </row>
    <row r="5" spans="1:74" s="1" customFormat="1" ht="12" customHeight="1">
      <c r="B5" s="18"/>
      <c r="C5" s="19"/>
      <c r="D5" s="23" t="s">
        <v>12</v>
      </c>
      <c r="E5" s="19"/>
      <c r="F5" s="19"/>
      <c r="G5" s="19"/>
      <c r="H5" s="19"/>
      <c r="I5" s="19"/>
      <c r="J5" s="19"/>
      <c r="K5" s="222" t="s">
        <v>13</v>
      </c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19"/>
      <c r="AQ5" s="19"/>
      <c r="AR5" s="17"/>
      <c r="BE5" s="219" t="s">
        <v>14</v>
      </c>
      <c r="BS5" s="14" t="s">
        <v>6</v>
      </c>
    </row>
    <row r="6" spans="1:74" s="1" customFormat="1" ht="36.9" customHeight="1">
      <c r="B6" s="18"/>
      <c r="C6" s="19"/>
      <c r="D6" s="25" t="s">
        <v>15</v>
      </c>
      <c r="E6" s="19"/>
      <c r="F6" s="19"/>
      <c r="G6" s="19"/>
      <c r="H6" s="19"/>
      <c r="I6" s="19"/>
      <c r="J6" s="19"/>
      <c r="K6" s="224" t="s">
        <v>16</v>
      </c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19"/>
      <c r="AQ6" s="19"/>
      <c r="AR6" s="17"/>
      <c r="BE6" s="220"/>
      <c r="BS6" s="14" t="s">
        <v>6</v>
      </c>
    </row>
    <row r="7" spans="1:74" s="1" customFormat="1" ht="12" customHeight="1">
      <c r="B7" s="18"/>
      <c r="C7" s="19"/>
      <c r="D7" s="26" t="s">
        <v>17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18</v>
      </c>
      <c r="AL7" s="19"/>
      <c r="AM7" s="19"/>
      <c r="AN7" s="24" t="s">
        <v>1</v>
      </c>
      <c r="AO7" s="19"/>
      <c r="AP7" s="19"/>
      <c r="AQ7" s="19"/>
      <c r="AR7" s="17"/>
      <c r="BE7" s="220"/>
      <c r="BS7" s="14" t="s">
        <v>6</v>
      </c>
    </row>
    <row r="8" spans="1:74" s="1" customFormat="1" ht="12" customHeight="1">
      <c r="B8" s="18"/>
      <c r="C8" s="19"/>
      <c r="D8" s="26" t="s">
        <v>19</v>
      </c>
      <c r="E8" s="19"/>
      <c r="F8" s="19"/>
      <c r="G8" s="19"/>
      <c r="H8" s="19"/>
      <c r="I8" s="19"/>
      <c r="J8" s="19"/>
      <c r="K8" s="24" t="s">
        <v>20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21</v>
      </c>
      <c r="AL8" s="19"/>
      <c r="AM8" s="19"/>
      <c r="AN8" s="27" t="s">
        <v>22</v>
      </c>
      <c r="AO8" s="19"/>
      <c r="AP8" s="19"/>
      <c r="AQ8" s="19"/>
      <c r="AR8" s="17"/>
      <c r="BE8" s="220"/>
      <c r="BS8" s="14" t="s">
        <v>6</v>
      </c>
    </row>
    <row r="9" spans="1:74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20"/>
      <c r="BS9" s="14" t="s">
        <v>6</v>
      </c>
    </row>
    <row r="10" spans="1:74" s="1" customFormat="1" ht="12" customHeight="1">
      <c r="B10" s="18"/>
      <c r="C10" s="19"/>
      <c r="D10" s="26" t="s">
        <v>23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24</v>
      </c>
      <c r="AL10" s="19"/>
      <c r="AM10" s="19"/>
      <c r="AN10" s="24" t="s">
        <v>25</v>
      </c>
      <c r="AO10" s="19"/>
      <c r="AP10" s="19"/>
      <c r="AQ10" s="19"/>
      <c r="AR10" s="17"/>
      <c r="BE10" s="220"/>
      <c r="BS10" s="14" t="s">
        <v>6</v>
      </c>
    </row>
    <row r="11" spans="1:74" s="1" customFormat="1" ht="18.45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27</v>
      </c>
      <c r="AL11" s="19"/>
      <c r="AM11" s="19"/>
      <c r="AN11" s="24" t="s">
        <v>28</v>
      </c>
      <c r="AO11" s="19"/>
      <c r="AP11" s="19"/>
      <c r="AQ11" s="19"/>
      <c r="AR11" s="17"/>
      <c r="BE11" s="220"/>
      <c r="BS11" s="14" t="s">
        <v>6</v>
      </c>
    </row>
    <row r="12" spans="1:74" s="1" customFormat="1" ht="6.9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20"/>
      <c r="BS12" s="14" t="s">
        <v>6</v>
      </c>
    </row>
    <row r="13" spans="1:74" s="1" customFormat="1" ht="12" customHeight="1">
      <c r="B13" s="18"/>
      <c r="C13" s="19"/>
      <c r="D13" s="26" t="s">
        <v>29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24</v>
      </c>
      <c r="AL13" s="19"/>
      <c r="AM13" s="19"/>
      <c r="AN13" s="28" t="s">
        <v>30</v>
      </c>
      <c r="AO13" s="19"/>
      <c r="AP13" s="19"/>
      <c r="AQ13" s="19"/>
      <c r="AR13" s="17"/>
      <c r="BE13" s="220"/>
      <c r="BS13" s="14" t="s">
        <v>6</v>
      </c>
    </row>
    <row r="14" spans="1:74" ht="13.2">
      <c r="B14" s="18"/>
      <c r="C14" s="19"/>
      <c r="D14" s="19"/>
      <c r="E14" s="225" t="s">
        <v>30</v>
      </c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6" t="s">
        <v>27</v>
      </c>
      <c r="AL14" s="19"/>
      <c r="AM14" s="19"/>
      <c r="AN14" s="28" t="s">
        <v>30</v>
      </c>
      <c r="AO14" s="19"/>
      <c r="AP14" s="19"/>
      <c r="AQ14" s="19"/>
      <c r="AR14" s="17"/>
      <c r="BE14" s="220"/>
      <c r="BS14" s="14" t="s">
        <v>6</v>
      </c>
    </row>
    <row r="15" spans="1:74" s="1" customFormat="1" ht="6.9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20"/>
      <c r="BS15" s="14" t="s">
        <v>4</v>
      </c>
    </row>
    <row r="16" spans="1:74" s="1" customFormat="1" ht="12" customHeight="1">
      <c r="B16" s="18"/>
      <c r="C16" s="19"/>
      <c r="D16" s="26" t="s">
        <v>31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24</v>
      </c>
      <c r="AL16" s="19"/>
      <c r="AM16" s="19"/>
      <c r="AN16" s="24" t="s">
        <v>1</v>
      </c>
      <c r="AO16" s="19"/>
      <c r="AP16" s="19"/>
      <c r="AQ16" s="19"/>
      <c r="AR16" s="17"/>
      <c r="BE16" s="220"/>
      <c r="BS16" s="14" t="s">
        <v>4</v>
      </c>
    </row>
    <row r="17" spans="1:71" s="1" customFormat="1" ht="18.45" customHeight="1">
      <c r="B17" s="18"/>
      <c r="C17" s="19"/>
      <c r="D17" s="19"/>
      <c r="E17" s="24" t="s">
        <v>32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20"/>
      <c r="BS17" s="14" t="s">
        <v>33</v>
      </c>
    </row>
    <row r="18" spans="1:71" s="1" customFormat="1" ht="6.9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20"/>
      <c r="BS18" s="14" t="s">
        <v>6</v>
      </c>
    </row>
    <row r="19" spans="1:71" s="1" customFormat="1" ht="12" customHeight="1">
      <c r="B19" s="18"/>
      <c r="C19" s="19"/>
      <c r="D19" s="26" t="s">
        <v>34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24</v>
      </c>
      <c r="AL19" s="19"/>
      <c r="AM19" s="19"/>
      <c r="AN19" s="24" t="s">
        <v>1</v>
      </c>
      <c r="AO19" s="19"/>
      <c r="AP19" s="19"/>
      <c r="AQ19" s="19"/>
      <c r="AR19" s="17"/>
      <c r="BE19" s="220"/>
      <c r="BS19" s="14" t="s">
        <v>6</v>
      </c>
    </row>
    <row r="20" spans="1:71" s="1" customFormat="1" ht="18.45" customHeight="1">
      <c r="B20" s="18"/>
      <c r="C20" s="19"/>
      <c r="D20" s="19"/>
      <c r="E20" s="24" t="s">
        <v>35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20"/>
      <c r="BS20" s="14" t="s">
        <v>33</v>
      </c>
    </row>
    <row r="21" spans="1:71" s="1" customFormat="1" ht="6.9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20"/>
    </row>
    <row r="22" spans="1:71" s="1" customFormat="1" ht="12" customHeight="1">
      <c r="B22" s="18"/>
      <c r="C22" s="19"/>
      <c r="D22" s="26" t="s">
        <v>36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20"/>
    </row>
    <row r="23" spans="1:71" s="1" customFormat="1" ht="16.5" customHeight="1">
      <c r="B23" s="18"/>
      <c r="C23" s="19"/>
      <c r="D23" s="19"/>
      <c r="E23" s="227" t="s">
        <v>1</v>
      </c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19"/>
      <c r="AP23" s="19"/>
      <c r="AQ23" s="19"/>
      <c r="AR23" s="17"/>
      <c r="BE23" s="220"/>
    </row>
    <row r="24" spans="1:71" s="1" customFormat="1" ht="6.9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20"/>
    </row>
    <row r="25" spans="1:71" s="1" customFormat="1" ht="6.9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20"/>
    </row>
    <row r="26" spans="1:71" s="2" customFormat="1" ht="25.95" customHeight="1">
      <c r="A26" s="31"/>
      <c r="B26" s="32"/>
      <c r="C26" s="33"/>
      <c r="D26" s="34" t="s">
        <v>37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8">
        <f>ROUND(AG94,2)</f>
        <v>0</v>
      </c>
      <c r="AL26" s="229"/>
      <c r="AM26" s="229"/>
      <c r="AN26" s="229"/>
      <c r="AO26" s="229"/>
      <c r="AP26" s="33"/>
      <c r="AQ26" s="33"/>
      <c r="AR26" s="36"/>
      <c r="BE26" s="220"/>
    </row>
    <row r="27" spans="1:71" s="2" customFormat="1" ht="6.9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20"/>
    </row>
    <row r="28" spans="1:71" s="2" customFormat="1" ht="13.2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30" t="s">
        <v>38</v>
      </c>
      <c r="M28" s="230"/>
      <c r="N28" s="230"/>
      <c r="O28" s="230"/>
      <c r="P28" s="230"/>
      <c r="Q28" s="33"/>
      <c r="R28" s="33"/>
      <c r="S28" s="33"/>
      <c r="T28" s="33"/>
      <c r="U28" s="33"/>
      <c r="V28" s="33"/>
      <c r="W28" s="230" t="s">
        <v>39</v>
      </c>
      <c r="X28" s="230"/>
      <c r="Y28" s="230"/>
      <c r="Z28" s="230"/>
      <c r="AA28" s="230"/>
      <c r="AB28" s="230"/>
      <c r="AC28" s="230"/>
      <c r="AD28" s="230"/>
      <c r="AE28" s="230"/>
      <c r="AF28" s="33"/>
      <c r="AG28" s="33"/>
      <c r="AH28" s="33"/>
      <c r="AI28" s="33"/>
      <c r="AJ28" s="33"/>
      <c r="AK28" s="230" t="s">
        <v>40</v>
      </c>
      <c r="AL28" s="230"/>
      <c r="AM28" s="230"/>
      <c r="AN28" s="230"/>
      <c r="AO28" s="230"/>
      <c r="AP28" s="33"/>
      <c r="AQ28" s="33"/>
      <c r="AR28" s="36"/>
      <c r="BE28" s="220"/>
    </row>
    <row r="29" spans="1:71" s="3" customFormat="1" ht="14.4" customHeight="1">
      <c r="B29" s="37"/>
      <c r="C29" s="38"/>
      <c r="D29" s="26" t="s">
        <v>41</v>
      </c>
      <c r="E29" s="38"/>
      <c r="F29" s="39" t="s">
        <v>42</v>
      </c>
      <c r="G29" s="38"/>
      <c r="H29" s="38"/>
      <c r="I29" s="38"/>
      <c r="J29" s="38"/>
      <c r="K29" s="38"/>
      <c r="L29" s="233">
        <v>0.2</v>
      </c>
      <c r="M29" s="232"/>
      <c r="N29" s="232"/>
      <c r="O29" s="232"/>
      <c r="P29" s="232"/>
      <c r="Q29" s="40"/>
      <c r="R29" s="40"/>
      <c r="S29" s="40"/>
      <c r="T29" s="40"/>
      <c r="U29" s="40"/>
      <c r="V29" s="40"/>
      <c r="W29" s="231">
        <f>ROUND(AZ94, 2)</f>
        <v>0</v>
      </c>
      <c r="X29" s="232"/>
      <c r="Y29" s="232"/>
      <c r="Z29" s="232"/>
      <c r="AA29" s="232"/>
      <c r="AB29" s="232"/>
      <c r="AC29" s="232"/>
      <c r="AD29" s="232"/>
      <c r="AE29" s="232"/>
      <c r="AF29" s="40"/>
      <c r="AG29" s="40"/>
      <c r="AH29" s="40"/>
      <c r="AI29" s="40"/>
      <c r="AJ29" s="40"/>
      <c r="AK29" s="231">
        <f>ROUND(AV94, 2)</f>
        <v>0</v>
      </c>
      <c r="AL29" s="232"/>
      <c r="AM29" s="232"/>
      <c r="AN29" s="232"/>
      <c r="AO29" s="232"/>
      <c r="AP29" s="40"/>
      <c r="AQ29" s="40"/>
      <c r="AR29" s="41"/>
      <c r="AS29" s="42"/>
      <c r="AT29" s="42"/>
      <c r="AU29" s="42"/>
      <c r="AV29" s="42"/>
      <c r="AW29" s="42"/>
      <c r="AX29" s="42"/>
      <c r="AY29" s="42"/>
      <c r="AZ29" s="42"/>
      <c r="BE29" s="221"/>
    </row>
    <row r="30" spans="1:71" s="3" customFormat="1" ht="14.4" customHeight="1">
      <c r="B30" s="37"/>
      <c r="C30" s="38"/>
      <c r="D30" s="38"/>
      <c r="E30" s="38"/>
      <c r="F30" s="39" t="s">
        <v>43</v>
      </c>
      <c r="G30" s="38"/>
      <c r="H30" s="38"/>
      <c r="I30" s="38"/>
      <c r="J30" s="38"/>
      <c r="K30" s="38"/>
      <c r="L30" s="233">
        <v>0.2</v>
      </c>
      <c r="M30" s="232"/>
      <c r="N30" s="232"/>
      <c r="O30" s="232"/>
      <c r="P30" s="232"/>
      <c r="Q30" s="40"/>
      <c r="R30" s="40"/>
      <c r="S30" s="40"/>
      <c r="T30" s="40"/>
      <c r="U30" s="40"/>
      <c r="V30" s="40"/>
      <c r="W30" s="231">
        <f>ROUND(BA94, 2)</f>
        <v>0</v>
      </c>
      <c r="X30" s="232"/>
      <c r="Y30" s="232"/>
      <c r="Z30" s="232"/>
      <c r="AA30" s="232"/>
      <c r="AB30" s="232"/>
      <c r="AC30" s="232"/>
      <c r="AD30" s="232"/>
      <c r="AE30" s="232"/>
      <c r="AF30" s="40"/>
      <c r="AG30" s="40"/>
      <c r="AH30" s="40"/>
      <c r="AI30" s="40"/>
      <c r="AJ30" s="40"/>
      <c r="AK30" s="231">
        <f>ROUND(AW94, 2)</f>
        <v>0</v>
      </c>
      <c r="AL30" s="232"/>
      <c r="AM30" s="232"/>
      <c r="AN30" s="232"/>
      <c r="AO30" s="232"/>
      <c r="AP30" s="40"/>
      <c r="AQ30" s="40"/>
      <c r="AR30" s="41"/>
      <c r="AS30" s="42"/>
      <c r="AT30" s="42"/>
      <c r="AU30" s="42"/>
      <c r="AV30" s="42"/>
      <c r="AW30" s="42"/>
      <c r="AX30" s="42"/>
      <c r="AY30" s="42"/>
      <c r="AZ30" s="42"/>
      <c r="BE30" s="221"/>
    </row>
    <row r="31" spans="1:71" s="3" customFormat="1" ht="14.4" hidden="1" customHeight="1">
      <c r="B31" s="37"/>
      <c r="C31" s="38"/>
      <c r="D31" s="38"/>
      <c r="E31" s="38"/>
      <c r="F31" s="26" t="s">
        <v>44</v>
      </c>
      <c r="G31" s="38"/>
      <c r="H31" s="38"/>
      <c r="I31" s="38"/>
      <c r="J31" s="38"/>
      <c r="K31" s="38"/>
      <c r="L31" s="236">
        <v>0.2</v>
      </c>
      <c r="M31" s="235"/>
      <c r="N31" s="235"/>
      <c r="O31" s="235"/>
      <c r="P31" s="235"/>
      <c r="Q31" s="38"/>
      <c r="R31" s="38"/>
      <c r="S31" s="38"/>
      <c r="T31" s="38"/>
      <c r="U31" s="38"/>
      <c r="V31" s="38"/>
      <c r="W31" s="234">
        <f>ROUND(BB94, 2)</f>
        <v>0</v>
      </c>
      <c r="X31" s="235"/>
      <c r="Y31" s="235"/>
      <c r="Z31" s="235"/>
      <c r="AA31" s="235"/>
      <c r="AB31" s="235"/>
      <c r="AC31" s="235"/>
      <c r="AD31" s="235"/>
      <c r="AE31" s="235"/>
      <c r="AF31" s="38"/>
      <c r="AG31" s="38"/>
      <c r="AH31" s="38"/>
      <c r="AI31" s="38"/>
      <c r="AJ31" s="38"/>
      <c r="AK31" s="234">
        <v>0</v>
      </c>
      <c r="AL31" s="235"/>
      <c r="AM31" s="235"/>
      <c r="AN31" s="235"/>
      <c r="AO31" s="235"/>
      <c r="AP31" s="38"/>
      <c r="AQ31" s="38"/>
      <c r="AR31" s="43"/>
      <c r="BE31" s="221"/>
    </row>
    <row r="32" spans="1:71" s="3" customFormat="1" ht="14.4" hidden="1" customHeight="1">
      <c r="B32" s="37"/>
      <c r="C32" s="38"/>
      <c r="D32" s="38"/>
      <c r="E32" s="38"/>
      <c r="F32" s="26" t="s">
        <v>45</v>
      </c>
      <c r="G32" s="38"/>
      <c r="H32" s="38"/>
      <c r="I32" s="38"/>
      <c r="J32" s="38"/>
      <c r="K32" s="38"/>
      <c r="L32" s="236">
        <v>0.2</v>
      </c>
      <c r="M32" s="235"/>
      <c r="N32" s="235"/>
      <c r="O32" s="235"/>
      <c r="P32" s="235"/>
      <c r="Q32" s="38"/>
      <c r="R32" s="38"/>
      <c r="S32" s="38"/>
      <c r="T32" s="38"/>
      <c r="U32" s="38"/>
      <c r="V32" s="38"/>
      <c r="W32" s="234">
        <f>ROUND(BC94, 2)</f>
        <v>0</v>
      </c>
      <c r="X32" s="235"/>
      <c r="Y32" s="235"/>
      <c r="Z32" s="235"/>
      <c r="AA32" s="235"/>
      <c r="AB32" s="235"/>
      <c r="AC32" s="235"/>
      <c r="AD32" s="235"/>
      <c r="AE32" s="235"/>
      <c r="AF32" s="38"/>
      <c r="AG32" s="38"/>
      <c r="AH32" s="38"/>
      <c r="AI32" s="38"/>
      <c r="AJ32" s="38"/>
      <c r="AK32" s="234">
        <v>0</v>
      </c>
      <c r="AL32" s="235"/>
      <c r="AM32" s="235"/>
      <c r="AN32" s="235"/>
      <c r="AO32" s="235"/>
      <c r="AP32" s="38"/>
      <c r="AQ32" s="38"/>
      <c r="AR32" s="43"/>
      <c r="BE32" s="221"/>
    </row>
    <row r="33" spans="1:57" s="3" customFormat="1" ht="14.4" hidden="1" customHeight="1">
      <c r="B33" s="37"/>
      <c r="C33" s="38"/>
      <c r="D33" s="38"/>
      <c r="E33" s="38"/>
      <c r="F33" s="39" t="s">
        <v>46</v>
      </c>
      <c r="G33" s="38"/>
      <c r="H33" s="38"/>
      <c r="I33" s="38"/>
      <c r="J33" s="38"/>
      <c r="K33" s="38"/>
      <c r="L33" s="233">
        <v>0</v>
      </c>
      <c r="M33" s="232"/>
      <c r="N33" s="232"/>
      <c r="O33" s="232"/>
      <c r="P33" s="232"/>
      <c r="Q33" s="40"/>
      <c r="R33" s="40"/>
      <c r="S33" s="40"/>
      <c r="T33" s="40"/>
      <c r="U33" s="40"/>
      <c r="V33" s="40"/>
      <c r="W33" s="231">
        <f>ROUND(BD94, 2)</f>
        <v>0</v>
      </c>
      <c r="X33" s="232"/>
      <c r="Y33" s="232"/>
      <c r="Z33" s="232"/>
      <c r="AA33" s="232"/>
      <c r="AB33" s="232"/>
      <c r="AC33" s="232"/>
      <c r="AD33" s="232"/>
      <c r="AE33" s="232"/>
      <c r="AF33" s="40"/>
      <c r="AG33" s="40"/>
      <c r="AH33" s="40"/>
      <c r="AI33" s="40"/>
      <c r="AJ33" s="40"/>
      <c r="AK33" s="231">
        <v>0</v>
      </c>
      <c r="AL33" s="232"/>
      <c r="AM33" s="232"/>
      <c r="AN33" s="232"/>
      <c r="AO33" s="232"/>
      <c r="AP33" s="40"/>
      <c r="AQ33" s="40"/>
      <c r="AR33" s="41"/>
      <c r="AS33" s="42"/>
      <c r="AT33" s="42"/>
      <c r="AU33" s="42"/>
      <c r="AV33" s="42"/>
      <c r="AW33" s="42"/>
      <c r="AX33" s="42"/>
      <c r="AY33" s="42"/>
      <c r="AZ33" s="42"/>
      <c r="BE33" s="221"/>
    </row>
    <row r="34" spans="1:57" s="2" customFormat="1" ht="6.9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20"/>
    </row>
    <row r="35" spans="1:57" s="2" customFormat="1" ht="25.95" customHeight="1">
      <c r="A35" s="31"/>
      <c r="B35" s="32"/>
      <c r="C35" s="44"/>
      <c r="D35" s="45" t="s">
        <v>47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48</v>
      </c>
      <c r="U35" s="46"/>
      <c r="V35" s="46"/>
      <c r="W35" s="46"/>
      <c r="X35" s="237" t="s">
        <v>49</v>
      </c>
      <c r="Y35" s="238"/>
      <c r="Z35" s="238"/>
      <c r="AA35" s="238"/>
      <c r="AB35" s="238"/>
      <c r="AC35" s="46"/>
      <c r="AD35" s="46"/>
      <c r="AE35" s="46"/>
      <c r="AF35" s="46"/>
      <c r="AG35" s="46"/>
      <c r="AH35" s="46"/>
      <c r="AI35" s="46"/>
      <c r="AJ35" s="46"/>
      <c r="AK35" s="239">
        <f>SUM(AK26:AK33)</f>
        <v>0</v>
      </c>
      <c r="AL35" s="238"/>
      <c r="AM35" s="238"/>
      <c r="AN35" s="238"/>
      <c r="AO35" s="240"/>
      <c r="AP35" s="44"/>
      <c r="AQ35" s="44"/>
      <c r="AR35" s="36"/>
      <c r="BE35" s="31"/>
    </row>
    <row r="36" spans="1:57" s="2" customFormat="1" ht="6.9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1:57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1:57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1:57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1:57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1:57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1:57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1:57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1:57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1:57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1:5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1:57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1:57" s="2" customFormat="1" ht="14.4" customHeight="1">
      <c r="B49" s="48"/>
      <c r="C49" s="49"/>
      <c r="D49" s="50" t="s">
        <v>50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51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1:57" ht="10.199999999999999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1:57" ht="10.199999999999999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1:57" ht="10.199999999999999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1:57" ht="10.199999999999999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1:57" ht="10.199999999999999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1:57" ht="10.199999999999999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1:57" ht="10.199999999999999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1:57" ht="10.199999999999999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1:57" ht="10.199999999999999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1:57" ht="10.19999999999999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3.2">
      <c r="A60" s="31"/>
      <c r="B60" s="32"/>
      <c r="C60" s="33"/>
      <c r="D60" s="53" t="s">
        <v>52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53" t="s">
        <v>53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53" t="s">
        <v>52</v>
      </c>
      <c r="AI60" s="35"/>
      <c r="AJ60" s="35"/>
      <c r="AK60" s="35"/>
      <c r="AL60" s="35"/>
      <c r="AM60" s="53" t="s">
        <v>53</v>
      </c>
      <c r="AN60" s="35"/>
      <c r="AO60" s="35"/>
      <c r="AP60" s="33"/>
      <c r="AQ60" s="33"/>
      <c r="AR60" s="36"/>
      <c r="BE60" s="31"/>
    </row>
    <row r="61" spans="1:57" ht="10.199999999999999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1:57" ht="10.199999999999999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1:57" ht="10.199999999999999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3.2">
      <c r="A64" s="31"/>
      <c r="B64" s="32"/>
      <c r="C64" s="33"/>
      <c r="D64" s="50" t="s">
        <v>54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55</v>
      </c>
      <c r="AI64" s="54"/>
      <c r="AJ64" s="54"/>
      <c r="AK64" s="54"/>
      <c r="AL64" s="54"/>
      <c r="AM64" s="54"/>
      <c r="AN64" s="54"/>
      <c r="AO64" s="54"/>
      <c r="AP64" s="33"/>
      <c r="AQ64" s="33"/>
      <c r="AR64" s="36"/>
      <c r="BE64" s="31"/>
    </row>
    <row r="65" spans="1:57" ht="10.199999999999999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1:57" ht="10.199999999999999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1:57" ht="10.199999999999999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1:57" ht="10.199999999999999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1:57" ht="10.19999999999999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1:57" ht="10.199999999999999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1:57" ht="10.199999999999999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1:57" ht="10.199999999999999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1:57" ht="10.199999999999999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1:57" ht="10.199999999999999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3.2">
      <c r="A75" s="31"/>
      <c r="B75" s="32"/>
      <c r="C75" s="33"/>
      <c r="D75" s="53" t="s">
        <v>52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53" t="s">
        <v>53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53" t="s">
        <v>52</v>
      </c>
      <c r="AI75" s="35"/>
      <c r="AJ75" s="35"/>
      <c r="AK75" s="35"/>
      <c r="AL75" s="35"/>
      <c r="AM75" s="53" t="s">
        <v>53</v>
      </c>
      <c r="AN75" s="35"/>
      <c r="AO75" s="35"/>
      <c r="AP75" s="33"/>
      <c r="AQ75" s="33"/>
      <c r="AR75" s="36"/>
      <c r="BE75" s="31"/>
    </row>
    <row r="76" spans="1:57" s="2" customFormat="1" ht="10.199999999999999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" customHeight="1">
      <c r="A77" s="31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36"/>
      <c r="BE77" s="31"/>
    </row>
    <row r="81" spans="1:91" s="2" customFormat="1" ht="6.9" customHeight="1">
      <c r="A81" s="31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36"/>
      <c r="BE81" s="31"/>
    </row>
    <row r="82" spans="1:91" s="2" customFormat="1" ht="24.9" customHeight="1">
      <c r="A82" s="31"/>
      <c r="B82" s="32"/>
      <c r="C82" s="20" t="s">
        <v>56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91" s="2" customFormat="1" ht="6.9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1:91" s="4" customFormat="1" ht="12" customHeight="1">
      <c r="B84" s="59"/>
      <c r="C84" s="26" t="s">
        <v>12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2022/003_VO5_2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1:91" s="5" customFormat="1" ht="36.9" customHeight="1">
      <c r="B85" s="62"/>
      <c r="C85" s="63" t="s">
        <v>15</v>
      </c>
      <c r="D85" s="64"/>
      <c r="E85" s="64"/>
      <c r="F85" s="64"/>
      <c r="G85" s="64"/>
      <c r="H85" s="64"/>
      <c r="I85" s="64"/>
      <c r="J85" s="64"/>
      <c r="K85" s="64"/>
      <c r="L85" s="241" t="str">
        <f>K6</f>
        <v>Rekonštrukcia a modrernizácia krytej plavárne Žiar nad Hronom</v>
      </c>
      <c r="M85" s="242"/>
      <c r="N85" s="242"/>
      <c r="O85" s="242"/>
      <c r="P85" s="242"/>
      <c r="Q85" s="242"/>
      <c r="R85" s="242"/>
      <c r="S85" s="242"/>
      <c r="T85" s="242"/>
      <c r="U85" s="242"/>
      <c r="V85" s="242"/>
      <c r="W85" s="242"/>
      <c r="X85" s="242"/>
      <c r="Y85" s="242"/>
      <c r="Z85" s="242"/>
      <c r="AA85" s="242"/>
      <c r="AB85" s="242"/>
      <c r="AC85" s="242"/>
      <c r="AD85" s="242"/>
      <c r="AE85" s="242"/>
      <c r="AF85" s="242"/>
      <c r="AG85" s="242"/>
      <c r="AH85" s="242"/>
      <c r="AI85" s="242"/>
      <c r="AJ85" s="242"/>
      <c r="AK85" s="242"/>
      <c r="AL85" s="242"/>
      <c r="AM85" s="242"/>
      <c r="AN85" s="242"/>
      <c r="AO85" s="242"/>
      <c r="AP85" s="64"/>
      <c r="AQ85" s="64"/>
      <c r="AR85" s="65"/>
    </row>
    <row r="86" spans="1:91" s="2" customFormat="1" ht="6.9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91" s="2" customFormat="1" ht="12" customHeight="1">
      <c r="A87" s="31"/>
      <c r="B87" s="32"/>
      <c r="C87" s="26" t="s">
        <v>19</v>
      </c>
      <c r="D87" s="33"/>
      <c r="E87" s="33"/>
      <c r="F87" s="33"/>
      <c r="G87" s="33"/>
      <c r="H87" s="33"/>
      <c r="I87" s="33"/>
      <c r="J87" s="33"/>
      <c r="K87" s="33"/>
      <c r="L87" s="66" t="str">
        <f>IF(K8="","",K8)</f>
        <v>Žiar nad Hronom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21</v>
      </c>
      <c r="AJ87" s="33"/>
      <c r="AK87" s="33"/>
      <c r="AL87" s="33"/>
      <c r="AM87" s="243" t="str">
        <f>IF(AN8= "","",AN8)</f>
        <v>27. 5. 2022</v>
      </c>
      <c r="AN87" s="243"/>
      <c r="AO87" s="33"/>
      <c r="AP87" s="33"/>
      <c r="AQ87" s="33"/>
      <c r="AR87" s="36"/>
      <c r="BE87" s="31"/>
    </row>
    <row r="88" spans="1:91" s="2" customFormat="1" ht="6.9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91" s="2" customFormat="1" ht="15.15" customHeight="1">
      <c r="A89" s="31"/>
      <c r="B89" s="32"/>
      <c r="C89" s="26" t="s">
        <v>23</v>
      </c>
      <c r="D89" s="33"/>
      <c r="E89" s="33"/>
      <c r="F89" s="33"/>
      <c r="G89" s="33"/>
      <c r="H89" s="33"/>
      <c r="I89" s="33"/>
      <c r="J89" s="33"/>
      <c r="K89" s="33"/>
      <c r="L89" s="60" t="str">
        <f>IF(E11= "","",E11)</f>
        <v>Technické služby Žiar nad Hronom s.r.o.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31</v>
      </c>
      <c r="AJ89" s="33"/>
      <c r="AK89" s="33"/>
      <c r="AL89" s="33"/>
      <c r="AM89" s="244" t="str">
        <f>IF(E17="","",E17)</f>
        <v>Magic Design Henč s.r.o.</v>
      </c>
      <c r="AN89" s="245"/>
      <c r="AO89" s="245"/>
      <c r="AP89" s="245"/>
      <c r="AQ89" s="33"/>
      <c r="AR89" s="36"/>
      <c r="AS89" s="246" t="s">
        <v>57</v>
      </c>
      <c r="AT89" s="247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1"/>
    </row>
    <row r="90" spans="1:91" s="2" customFormat="1" ht="15.15" customHeight="1">
      <c r="A90" s="31"/>
      <c r="B90" s="32"/>
      <c r="C90" s="26" t="s">
        <v>29</v>
      </c>
      <c r="D90" s="33"/>
      <c r="E90" s="33"/>
      <c r="F90" s="33"/>
      <c r="G90" s="33"/>
      <c r="H90" s="33"/>
      <c r="I90" s="33"/>
      <c r="J90" s="33"/>
      <c r="K90" s="33"/>
      <c r="L90" s="60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34</v>
      </c>
      <c r="AJ90" s="33"/>
      <c r="AK90" s="33"/>
      <c r="AL90" s="33"/>
      <c r="AM90" s="244" t="str">
        <f>IF(E20="","",E20)</f>
        <v>Pilnik Vladimír</v>
      </c>
      <c r="AN90" s="245"/>
      <c r="AO90" s="245"/>
      <c r="AP90" s="245"/>
      <c r="AQ90" s="33"/>
      <c r="AR90" s="36"/>
      <c r="AS90" s="248"/>
      <c r="AT90" s="249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1"/>
    </row>
    <row r="91" spans="1:91" s="2" customFormat="1" ht="10.8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50"/>
      <c r="AT91" s="251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1"/>
    </row>
    <row r="92" spans="1:91" s="2" customFormat="1" ht="29.25" customHeight="1">
      <c r="A92" s="31"/>
      <c r="B92" s="32"/>
      <c r="C92" s="252" t="s">
        <v>58</v>
      </c>
      <c r="D92" s="253"/>
      <c r="E92" s="253"/>
      <c r="F92" s="253"/>
      <c r="G92" s="253"/>
      <c r="H92" s="74"/>
      <c r="I92" s="254" t="s">
        <v>59</v>
      </c>
      <c r="J92" s="253"/>
      <c r="K92" s="253"/>
      <c r="L92" s="253"/>
      <c r="M92" s="253"/>
      <c r="N92" s="253"/>
      <c r="O92" s="253"/>
      <c r="P92" s="253"/>
      <c r="Q92" s="253"/>
      <c r="R92" s="253"/>
      <c r="S92" s="253"/>
      <c r="T92" s="253"/>
      <c r="U92" s="253"/>
      <c r="V92" s="253"/>
      <c r="W92" s="253"/>
      <c r="X92" s="253"/>
      <c r="Y92" s="253"/>
      <c r="Z92" s="253"/>
      <c r="AA92" s="253"/>
      <c r="AB92" s="253"/>
      <c r="AC92" s="253"/>
      <c r="AD92" s="253"/>
      <c r="AE92" s="253"/>
      <c r="AF92" s="253"/>
      <c r="AG92" s="255" t="s">
        <v>60</v>
      </c>
      <c r="AH92" s="253"/>
      <c r="AI92" s="253"/>
      <c r="AJ92" s="253"/>
      <c r="AK92" s="253"/>
      <c r="AL92" s="253"/>
      <c r="AM92" s="253"/>
      <c r="AN92" s="254" t="s">
        <v>61</v>
      </c>
      <c r="AO92" s="253"/>
      <c r="AP92" s="256"/>
      <c r="AQ92" s="75" t="s">
        <v>62</v>
      </c>
      <c r="AR92" s="36"/>
      <c r="AS92" s="76" t="s">
        <v>63</v>
      </c>
      <c r="AT92" s="77" t="s">
        <v>64</v>
      </c>
      <c r="AU92" s="77" t="s">
        <v>65</v>
      </c>
      <c r="AV92" s="77" t="s">
        <v>66</v>
      </c>
      <c r="AW92" s="77" t="s">
        <v>67</v>
      </c>
      <c r="AX92" s="77" t="s">
        <v>68</v>
      </c>
      <c r="AY92" s="77" t="s">
        <v>69</v>
      </c>
      <c r="AZ92" s="77" t="s">
        <v>70</v>
      </c>
      <c r="BA92" s="77" t="s">
        <v>71</v>
      </c>
      <c r="BB92" s="77" t="s">
        <v>72</v>
      </c>
      <c r="BC92" s="77" t="s">
        <v>73</v>
      </c>
      <c r="BD92" s="78" t="s">
        <v>74</v>
      </c>
      <c r="BE92" s="31"/>
    </row>
    <row r="93" spans="1:91" s="2" customFormat="1" ht="10.8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1"/>
    </row>
    <row r="94" spans="1:91" s="6" customFormat="1" ht="32.4" customHeight="1">
      <c r="B94" s="82"/>
      <c r="C94" s="83" t="s">
        <v>75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260">
        <f>ROUND(AG95,2)</f>
        <v>0</v>
      </c>
      <c r="AH94" s="260"/>
      <c r="AI94" s="260"/>
      <c r="AJ94" s="260"/>
      <c r="AK94" s="260"/>
      <c r="AL94" s="260"/>
      <c r="AM94" s="260"/>
      <c r="AN94" s="261">
        <f>SUM(AG94,AT94)</f>
        <v>0</v>
      </c>
      <c r="AO94" s="261"/>
      <c r="AP94" s="261"/>
      <c r="AQ94" s="86" t="s">
        <v>1</v>
      </c>
      <c r="AR94" s="87"/>
      <c r="AS94" s="88">
        <f>ROUND(AS95,2)</f>
        <v>0</v>
      </c>
      <c r="AT94" s="89">
        <f>ROUND(SUM(AV94:AW94),2)</f>
        <v>0</v>
      </c>
      <c r="AU94" s="90">
        <f>ROUND(AU95,5)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ROUND(AZ95,2)</f>
        <v>0</v>
      </c>
      <c r="BA94" s="89">
        <f>ROUND(BA95,2)</f>
        <v>0</v>
      </c>
      <c r="BB94" s="89">
        <f>ROUND(BB95,2)</f>
        <v>0</v>
      </c>
      <c r="BC94" s="89">
        <f>ROUND(BC95,2)</f>
        <v>0</v>
      </c>
      <c r="BD94" s="91">
        <f>ROUND(BD95,2)</f>
        <v>0</v>
      </c>
      <c r="BS94" s="92" t="s">
        <v>76</v>
      </c>
      <c r="BT94" s="92" t="s">
        <v>77</v>
      </c>
      <c r="BU94" s="93" t="s">
        <v>78</v>
      </c>
      <c r="BV94" s="92" t="s">
        <v>79</v>
      </c>
      <c r="BW94" s="92" t="s">
        <v>5</v>
      </c>
      <c r="BX94" s="92" t="s">
        <v>80</v>
      </c>
      <c r="CL94" s="92" t="s">
        <v>1</v>
      </c>
    </row>
    <row r="95" spans="1:91" s="7" customFormat="1" ht="16.5" customHeight="1">
      <c r="A95" s="94" t="s">
        <v>81</v>
      </c>
      <c r="B95" s="95"/>
      <c r="C95" s="96"/>
      <c r="D95" s="259" t="s">
        <v>82</v>
      </c>
      <c r="E95" s="259"/>
      <c r="F95" s="259"/>
      <c r="G95" s="259"/>
      <c r="H95" s="259"/>
      <c r="I95" s="97"/>
      <c r="J95" s="259" t="s">
        <v>83</v>
      </c>
      <c r="K95" s="259"/>
      <c r="L95" s="259"/>
      <c r="M95" s="259"/>
      <c r="N95" s="259"/>
      <c r="O95" s="259"/>
      <c r="P95" s="259"/>
      <c r="Q95" s="259"/>
      <c r="R95" s="259"/>
      <c r="S95" s="259"/>
      <c r="T95" s="259"/>
      <c r="U95" s="259"/>
      <c r="V95" s="259"/>
      <c r="W95" s="259"/>
      <c r="X95" s="259"/>
      <c r="Y95" s="259"/>
      <c r="Z95" s="259"/>
      <c r="AA95" s="259"/>
      <c r="AB95" s="259"/>
      <c r="AC95" s="259"/>
      <c r="AD95" s="259"/>
      <c r="AE95" s="259"/>
      <c r="AF95" s="259"/>
      <c r="AG95" s="257">
        <f>'01 - Čistiace rohože'!J30</f>
        <v>0</v>
      </c>
      <c r="AH95" s="258"/>
      <c r="AI95" s="258"/>
      <c r="AJ95" s="258"/>
      <c r="AK95" s="258"/>
      <c r="AL95" s="258"/>
      <c r="AM95" s="258"/>
      <c r="AN95" s="257">
        <f>SUM(AG95,AT95)</f>
        <v>0</v>
      </c>
      <c r="AO95" s="258"/>
      <c r="AP95" s="258"/>
      <c r="AQ95" s="98" t="s">
        <v>84</v>
      </c>
      <c r="AR95" s="99"/>
      <c r="AS95" s="100">
        <v>0</v>
      </c>
      <c r="AT95" s="101">
        <f>ROUND(SUM(AV95:AW95),2)</f>
        <v>0</v>
      </c>
      <c r="AU95" s="102">
        <f>'01 - Čistiace rohože'!P121</f>
        <v>0</v>
      </c>
      <c r="AV95" s="101">
        <f>'01 - Čistiace rohože'!J33</f>
        <v>0</v>
      </c>
      <c r="AW95" s="101">
        <f>'01 - Čistiace rohože'!J34</f>
        <v>0</v>
      </c>
      <c r="AX95" s="101">
        <f>'01 - Čistiace rohože'!J35</f>
        <v>0</v>
      </c>
      <c r="AY95" s="101">
        <f>'01 - Čistiace rohože'!J36</f>
        <v>0</v>
      </c>
      <c r="AZ95" s="101">
        <f>'01 - Čistiace rohože'!F33</f>
        <v>0</v>
      </c>
      <c r="BA95" s="101">
        <f>'01 - Čistiace rohože'!F34</f>
        <v>0</v>
      </c>
      <c r="BB95" s="101">
        <f>'01 - Čistiace rohože'!F35</f>
        <v>0</v>
      </c>
      <c r="BC95" s="101">
        <f>'01 - Čistiace rohože'!F36</f>
        <v>0</v>
      </c>
      <c r="BD95" s="103">
        <f>'01 - Čistiace rohože'!F37</f>
        <v>0</v>
      </c>
      <c r="BT95" s="104" t="s">
        <v>85</v>
      </c>
      <c r="BV95" s="104" t="s">
        <v>79</v>
      </c>
      <c r="BW95" s="104" t="s">
        <v>86</v>
      </c>
      <c r="BX95" s="104" t="s">
        <v>5</v>
      </c>
      <c r="CL95" s="104" t="s">
        <v>1</v>
      </c>
      <c r="CM95" s="104" t="s">
        <v>77</v>
      </c>
    </row>
    <row r="96" spans="1:91" s="2" customFormat="1" ht="30" customHeight="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6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" customHeight="1">
      <c r="A97" s="31"/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sheetProtection algorithmName="SHA-512" hashValue="+o8Qkw+0lwVvtmgGk2atgMMdPN0R2ukrgIUbGVwS+UXcZgEldfwdqFH836r1Xathp5n1DHdeESqHYUKqSUwKqw==" saltValue="YLulEmgvUU6wZQPXCHyf2JXly7L8YN9C0E7+iYShBn0CQoGBc5oIwCCb6nOxcFMo+qT6jBupalsa8g/teFUQvA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1 - Čistiace rohože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9"/>
  <sheetViews>
    <sheetView showGridLines="0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14" t="s">
        <v>86</v>
      </c>
    </row>
    <row r="3" spans="1:46" s="1" customFormat="1" ht="6.9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77</v>
      </c>
    </row>
    <row r="4" spans="1:46" s="1" customFormat="1" ht="24.9" customHeight="1">
      <c r="B4" s="17"/>
      <c r="D4" s="107" t="s">
        <v>87</v>
      </c>
      <c r="L4" s="17"/>
      <c r="M4" s="108" t="s">
        <v>9</v>
      </c>
      <c r="AT4" s="14" t="s">
        <v>4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109" t="s">
        <v>15</v>
      </c>
      <c r="L6" s="17"/>
    </row>
    <row r="7" spans="1:46" s="1" customFormat="1" ht="16.5" customHeight="1">
      <c r="B7" s="17"/>
      <c r="E7" s="263" t="str">
        <f>'Rekapitulácia stavby'!K6</f>
        <v>Rekonštrukcia a modrernizácia krytej plavárne Žiar nad Hronom</v>
      </c>
      <c r="F7" s="264"/>
      <c r="G7" s="264"/>
      <c r="H7" s="264"/>
      <c r="L7" s="17"/>
    </row>
    <row r="8" spans="1:46" s="2" customFormat="1" ht="12" customHeight="1">
      <c r="A8" s="31"/>
      <c r="B8" s="36"/>
      <c r="C8" s="31"/>
      <c r="D8" s="109" t="s">
        <v>88</v>
      </c>
      <c r="E8" s="31"/>
      <c r="F8" s="31"/>
      <c r="G8" s="31"/>
      <c r="H8" s="31"/>
      <c r="I8" s="31"/>
      <c r="J8" s="31"/>
      <c r="K8" s="31"/>
      <c r="L8" s="52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265" t="s">
        <v>89</v>
      </c>
      <c r="F9" s="266"/>
      <c r="G9" s="266"/>
      <c r="H9" s="266"/>
      <c r="I9" s="31"/>
      <c r="J9" s="31"/>
      <c r="K9" s="31"/>
      <c r="L9" s="52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0.199999999999999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52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09" t="s">
        <v>17</v>
      </c>
      <c r="E11" s="31"/>
      <c r="F11" s="110" t="s">
        <v>1</v>
      </c>
      <c r="G11" s="31"/>
      <c r="H11" s="31"/>
      <c r="I11" s="109" t="s">
        <v>18</v>
      </c>
      <c r="J11" s="110" t="s">
        <v>1</v>
      </c>
      <c r="K11" s="31"/>
      <c r="L11" s="52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09" t="s">
        <v>19</v>
      </c>
      <c r="E12" s="31"/>
      <c r="F12" s="110" t="s">
        <v>20</v>
      </c>
      <c r="G12" s="31"/>
      <c r="H12" s="31"/>
      <c r="I12" s="109" t="s">
        <v>21</v>
      </c>
      <c r="J12" s="111" t="str">
        <f>'Rekapitulácia stavby'!AN8</f>
        <v>27. 5. 2022</v>
      </c>
      <c r="K12" s="31"/>
      <c r="L12" s="52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8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52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09" t="s">
        <v>23</v>
      </c>
      <c r="E14" s="31"/>
      <c r="F14" s="31"/>
      <c r="G14" s="31"/>
      <c r="H14" s="31"/>
      <c r="I14" s="109" t="s">
        <v>24</v>
      </c>
      <c r="J14" s="110" t="s">
        <v>25</v>
      </c>
      <c r="K14" s="31"/>
      <c r="L14" s="52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0" t="s">
        <v>26</v>
      </c>
      <c r="F15" s="31"/>
      <c r="G15" s="31"/>
      <c r="H15" s="31"/>
      <c r="I15" s="109" t="s">
        <v>27</v>
      </c>
      <c r="J15" s="110" t="s">
        <v>28</v>
      </c>
      <c r="K15" s="31"/>
      <c r="L15" s="52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52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9" t="s">
        <v>29</v>
      </c>
      <c r="E17" s="31"/>
      <c r="F17" s="31"/>
      <c r="G17" s="31"/>
      <c r="H17" s="31"/>
      <c r="I17" s="109" t="s">
        <v>24</v>
      </c>
      <c r="J17" s="27" t="str">
        <f>'Rekapitulácia stavby'!AN13</f>
        <v>Vyplň údaj</v>
      </c>
      <c r="K17" s="31"/>
      <c r="L17" s="52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67" t="str">
        <f>'Rekapitulácia stavby'!E14</f>
        <v>Vyplň údaj</v>
      </c>
      <c r="F18" s="268"/>
      <c r="G18" s="268"/>
      <c r="H18" s="268"/>
      <c r="I18" s="109" t="s">
        <v>27</v>
      </c>
      <c r="J18" s="27" t="str">
        <f>'Rekapitulácia stavby'!AN14</f>
        <v>Vyplň údaj</v>
      </c>
      <c r="K18" s="31"/>
      <c r="L18" s="52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52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9" t="s">
        <v>31</v>
      </c>
      <c r="E20" s="31"/>
      <c r="F20" s="31"/>
      <c r="G20" s="31"/>
      <c r="H20" s="31"/>
      <c r="I20" s="109" t="s">
        <v>24</v>
      </c>
      <c r="J20" s="110" t="s">
        <v>1</v>
      </c>
      <c r="K20" s="31"/>
      <c r="L20" s="52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0" t="s">
        <v>32</v>
      </c>
      <c r="F21" s="31"/>
      <c r="G21" s="31"/>
      <c r="H21" s="31"/>
      <c r="I21" s="109" t="s">
        <v>27</v>
      </c>
      <c r="J21" s="110" t="s">
        <v>1</v>
      </c>
      <c r="K21" s="31"/>
      <c r="L21" s="52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52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9" t="s">
        <v>34</v>
      </c>
      <c r="E23" s="31"/>
      <c r="F23" s="31"/>
      <c r="G23" s="31"/>
      <c r="H23" s="31"/>
      <c r="I23" s="109" t="s">
        <v>24</v>
      </c>
      <c r="J23" s="110" t="s">
        <v>1</v>
      </c>
      <c r="K23" s="31"/>
      <c r="L23" s="52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0" t="s">
        <v>35</v>
      </c>
      <c r="F24" s="31"/>
      <c r="G24" s="31"/>
      <c r="H24" s="31"/>
      <c r="I24" s="109" t="s">
        <v>27</v>
      </c>
      <c r="J24" s="110" t="s">
        <v>1</v>
      </c>
      <c r="K24" s="31"/>
      <c r="L24" s="52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52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9" t="s">
        <v>36</v>
      </c>
      <c r="E26" s="31"/>
      <c r="F26" s="31"/>
      <c r="G26" s="31"/>
      <c r="H26" s="31"/>
      <c r="I26" s="31"/>
      <c r="J26" s="31"/>
      <c r="K26" s="31"/>
      <c r="L26" s="52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269" t="s">
        <v>1</v>
      </c>
      <c r="F27" s="269"/>
      <c r="G27" s="269"/>
      <c r="H27" s="269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52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52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6" t="s">
        <v>37</v>
      </c>
      <c r="E30" s="31"/>
      <c r="F30" s="31"/>
      <c r="G30" s="31"/>
      <c r="H30" s="31"/>
      <c r="I30" s="31"/>
      <c r="J30" s="117">
        <f>ROUND(J121, 2)</f>
        <v>0</v>
      </c>
      <c r="K30" s="31"/>
      <c r="L30" s="52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52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>
      <c r="A32" s="31"/>
      <c r="B32" s="36"/>
      <c r="C32" s="31"/>
      <c r="D32" s="31"/>
      <c r="E32" s="31"/>
      <c r="F32" s="118" t="s">
        <v>39</v>
      </c>
      <c r="G32" s="31"/>
      <c r="H32" s="31"/>
      <c r="I32" s="118" t="s">
        <v>38</v>
      </c>
      <c r="J32" s="118" t="s">
        <v>40</v>
      </c>
      <c r="K32" s="31"/>
      <c r="L32" s="52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customHeight="1">
      <c r="A33" s="31"/>
      <c r="B33" s="36"/>
      <c r="C33" s="31"/>
      <c r="D33" s="119" t="s">
        <v>41</v>
      </c>
      <c r="E33" s="120" t="s">
        <v>42</v>
      </c>
      <c r="F33" s="121">
        <f>ROUND((ROUND((SUM(BE121:BE132)),  2) + SUM(BE134:BE138)), 2)</f>
        <v>0</v>
      </c>
      <c r="G33" s="122"/>
      <c r="H33" s="122"/>
      <c r="I33" s="123">
        <v>0.2</v>
      </c>
      <c r="J33" s="121">
        <f>ROUND((ROUND(((SUM(BE121:BE132))*I33),  2) + (SUM(BE134:BE138)*I33)), 2)</f>
        <v>0</v>
      </c>
      <c r="K33" s="31"/>
      <c r="L33" s="52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>
      <c r="A34" s="31"/>
      <c r="B34" s="36"/>
      <c r="C34" s="31"/>
      <c r="D34" s="31"/>
      <c r="E34" s="120" t="s">
        <v>43</v>
      </c>
      <c r="F34" s="121">
        <f>ROUND((ROUND((SUM(BF121:BF132)),  2) + SUM(BF134:BF138)), 2)</f>
        <v>0</v>
      </c>
      <c r="G34" s="122"/>
      <c r="H34" s="122"/>
      <c r="I34" s="123">
        <v>0.2</v>
      </c>
      <c r="J34" s="121">
        <f>ROUND((ROUND(((SUM(BF121:BF132))*I34),  2) + (SUM(BF134:BF138)*I34)), 2)</f>
        <v>0</v>
      </c>
      <c r="K34" s="31"/>
      <c r="L34" s="52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hidden="1" customHeight="1">
      <c r="A35" s="31"/>
      <c r="B35" s="36"/>
      <c r="C35" s="31"/>
      <c r="D35" s="31"/>
      <c r="E35" s="109" t="s">
        <v>44</v>
      </c>
      <c r="F35" s="124">
        <f>ROUND((ROUND((SUM(BG121:BG132)),  2) + SUM(BG134:BG138)), 2)</f>
        <v>0</v>
      </c>
      <c r="G35" s="31"/>
      <c r="H35" s="31"/>
      <c r="I35" s="125">
        <v>0.2</v>
      </c>
      <c r="J35" s="124">
        <f>0</f>
        <v>0</v>
      </c>
      <c r="K35" s="31"/>
      <c r="L35" s="52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hidden="1" customHeight="1">
      <c r="A36" s="31"/>
      <c r="B36" s="36"/>
      <c r="C36" s="31"/>
      <c r="D36" s="31"/>
      <c r="E36" s="109" t="s">
        <v>45</v>
      </c>
      <c r="F36" s="124">
        <f>ROUND((ROUND((SUM(BH121:BH132)),  2) + SUM(BH134:BH138)), 2)</f>
        <v>0</v>
      </c>
      <c r="G36" s="31"/>
      <c r="H36" s="31"/>
      <c r="I36" s="125">
        <v>0.2</v>
      </c>
      <c r="J36" s="124">
        <f>0</f>
        <v>0</v>
      </c>
      <c r="K36" s="31"/>
      <c r="L36" s="52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hidden="1" customHeight="1">
      <c r="A37" s="31"/>
      <c r="B37" s="36"/>
      <c r="C37" s="31"/>
      <c r="D37" s="31"/>
      <c r="E37" s="120" t="s">
        <v>46</v>
      </c>
      <c r="F37" s="121">
        <f>ROUND((ROUND((SUM(BI121:BI132)),  2) + SUM(BI134:BI138)), 2)</f>
        <v>0</v>
      </c>
      <c r="G37" s="122"/>
      <c r="H37" s="122"/>
      <c r="I37" s="123">
        <v>0</v>
      </c>
      <c r="J37" s="121">
        <f>0</f>
        <v>0</v>
      </c>
      <c r="K37" s="31"/>
      <c r="L37" s="52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52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6"/>
      <c r="D39" s="127" t="s">
        <v>47</v>
      </c>
      <c r="E39" s="128"/>
      <c r="F39" s="128"/>
      <c r="G39" s="129" t="s">
        <v>48</v>
      </c>
      <c r="H39" s="130" t="s">
        <v>49</v>
      </c>
      <c r="I39" s="128"/>
      <c r="J39" s="131">
        <f>SUM(J30:J37)</f>
        <v>0</v>
      </c>
      <c r="K39" s="132"/>
      <c r="L39" s="52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52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52"/>
      <c r="D50" s="133" t="s">
        <v>50</v>
      </c>
      <c r="E50" s="134"/>
      <c r="F50" s="134"/>
      <c r="G50" s="133" t="s">
        <v>51</v>
      </c>
      <c r="H50" s="134"/>
      <c r="I50" s="134"/>
      <c r="J50" s="134"/>
      <c r="K50" s="134"/>
      <c r="L50" s="52"/>
    </row>
    <row r="51" spans="1:31" ht="10.199999999999999">
      <c r="B51" s="17"/>
      <c r="L51" s="17"/>
    </row>
    <row r="52" spans="1:31" ht="10.199999999999999">
      <c r="B52" s="17"/>
      <c r="L52" s="17"/>
    </row>
    <row r="53" spans="1:31" ht="10.199999999999999">
      <c r="B53" s="17"/>
      <c r="L53" s="17"/>
    </row>
    <row r="54" spans="1:31" ht="10.199999999999999">
      <c r="B54" s="17"/>
      <c r="L54" s="17"/>
    </row>
    <row r="55" spans="1:31" ht="10.199999999999999">
      <c r="B55" s="17"/>
      <c r="L55" s="17"/>
    </row>
    <row r="56" spans="1:31" ht="10.199999999999999">
      <c r="B56" s="17"/>
      <c r="L56" s="17"/>
    </row>
    <row r="57" spans="1:31" ht="10.199999999999999">
      <c r="B57" s="17"/>
      <c r="L57" s="17"/>
    </row>
    <row r="58" spans="1:31" ht="10.199999999999999">
      <c r="B58" s="17"/>
      <c r="L58" s="17"/>
    </row>
    <row r="59" spans="1:31" ht="10.199999999999999">
      <c r="B59" s="17"/>
      <c r="L59" s="17"/>
    </row>
    <row r="60" spans="1:31" ht="10.199999999999999">
      <c r="B60" s="17"/>
      <c r="L60" s="17"/>
    </row>
    <row r="61" spans="1:31" s="2" customFormat="1" ht="13.2">
      <c r="A61" s="31"/>
      <c r="B61" s="36"/>
      <c r="C61" s="31"/>
      <c r="D61" s="135" t="s">
        <v>52</v>
      </c>
      <c r="E61" s="136"/>
      <c r="F61" s="137" t="s">
        <v>53</v>
      </c>
      <c r="G61" s="135" t="s">
        <v>52</v>
      </c>
      <c r="H61" s="136"/>
      <c r="I61" s="136"/>
      <c r="J61" s="138" t="s">
        <v>53</v>
      </c>
      <c r="K61" s="136"/>
      <c r="L61" s="52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0.199999999999999">
      <c r="B62" s="17"/>
      <c r="L62" s="17"/>
    </row>
    <row r="63" spans="1:31" ht="10.199999999999999">
      <c r="B63" s="17"/>
      <c r="L63" s="17"/>
    </row>
    <row r="64" spans="1:31" ht="10.199999999999999">
      <c r="B64" s="17"/>
      <c r="L64" s="17"/>
    </row>
    <row r="65" spans="1:31" s="2" customFormat="1" ht="13.2">
      <c r="A65" s="31"/>
      <c r="B65" s="36"/>
      <c r="C65" s="31"/>
      <c r="D65" s="133" t="s">
        <v>54</v>
      </c>
      <c r="E65" s="139"/>
      <c r="F65" s="139"/>
      <c r="G65" s="133" t="s">
        <v>55</v>
      </c>
      <c r="H65" s="139"/>
      <c r="I65" s="139"/>
      <c r="J65" s="139"/>
      <c r="K65" s="139"/>
      <c r="L65" s="52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0.199999999999999">
      <c r="B66" s="17"/>
      <c r="L66" s="17"/>
    </row>
    <row r="67" spans="1:31" ht="10.199999999999999">
      <c r="B67" s="17"/>
      <c r="L67" s="17"/>
    </row>
    <row r="68" spans="1:31" ht="10.199999999999999">
      <c r="B68" s="17"/>
      <c r="L68" s="17"/>
    </row>
    <row r="69" spans="1:31" ht="10.199999999999999">
      <c r="B69" s="17"/>
      <c r="L69" s="17"/>
    </row>
    <row r="70" spans="1:31" ht="10.199999999999999">
      <c r="B70" s="17"/>
      <c r="L70" s="17"/>
    </row>
    <row r="71" spans="1:31" ht="10.199999999999999">
      <c r="B71" s="17"/>
      <c r="L71" s="17"/>
    </row>
    <row r="72" spans="1:31" ht="10.199999999999999">
      <c r="B72" s="17"/>
      <c r="L72" s="17"/>
    </row>
    <row r="73" spans="1:31" ht="10.199999999999999">
      <c r="B73" s="17"/>
      <c r="L73" s="17"/>
    </row>
    <row r="74" spans="1:31" ht="10.199999999999999">
      <c r="B74" s="17"/>
      <c r="L74" s="17"/>
    </row>
    <row r="75" spans="1:31" ht="10.199999999999999">
      <c r="B75" s="17"/>
      <c r="L75" s="17"/>
    </row>
    <row r="76" spans="1:31" s="2" customFormat="1" ht="13.2">
      <c r="A76" s="31"/>
      <c r="B76" s="36"/>
      <c r="C76" s="31"/>
      <c r="D76" s="135" t="s">
        <v>52</v>
      </c>
      <c r="E76" s="136"/>
      <c r="F76" s="137" t="s">
        <v>53</v>
      </c>
      <c r="G76" s="135" t="s">
        <v>52</v>
      </c>
      <c r="H76" s="136"/>
      <c r="I76" s="136"/>
      <c r="J76" s="138" t="s">
        <v>53</v>
      </c>
      <c r="K76" s="136"/>
      <c r="L76" s="52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>
      <c r="A77" s="31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" customHeight="1">
      <c r="A81" s="31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" customHeight="1">
      <c r="A82" s="31"/>
      <c r="B82" s="32"/>
      <c r="C82" s="20" t="s">
        <v>90</v>
      </c>
      <c r="D82" s="33"/>
      <c r="E82" s="33"/>
      <c r="F82" s="33"/>
      <c r="G82" s="33"/>
      <c r="H82" s="33"/>
      <c r="I82" s="33"/>
      <c r="J82" s="33"/>
      <c r="K82" s="33"/>
      <c r="L82" s="52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52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3"/>
      <c r="E84" s="33"/>
      <c r="F84" s="33"/>
      <c r="G84" s="33"/>
      <c r="H84" s="33"/>
      <c r="I84" s="33"/>
      <c r="J84" s="33"/>
      <c r="K84" s="33"/>
      <c r="L84" s="52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3"/>
      <c r="D85" s="33"/>
      <c r="E85" s="270" t="str">
        <f>E7</f>
        <v>Rekonštrukcia a modrernizácia krytej plavárne Žiar nad Hronom</v>
      </c>
      <c r="F85" s="271"/>
      <c r="G85" s="271"/>
      <c r="H85" s="271"/>
      <c r="I85" s="33"/>
      <c r="J85" s="33"/>
      <c r="K85" s="33"/>
      <c r="L85" s="52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88</v>
      </c>
      <c r="D86" s="33"/>
      <c r="E86" s="33"/>
      <c r="F86" s="33"/>
      <c r="G86" s="33"/>
      <c r="H86" s="33"/>
      <c r="I86" s="33"/>
      <c r="J86" s="33"/>
      <c r="K86" s="33"/>
      <c r="L86" s="52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3"/>
      <c r="D87" s="33"/>
      <c r="E87" s="241" t="str">
        <f>E9</f>
        <v>01 - Čistiace rohože</v>
      </c>
      <c r="F87" s="272"/>
      <c r="G87" s="272"/>
      <c r="H87" s="272"/>
      <c r="I87" s="33"/>
      <c r="J87" s="33"/>
      <c r="K87" s="33"/>
      <c r="L87" s="52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52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19</v>
      </c>
      <c r="D89" s="33"/>
      <c r="E89" s="33"/>
      <c r="F89" s="24" t="str">
        <f>F12</f>
        <v>Žiar nad Hronom</v>
      </c>
      <c r="G89" s="33"/>
      <c r="H89" s="33"/>
      <c r="I89" s="26" t="s">
        <v>21</v>
      </c>
      <c r="J89" s="67" t="str">
        <f>IF(J12="","",J12)</f>
        <v>27. 5. 2022</v>
      </c>
      <c r="K89" s="33"/>
      <c r="L89" s="52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52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25.65" customHeight="1">
      <c r="A91" s="31"/>
      <c r="B91" s="32"/>
      <c r="C91" s="26" t="s">
        <v>23</v>
      </c>
      <c r="D91" s="33"/>
      <c r="E91" s="33"/>
      <c r="F91" s="24" t="str">
        <f>E15</f>
        <v>Technické služby Žiar nad Hronom s.r.o.</v>
      </c>
      <c r="G91" s="33"/>
      <c r="H91" s="33"/>
      <c r="I91" s="26" t="s">
        <v>31</v>
      </c>
      <c r="J91" s="29" t="str">
        <f>E21</f>
        <v>Magic Design Henč s.r.o.</v>
      </c>
      <c r="K91" s="33"/>
      <c r="L91" s="52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15" customHeight="1">
      <c r="A92" s="31"/>
      <c r="B92" s="32"/>
      <c r="C92" s="26" t="s">
        <v>29</v>
      </c>
      <c r="D92" s="33"/>
      <c r="E92" s="33"/>
      <c r="F92" s="24" t="str">
        <f>IF(E18="","",E18)</f>
        <v>Vyplň údaj</v>
      </c>
      <c r="G92" s="33"/>
      <c r="H92" s="33"/>
      <c r="I92" s="26" t="s">
        <v>34</v>
      </c>
      <c r="J92" s="29" t="str">
        <f>E24</f>
        <v>Pilnik Vladimír</v>
      </c>
      <c r="K92" s="33"/>
      <c r="L92" s="52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52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44" t="s">
        <v>91</v>
      </c>
      <c r="D94" s="145"/>
      <c r="E94" s="145"/>
      <c r="F94" s="145"/>
      <c r="G94" s="145"/>
      <c r="H94" s="145"/>
      <c r="I94" s="145"/>
      <c r="J94" s="146" t="s">
        <v>92</v>
      </c>
      <c r="K94" s="145"/>
      <c r="L94" s="52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52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8" customHeight="1">
      <c r="A96" s="31"/>
      <c r="B96" s="32"/>
      <c r="C96" s="147" t="s">
        <v>93</v>
      </c>
      <c r="D96" s="33"/>
      <c r="E96" s="33"/>
      <c r="F96" s="33"/>
      <c r="G96" s="33"/>
      <c r="H96" s="33"/>
      <c r="I96" s="33"/>
      <c r="J96" s="85">
        <f>J121</f>
        <v>0</v>
      </c>
      <c r="K96" s="33"/>
      <c r="L96" s="52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94</v>
      </c>
    </row>
    <row r="97" spans="1:31" s="9" customFormat="1" ht="24.9" customHeight="1">
      <c r="B97" s="148"/>
      <c r="C97" s="149"/>
      <c r="D97" s="150" t="s">
        <v>95</v>
      </c>
      <c r="E97" s="151"/>
      <c r="F97" s="151"/>
      <c r="G97" s="151"/>
      <c r="H97" s="151"/>
      <c r="I97" s="151"/>
      <c r="J97" s="152">
        <f>J122</f>
        <v>0</v>
      </c>
      <c r="K97" s="149"/>
      <c r="L97" s="153"/>
    </row>
    <row r="98" spans="1:31" s="10" customFormat="1" ht="19.95" customHeight="1">
      <c r="B98" s="154"/>
      <c r="C98" s="155"/>
      <c r="D98" s="156" t="s">
        <v>96</v>
      </c>
      <c r="E98" s="157"/>
      <c r="F98" s="157"/>
      <c r="G98" s="157"/>
      <c r="H98" s="157"/>
      <c r="I98" s="157"/>
      <c r="J98" s="158">
        <f>J123</f>
        <v>0</v>
      </c>
      <c r="K98" s="155"/>
      <c r="L98" s="159"/>
    </row>
    <row r="99" spans="1:31" s="9" customFormat="1" ht="24.9" customHeight="1">
      <c r="B99" s="148"/>
      <c r="C99" s="149"/>
      <c r="D99" s="150" t="s">
        <v>97</v>
      </c>
      <c r="E99" s="151"/>
      <c r="F99" s="151"/>
      <c r="G99" s="151"/>
      <c r="H99" s="151"/>
      <c r="I99" s="151"/>
      <c r="J99" s="152">
        <f>J130</f>
        <v>0</v>
      </c>
      <c r="K99" s="149"/>
      <c r="L99" s="153"/>
    </row>
    <row r="100" spans="1:31" s="10" customFormat="1" ht="19.95" customHeight="1">
      <c r="B100" s="154"/>
      <c r="C100" s="155"/>
      <c r="D100" s="156" t="s">
        <v>98</v>
      </c>
      <c r="E100" s="157"/>
      <c r="F100" s="157"/>
      <c r="G100" s="157"/>
      <c r="H100" s="157"/>
      <c r="I100" s="157"/>
      <c r="J100" s="158">
        <f>J131</f>
        <v>0</v>
      </c>
      <c r="K100" s="155"/>
      <c r="L100" s="159"/>
    </row>
    <row r="101" spans="1:31" s="9" customFormat="1" ht="21.75" customHeight="1">
      <c r="B101" s="148"/>
      <c r="C101" s="149"/>
      <c r="D101" s="160" t="s">
        <v>99</v>
      </c>
      <c r="E101" s="149"/>
      <c r="F101" s="149"/>
      <c r="G101" s="149"/>
      <c r="H101" s="149"/>
      <c r="I101" s="149"/>
      <c r="J101" s="161">
        <f>J133</f>
        <v>0</v>
      </c>
      <c r="K101" s="149"/>
      <c r="L101" s="153"/>
    </row>
    <row r="102" spans="1:31" s="2" customFormat="1" ht="21.75" customHeight="1">
      <c r="A102" s="31"/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52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s="2" customFormat="1" ht="6.9" customHeight="1">
      <c r="A103" s="31"/>
      <c r="B103" s="55"/>
      <c r="C103" s="56"/>
      <c r="D103" s="56"/>
      <c r="E103" s="56"/>
      <c r="F103" s="56"/>
      <c r="G103" s="56"/>
      <c r="H103" s="56"/>
      <c r="I103" s="56"/>
      <c r="J103" s="56"/>
      <c r="K103" s="56"/>
      <c r="L103" s="52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7" spans="1:31" s="2" customFormat="1" ht="6.9" customHeight="1">
      <c r="A107" s="31"/>
      <c r="B107" s="57"/>
      <c r="C107" s="58"/>
      <c r="D107" s="58"/>
      <c r="E107" s="58"/>
      <c r="F107" s="58"/>
      <c r="G107" s="58"/>
      <c r="H107" s="58"/>
      <c r="I107" s="58"/>
      <c r="J107" s="58"/>
      <c r="K107" s="58"/>
      <c r="L107" s="52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24.9" customHeight="1">
      <c r="A108" s="31"/>
      <c r="B108" s="32"/>
      <c r="C108" s="20" t="s">
        <v>100</v>
      </c>
      <c r="D108" s="33"/>
      <c r="E108" s="33"/>
      <c r="F108" s="33"/>
      <c r="G108" s="33"/>
      <c r="H108" s="33"/>
      <c r="I108" s="33"/>
      <c r="J108" s="33"/>
      <c r="K108" s="33"/>
      <c r="L108" s="52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" customHeight="1">
      <c r="A109" s="31"/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52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2" customHeight="1">
      <c r="A110" s="31"/>
      <c r="B110" s="32"/>
      <c r="C110" s="26" t="s">
        <v>15</v>
      </c>
      <c r="D110" s="33"/>
      <c r="E110" s="33"/>
      <c r="F110" s="33"/>
      <c r="G110" s="33"/>
      <c r="H110" s="33"/>
      <c r="I110" s="33"/>
      <c r="J110" s="33"/>
      <c r="K110" s="33"/>
      <c r="L110" s="52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6.5" customHeight="1">
      <c r="A111" s="31"/>
      <c r="B111" s="32"/>
      <c r="C111" s="33"/>
      <c r="D111" s="33"/>
      <c r="E111" s="270" t="str">
        <f>E7</f>
        <v>Rekonštrukcia a modrernizácia krytej plavárne Žiar nad Hronom</v>
      </c>
      <c r="F111" s="271"/>
      <c r="G111" s="271"/>
      <c r="H111" s="271"/>
      <c r="I111" s="33"/>
      <c r="J111" s="33"/>
      <c r="K111" s="33"/>
      <c r="L111" s="52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88</v>
      </c>
      <c r="D112" s="33"/>
      <c r="E112" s="33"/>
      <c r="F112" s="33"/>
      <c r="G112" s="33"/>
      <c r="H112" s="33"/>
      <c r="I112" s="33"/>
      <c r="J112" s="33"/>
      <c r="K112" s="33"/>
      <c r="L112" s="52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16.5" customHeight="1">
      <c r="A113" s="31"/>
      <c r="B113" s="32"/>
      <c r="C113" s="33"/>
      <c r="D113" s="33"/>
      <c r="E113" s="241" t="str">
        <f>E9</f>
        <v>01 - Čistiace rohože</v>
      </c>
      <c r="F113" s="272"/>
      <c r="G113" s="272"/>
      <c r="H113" s="272"/>
      <c r="I113" s="33"/>
      <c r="J113" s="33"/>
      <c r="K113" s="33"/>
      <c r="L113" s="52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6.9" customHeight="1">
      <c r="A114" s="31"/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52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12" customHeight="1">
      <c r="A115" s="31"/>
      <c r="B115" s="32"/>
      <c r="C115" s="26" t="s">
        <v>19</v>
      </c>
      <c r="D115" s="33"/>
      <c r="E115" s="33"/>
      <c r="F115" s="24" t="str">
        <f>F12</f>
        <v>Žiar nad Hronom</v>
      </c>
      <c r="G115" s="33"/>
      <c r="H115" s="33"/>
      <c r="I115" s="26" t="s">
        <v>21</v>
      </c>
      <c r="J115" s="67" t="str">
        <f>IF(J12="","",J12)</f>
        <v>27. 5. 2022</v>
      </c>
      <c r="K115" s="33"/>
      <c r="L115" s="52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6.9" customHeight="1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52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25.65" customHeight="1">
      <c r="A117" s="31"/>
      <c r="B117" s="32"/>
      <c r="C117" s="26" t="s">
        <v>23</v>
      </c>
      <c r="D117" s="33"/>
      <c r="E117" s="33"/>
      <c r="F117" s="24" t="str">
        <f>E15</f>
        <v>Technické služby Žiar nad Hronom s.r.o.</v>
      </c>
      <c r="G117" s="33"/>
      <c r="H117" s="33"/>
      <c r="I117" s="26" t="s">
        <v>31</v>
      </c>
      <c r="J117" s="29" t="str">
        <f>E21</f>
        <v>Magic Design Henč s.r.o.</v>
      </c>
      <c r="K117" s="33"/>
      <c r="L117" s="52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15.15" customHeight="1">
      <c r="A118" s="31"/>
      <c r="B118" s="32"/>
      <c r="C118" s="26" t="s">
        <v>29</v>
      </c>
      <c r="D118" s="33"/>
      <c r="E118" s="33"/>
      <c r="F118" s="24" t="str">
        <f>IF(E18="","",E18)</f>
        <v>Vyplň údaj</v>
      </c>
      <c r="G118" s="33"/>
      <c r="H118" s="33"/>
      <c r="I118" s="26" t="s">
        <v>34</v>
      </c>
      <c r="J118" s="29" t="str">
        <f>E24</f>
        <v>Pilnik Vladimír</v>
      </c>
      <c r="K118" s="33"/>
      <c r="L118" s="52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10.35" customHeight="1">
      <c r="A119" s="31"/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52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11" customFormat="1" ht="29.25" customHeight="1">
      <c r="A120" s="162"/>
      <c r="B120" s="163"/>
      <c r="C120" s="164" t="s">
        <v>101</v>
      </c>
      <c r="D120" s="165" t="s">
        <v>62</v>
      </c>
      <c r="E120" s="165" t="s">
        <v>58</v>
      </c>
      <c r="F120" s="165" t="s">
        <v>59</v>
      </c>
      <c r="G120" s="165" t="s">
        <v>102</v>
      </c>
      <c r="H120" s="165" t="s">
        <v>103</v>
      </c>
      <c r="I120" s="165" t="s">
        <v>104</v>
      </c>
      <c r="J120" s="166" t="s">
        <v>92</v>
      </c>
      <c r="K120" s="167" t="s">
        <v>105</v>
      </c>
      <c r="L120" s="168"/>
      <c r="M120" s="76" t="s">
        <v>1</v>
      </c>
      <c r="N120" s="77" t="s">
        <v>41</v>
      </c>
      <c r="O120" s="77" t="s">
        <v>106</v>
      </c>
      <c r="P120" s="77" t="s">
        <v>107</v>
      </c>
      <c r="Q120" s="77" t="s">
        <v>108</v>
      </c>
      <c r="R120" s="77" t="s">
        <v>109</v>
      </c>
      <c r="S120" s="77" t="s">
        <v>110</v>
      </c>
      <c r="T120" s="78" t="s">
        <v>111</v>
      </c>
      <c r="U120" s="162"/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162"/>
    </row>
    <row r="121" spans="1:65" s="2" customFormat="1" ht="22.8" customHeight="1">
      <c r="A121" s="31"/>
      <c r="B121" s="32"/>
      <c r="C121" s="83" t="s">
        <v>93</v>
      </c>
      <c r="D121" s="33"/>
      <c r="E121" s="33"/>
      <c r="F121" s="33"/>
      <c r="G121" s="33"/>
      <c r="H121" s="33"/>
      <c r="I121" s="33"/>
      <c r="J121" s="169">
        <f>BK121</f>
        <v>0</v>
      </c>
      <c r="K121" s="33"/>
      <c r="L121" s="36"/>
      <c r="M121" s="79"/>
      <c r="N121" s="170"/>
      <c r="O121" s="80"/>
      <c r="P121" s="171">
        <f>P122+P130+P133</f>
        <v>0</v>
      </c>
      <c r="Q121" s="80"/>
      <c r="R121" s="171">
        <f>R122+R130+R133</f>
        <v>0</v>
      </c>
      <c r="S121" s="80"/>
      <c r="T121" s="172">
        <f>T122+T130+T133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T121" s="14" t="s">
        <v>76</v>
      </c>
      <c r="AU121" s="14" t="s">
        <v>94</v>
      </c>
      <c r="BK121" s="173">
        <f>BK122+BK130+BK133</f>
        <v>0</v>
      </c>
    </row>
    <row r="122" spans="1:65" s="12" customFormat="1" ht="25.95" customHeight="1">
      <c r="B122" s="174"/>
      <c r="C122" s="175"/>
      <c r="D122" s="176" t="s">
        <v>76</v>
      </c>
      <c r="E122" s="177" t="s">
        <v>112</v>
      </c>
      <c r="F122" s="177" t="s">
        <v>113</v>
      </c>
      <c r="G122" s="175"/>
      <c r="H122" s="175"/>
      <c r="I122" s="178"/>
      <c r="J122" s="161">
        <f>BK122</f>
        <v>0</v>
      </c>
      <c r="K122" s="175"/>
      <c r="L122" s="179"/>
      <c r="M122" s="180"/>
      <c r="N122" s="181"/>
      <c r="O122" s="181"/>
      <c r="P122" s="182">
        <f>P123</f>
        <v>0</v>
      </c>
      <c r="Q122" s="181"/>
      <c r="R122" s="182">
        <f>R123</f>
        <v>0</v>
      </c>
      <c r="S122" s="181"/>
      <c r="T122" s="183">
        <f>T123</f>
        <v>0</v>
      </c>
      <c r="AR122" s="184" t="s">
        <v>85</v>
      </c>
      <c r="AT122" s="185" t="s">
        <v>76</v>
      </c>
      <c r="AU122" s="185" t="s">
        <v>77</v>
      </c>
      <c r="AY122" s="184" t="s">
        <v>114</v>
      </c>
      <c r="BK122" s="186">
        <f>BK123</f>
        <v>0</v>
      </c>
    </row>
    <row r="123" spans="1:65" s="12" customFormat="1" ht="22.8" customHeight="1">
      <c r="B123" s="174"/>
      <c r="C123" s="175"/>
      <c r="D123" s="176" t="s">
        <v>76</v>
      </c>
      <c r="E123" s="187" t="s">
        <v>115</v>
      </c>
      <c r="F123" s="187" t="s">
        <v>116</v>
      </c>
      <c r="G123" s="175"/>
      <c r="H123" s="175"/>
      <c r="I123" s="178"/>
      <c r="J123" s="188">
        <f>BK123</f>
        <v>0</v>
      </c>
      <c r="K123" s="175"/>
      <c r="L123" s="179"/>
      <c r="M123" s="180"/>
      <c r="N123" s="181"/>
      <c r="O123" s="181"/>
      <c r="P123" s="182">
        <f>SUM(P124:P129)</f>
        <v>0</v>
      </c>
      <c r="Q123" s="181"/>
      <c r="R123" s="182">
        <f>SUM(R124:R129)</f>
        <v>0</v>
      </c>
      <c r="S123" s="181"/>
      <c r="T123" s="183">
        <f>SUM(T124:T129)</f>
        <v>0</v>
      </c>
      <c r="AR123" s="184" t="s">
        <v>85</v>
      </c>
      <c r="AT123" s="185" t="s">
        <v>76</v>
      </c>
      <c r="AU123" s="185" t="s">
        <v>85</v>
      </c>
      <c r="AY123" s="184" t="s">
        <v>114</v>
      </c>
      <c r="BK123" s="186">
        <f>SUM(BK124:BK129)</f>
        <v>0</v>
      </c>
    </row>
    <row r="124" spans="1:65" s="2" customFormat="1" ht="24.15" customHeight="1">
      <c r="A124" s="31"/>
      <c r="B124" s="32"/>
      <c r="C124" s="189" t="s">
        <v>85</v>
      </c>
      <c r="D124" s="189" t="s">
        <v>117</v>
      </c>
      <c r="E124" s="190" t="s">
        <v>118</v>
      </c>
      <c r="F124" s="191" t="s">
        <v>119</v>
      </c>
      <c r="G124" s="192" t="s">
        <v>120</v>
      </c>
      <c r="H124" s="193">
        <v>1</v>
      </c>
      <c r="I124" s="194"/>
      <c r="J124" s="195">
        <f>ROUND(I124*H124,2)</f>
        <v>0</v>
      </c>
      <c r="K124" s="196"/>
      <c r="L124" s="36"/>
      <c r="M124" s="197" t="s">
        <v>1</v>
      </c>
      <c r="N124" s="198" t="s">
        <v>43</v>
      </c>
      <c r="O124" s="72"/>
      <c r="P124" s="199">
        <f>O124*H124</f>
        <v>0</v>
      </c>
      <c r="Q124" s="199">
        <v>0</v>
      </c>
      <c r="R124" s="199">
        <f>Q124*H124</f>
        <v>0</v>
      </c>
      <c r="S124" s="199">
        <v>0</v>
      </c>
      <c r="T124" s="200">
        <f>S124*H124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201" t="s">
        <v>121</v>
      </c>
      <c r="AT124" s="201" t="s">
        <v>117</v>
      </c>
      <c r="AU124" s="201" t="s">
        <v>122</v>
      </c>
      <c r="AY124" s="14" t="s">
        <v>114</v>
      </c>
      <c r="BE124" s="202">
        <f>IF(N124="základná",J124,0)</f>
        <v>0</v>
      </c>
      <c r="BF124" s="202">
        <f>IF(N124="znížená",J124,0)</f>
        <v>0</v>
      </c>
      <c r="BG124" s="202">
        <f>IF(N124="zákl. prenesená",J124,0)</f>
        <v>0</v>
      </c>
      <c r="BH124" s="202">
        <f>IF(N124="zníž. prenesená",J124,0)</f>
        <v>0</v>
      </c>
      <c r="BI124" s="202">
        <f>IF(N124="nulová",J124,0)</f>
        <v>0</v>
      </c>
      <c r="BJ124" s="14" t="s">
        <v>122</v>
      </c>
      <c r="BK124" s="202">
        <f>ROUND(I124*H124,2)</f>
        <v>0</v>
      </c>
      <c r="BL124" s="14" t="s">
        <v>121</v>
      </c>
      <c r="BM124" s="201" t="s">
        <v>122</v>
      </c>
    </row>
    <row r="125" spans="1:65" s="2" customFormat="1" ht="105.6">
      <c r="A125" s="31"/>
      <c r="B125" s="32"/>
      <c r="C125" s="33"/>
      <c r="D125" s="203" t="s">
        <v>123</v>
      </c>
      <c r="E125" s="33"/>
      <c r="F125" s="204" t="s">
        <v>124</v>
      </c>
      <c r="G125" s="33"/>
      <c r="H125" s="33"/>
      <c r="I125" s="205"/>
      <c r="J125" s="33"/>
      <c r="K125" s="33"/>
      <c r="L125" s="36"/>
      <c r="M125" s="206"/>
      <c r="N125" s="207"/>
      <c r="O125" s="72"/>
      <c r="P125" s="72"/>
      <c r="Q125" s="72"/>
      <c r="R125" s="72"/>
      <c r="S125" s="72"/>
      <c r="T125" s="73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4" t="s">
        <v>123</v>
      </c>
      <c r="AU125" s="14" t="s">
        <v>122</v>
      </c>
    </row>
    <row r="126" spans="1:65" s="2" customFormat="1" ht="24.15" customHeight="1">
      <c r="A126" s="31"/>
      <c r="B126" s="32"/>
      <c r="C126" s="189" t="s">
        <v>122</v>
      </c>
      <c r="D126" s="189" t="s">
        <v>117</v>
      </c>
      <c r="E126" s="190" t="s">
        <v>125</v>
      </c>
      <c r="F126" s="191" t="s">
        <v>126</v>
      </c>
      <c r="G126" s="192" t="s">
        <v>120</v>
      </c>
      <c r="H126" s="193">
        <v>1</v>
      </c>
      <c r="I126" s="194"/>
      <c r="J126" s="195">
        <f>ROUND(I126*H126,2)</f>
        <v>0</v>
      </c>
      <c r="K126" s="196"/>
      <c r="L126" s="36"/>
      <c r="M126" s="197" t="s">
        <v>1</v>
      </c>
      <c r="N126" s="198" t="s">
        <v>43</v>
      </c>
      <c r="O126" s="72"/>
      <c r="P126" s="199">
        <f>O126*H126</f>
        <v>0</v>
      </c>
      <c r="Q126" s="199">
        <v>0</v>
      </c>
      <c r="R126" s="199">
        <f>Q126*H126</f>
        <v>0</v>
      </c>
      <c r="S126" s="199">
        <v>0</v>
      </c>
      <c r="T126" s="200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201" t="s">
        <v>121</v>
      </c>
      <c r="AT126" s="201" t="s">
        <v>117</v>
      </c>
      <c r="AU126" s="201" t="s">
        <v>122</v>
      </c>
      <c r="AY126" s="14" t="s">
        <v>114</v>
      </c>
      <c r="BE126" s="202">
        <f>IF(N126="základná",J126,0)</f>
        <v>0</v>
      </c>
      <c r="BF126" s="202">
        <f>IF(N126="znížená",J126,0)</f>
        <v>0</v>
      </c>
      <c r="BG126" s="202">
        <f>IF(N126="zákl. prenesená",J126,0)</f>
        <v>0</v>
      </c>
      <c r="BH126" s="202">
        <f>IF(N126="zníž. prenesená",J126,0)</f>
        <v>0</v>
      </c>
      <c r="BI126" s="202">
        <f>IF(N126="nulová",J126,0)</f>
        <v>0</v>
      </c>
      <c r="BJ126" s="14" t="s">
        <v>122</v>
      </c>
      <c r="BK126" s="202">
        <f>ROUND(I126*H126,2)</f>
        <v>0</v>
      </c>
      <c r="BL126" s="14" t="s">
        <v>121</v>
      </c>
      <c r="BM126" s="201" t="s">
        <v>121</v>
      </c>
    </row>
    <row r="127" spans="1:65" s="2" customFormat="1" ht="86.4">
      <c r="A127" s="31"/>
      <c r="B127" s="32"/>
      <c r="C127" s="33"/>
      <c r="D127" s="203" t="s">
        <v>123</v>
      </c>
      <c r="E127" s="33"/>
      <c r="F127" s="204" t="s">
        <v>127</v>
      </c>
      <c r="G127" s="33"/>
      <c r="H127" s="33"/>
      <c r="I127" s="205"/>
      <c r="J127" s="33"/>
      <c r="K127" s="33"/>
      <c r="L127" s="36"/>
      <c r="M127" s="206"/>
      <c r="N127" s="207"/>
      <c r="O127" s="72"/>
      <c r="P127" s="72"/>
      <c r="Q127" s="72"/>
      <c r="R127" s="72"/>
      <c r="S127" s="72"/>
      <c r="T127" s="73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T127" s="14" t="s">
        <v>123</v>
      </c>
      <c r="AU127" s="14" t="s">
        <v>122</v>
      </c>
    </row>
    <row r="128" spans="1:65" s="2" customFormat="1" ht="24.15" customHeight="1">
      <c r="A128" s="31"/>
      <c r="B128" s="32"/>
      <c r="C128" s="189" t="s">
        <v>128</v>
      </c>
      <c r="D128" s="189" t="s">
        <v>117</v>
      </c>
      <c r="E128" s="190" t="s">
        <v>129</v>
      </c>
      <c r="F128" s="191" t="s">
        <v>130</v>
      </c>
      <c r="G128" s="192" t="s">
        <v>120</v>
      </c>
      <c r="H128" s="193">
        <v>1</v>
      </c>
      <c r="I128" s="194"/>
      <c r="J128" s="195">
        <f>ROUND(I128*H128,2)</f>
        <v>0</v>
      </c>
      <c r="K128" s="196"/>
      <c r="L128" s="36"/>
      <c r="M128" s="197" t="s">
        <v>1</v>
      </c>
      <c r="N128" s="198" t="s">
        <v>43</v>
      </c>
      <c r="O128" s="72"/>
      <c r="P128" s="199">
        <f>O128*H128</f>
        <v>0</v>
      </c>
      <c r="Q128" s="199">
        <v>0</v>
      </c>
      <c r="R128" s="199">
        <f>Q128*H128</f>
        <v>0</v>
      </c>
      <c r="S128" s="199">
        <v>0</v>
      </c>
      <c r="T128" s="200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01" t="s">
        <v>121</v>
      </c>
      <c r="AT128" s="201" t="s">
        <v>117</v>
      </c>
      <c r="AU128" s="201" t="s">
        <v>122</v>
      </c>
      <c r="AY128" s="14" t="s">
        <v>114</v>
      </c>
      <c r="BE128" s="202">
        <f>IF(N128="základná",J128,0)</f>
        <v>0</v>
      </c>
      <c r="BF128" s="202">
        <f>IF(N128="znížená",J128,0)</f>
        <v>0</v>
      </c>
      <c r="BG128" s="202">
        <f>IF(N128="zákl. prenesená",J128,0)</f>
        <v>0</v>
      </c>
      <c r="BH128" s="202">
        <f>IF(N128="zníž. prenesená",J128,0)</f>
        <v>0</v>
      </c>
      <c r="BI128" s="202">
        <f>IF(N128="nulová",J128,0)</f>
        <v>0</v>
      </c>
      <c r="BJ128" s="14" t="s">
        <v>122</v>
      </c>
      <c r="BK128" s="202">
        <f>ROUND(I128*H128,2)</f>
        <v>0</v>
      </c>
      <c r="BL128" s="14" t="s">
        <v>121</v>
      </c>
      <c r="BM128" s="201" t="s">
        <v>131</v>
      </c>
    </row>
    <row r="129" spans="1:65" s="2" customFormat="1" ht="96">
      <c r="A129" s="31"/>
      <c r="B129" s="32"/>
      <c r="C129" s="33"/>
      <c r="D129" s="203" t="s">
        <v>123</v>
      </c>
      <c r="E129" s="33"/>
      <c r="F129" s="204" t="s">
        <v>132</v>
      </c>
      <c r="G129" s="33"/>
      <c r="H129" s="33"/>
      <c r="I129" s="205"/>
      <c r="J129" s="33"/>
      <c r="K129" s="33"/>
      <c r="L129" s="36"/>
      <c r="M129" s="206"/>
      <c r="N129" s="207"/>
      <c r="O129" s="72"/>
      <c r="P129" s="72"/>
      <c r="Q129" s="72"/>
      <c r="R129" s="72"/>
      <c r="S129" s="72"/>
      <c r="T129" s="73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T129" s="14" t="s">
        <v>123</v>
      </c>
      <c r="AU129" s="14" t="s">
        <v>122</v>
      </c>
    </row>
    <row r="130" spans="1:65" s="12" customFormat="1" ht="25.95" customHeight="1">
      <c r="B130" s="174"/>
      <c r="C130" s="175"/>
      <c r="D130" s="176" t="s">
        <v>76</v>
      </c>
      <c r="E130" s="177" t="s">
        <v>133</v>
      </c>
      <c r="F130" s="177" t="s">
        <v>134</v>
      </c>
      <c r="G130" s="175"/>
      <c r="H130" s="175"/>
      <c r="I130" s="178"/>
      <c r="J130" s="161">
        <f>BK130</f>
        <v>0</v>
      </c>
      <c r="K130" s="175"/>
      <c r="L130" s="179"/>
      <c r="M130" s="180"/>
      <c r="N130" s="181"/>
      <c r="O130" s="181"/>
      <c r="P130" s="182">
        <f>P131</f>
        <v>0</v>
      </c>
      <c r="Q130" s="181"/>
      <c r="R130" s="182">
        <f>R131</f>
        <v>0</v>
      </c>
      <c r="S130" s="181"/>
      <c r="T130" s="183">
        <f>T131</f>
        <v>0</v>
      </c>
      <c r="AR130" s="184" t="s">
        <v>135</v>
      </c>
      <c r="AT130" s="185" t="s">
        <v>76</v>
      </c>
      <c r="AU130" s="185" t="s">
        <v>77</v>
      </c>
      <c r="AY130" s="184" t="s">
        <v>114</v>
      </c>
      <c r="BK130" s="186">
        <f>BK131</f>
        <v>0</v>
      </c>
    </row>
    <row r="131" spans="1:65" s="12" customFormat="1" ht="22.8" customHeight="1">
      <c r="B131" s="174"/>
      <c r="C131" s="175"/>
      <c r="D131" s="176" t="s">
        <v>76</v>
      </c>
      <c r="E131" s="187" t="s">
        <v>136</v>
      </c>
      <c r="F131" s="187" t="s">
        <v>137</v>
      </c>
      <c r="G131" s="175"/>
      <c r="H131" s="175"/>
      <c r="I131" s="178"/>
      <c r="J131" s="188">
        <f>BK131</f>
        <v>0</v>
      </c>
      <c r="K131" s="175"/>
      <c r="L131" s="179"/>
      <c r="M131" s="180"/>
      <c r="N131" s="181"/>
      <c r="O131" s="181"/>
      <c r="P131" s="182">
        <f>P132</f>
        <v>0</v>
      </c>
      <c r="Q131" s="181"/>
      <c r="R131" s="182">
        <f>R132</f>
        <v>0</v>
      </c>
      <c r="S131" s="181"/>
      <c r="T131" s="183">
        <f>T132</f>
        <v>0</v>
      </c>
      <c r="AR131" s="184" t="s">
        <v>135</v>
      </c>
      <c r="AT131" s="185" t="s">
        <v>76</v>
      </c>
      <c r="AU131" s="185" t="s">
        <v>85</v>
      </c>
      <c r="AY131" s="184" t="s">
        <v>114</v>
      </c>
      <c r="BK131" s="186">
        <f>BK132</f>
        <v>0</v>
      </c>
    </row>
    <row r="132" spans="1:65" s="2" customFormat="1" ht="16.5" customHeight="1">
      <c r="A132" s="31"/>
      <c r="B132" s="32"/>
      <c r="C132" s="189" t="s">
        <v>121</v>
      </c>
      <c r="D132" s="189" t="s">
        <v>117</v>
      </c>
      <c r="E132" s="190" t="s">
        <v>138</v>
      </c>
      <c r="F132" s="191" t="s">
        <v>137</v>
      </c>
      <c r="G132" s="192" t="s">
        <v>139</v>
      </c>
      <c r="H132" s="193">
        <v>1</v>
      </c>
      <c r="I132" s="194"/>
      <c r="J132" s="195">
        <f>ROUND(I132*H132,2)</f>
        <v>0</v>
      </c>
      <c r="K132" s="196"/>
      <c r="L132" s="36"/>
      <c r="M132" s="197" t="s">
        <v>1</v>
      </c>
      <c r="N132" s="198" t="s">
        <v>43</v>
      </c>
      <c r="O132" s="72"/>
      <c r="P132" s="199">
        <f>O132*H132</f>
        <v>0</v>
      </c>
      <c r="Q132" s="199">
        <v>0</v>
      </c>
      <c r="R132" s="199">
        <f>Q132*H132</f>
        <v>0</v>
      </c>
      <c r="S132" s="199">
        <v>0</v>
      </c>
      <c r="T132" s="200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01" t="s">
        <v>140</v>
      </c>
      <c r="AT132" s="201" t="s">
        <v>117</v>
      </c>
      <c r="AU132" s="201" t="s">
        <v>122</v>
      </c>
      <c r="AY132" s="14" t="s">
        <v>114</v>
      </c>
      <c r="BE132" s="202">
        <f>IF(N132="základná",J132,0)</f>
        <v>0</v>
      </c>
      <c r="BF132" s="202">
        <f>IF(N132="znížená",J132,0)</f>
        <v>0</v>
      </c>
      <c r="BG132" s="202">
        <f>IF(N132="zákl. prenesená",J132,0)</f>
        <v>0</v>
      </c>
      <c r="BH132" s="202">
        <f>IF(N132="zníž. prenesená",J132,0)</f>
        <v>0</v>
      </c>
      <c r="BI132" s="202">
        <f>IF(N132="nulová",J132,0)</f>
        <v>0</v>
      </c>
      <c r="BJ132" s="14" t="s">
        <v>122</v>
      </c>
      <c r="BK132" s="202">
        <f>ROUND(I132*H132,2)</f>
        <v>0</v>
      </c>
      <c r="BL132" s="14" t="s">
        <v>140</v>
      </c>
      <c r="BM132" s="201" t="s">
        <v>141</v>
      </c>
    </row>
    <row r="133" spans="1:65" s="2" customFormat="1" ht="49.95" customHeight="1">
      <c r="A133" s="31"/>
      <c r="B133" s="32"/>
      <c r="C133" s="33"/>
      <c r="D133" s="33"/>
      <c r="E133" s="177" t="s">
        <v>142</v>
      </c>
      <c r="F133" s="177" t="s">
        <v>143</v>
      </c>
      <c r="G133" s="33"/>
      <c r="H133" s="33"/>
      <c r="I133" s="33"/>
      <c r="J133" s="161">
        <f t="shared" ref="J133:J138" si="0">BK133</f>
        <v>0</v>
      </c>
      <c r="K133" s="33"/>
      <c r="L133" s="36"/>
      <c r="M133" s="206"/>
      <c r="N133" s="207"/>
      <c r="O133" s="72"/>
      <c r="P133" s="72"/>
      <c r="Q133" s="72"/>
      <c r="R133" s="72"/>
      <c r="S133" s="72"/>
      <c r="T133" s="73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T133" s="14" t="s">
        <v>76</v>
      </c>
      <c r="AU133" s="14" t="s">
        <v>77</v>
      </c>
      <c r="AY133" s="14" t="s">
        <v>144</v>
      </c>
      <c r="BK133" s="202">
        <f>SUM(BK134:BK138)</f>
        <v>0</v>
      </c>
    </row>
    <row r="134" spans="1:65" s="2" customFormat="1" ht="16.350000000000001" customHeight="1">
      <c r="A134" s="31"/>
      <c r="B134" s="32"/>
      <c r="C134" s="208" t="s">
        <v>1</v>
      </c>
      <c r="D134" s="208" t="s">
        <v>117</v>
      </c>
      <c r="E134" s="209" t="s">
        <v>1</v>
      </c>
      <c r="F134" s="210" t="s">
        <v>1</v>
      </c>
      <c r="G134" s="211" t="s">
        <v>1</v>
      </c>
      <c r="H134" s="212"/>
      <c r="I134" s="213"/>
      <c r="J134" s="214">
        <f t="shared" si="0"/>
        <v>0</v>
      </c>
      <c r="K134" s="196"/>
      <c r="L134" s="36"/>
      <c r="M134" s="215" t="s">
        <v>1</v>
      </c>
      <c r="N134" s="216" t="s">
        <v>43</v>
      </c>
      <c r="O134" s="72"/>
      <c r="P134" s="72"/>
      <c r="Q134" s="72"/>
      <c r="R134" s="72"/>
      <c r="S134" s="72"/>
      <c r="T134" s="73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T134" s="14" t="s">
        <v>144</v>
      </c>
      <c r="AU134" s="14" t="s">
        <v>85</v>
      </c>
      <c r="AY134" s="14" t="s">
        <v>144</v>
      </c>
      <c r="BE134" s="202">
        <f>IF(N134="základná",J134,0)</f>
        <v>0</v>
      </c>
      <c r="BF134" s="202">
        <f>IF(N134="znížená",J134,0)</f>
        <v>0</v>
      </c>
      <c r="BG134" s="202">
        <f>IF(N134="zákl. prenesená",J134,0)</f>
        <v>0</v>
      </c>
      <c r="BH134" s="202">
        <f>IF(N134="zníž. prenesená",J134,0)</f>
        <v>0</v>
      </c>
      <c r="BI134" s="202">
        <f>IF(N134="nulová",J134,0)</f>
        <v>0</v>
      </c>
      <c r="BJ134" s="14" t="s">
        <v>122</v>
      </c>
      <c r="BK134" s="202">
        <f>I134*H134</f>
        <v>0</v>
      </c>
    </row>
    <row r="135" spans="1:65" s="2" customFormat="1" ht="16.350000000000001" customHeight="1">
      <c r="A135" s="31"/>
      <c r="B135" s="32"/>
      <c r="C135" s="208" t="s">
        <v>1</v>
      </c>
      <c r="D135" s="208" t="s">
        <v>117</v>
      </c>
      <c r="E135" s="209" t="s">
        <v>1</v>
      </c>
      <c r="F135" s="210" t="s">
        <v>1</v>
      </c>
      <c r="G135" s="211" t="s">
        <v>1</v>
      </c>
      <c r="H135" s="212"/>
      <c r="I135" s="213"/>
      <c r="J135" s="214">
        <f t="shared" si="0"/>
        <v>0</v>
      </c>
      <c r="K135" s="196"/>
      <c r="L135" s="36"/>
      <c r="M135" s="215" t="s">
        <v>1</v>
      </c>
      <c r="N135" s="216" t="s">
        <v>43</v>
      </c>
      <c r="O135" s="72"/>
      <c r="P135" s="72"/>
      <c r="Q135" s="72"/>
      <c r="R135" s="72"/>
      <c r="S135" s="72"/>
      <c r="T135" s="73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T135" s="14" t="s">
        <v>144</v>
      </c>
      <c r="AU135" s="14" t="s">
        <v>85</v>
      </c>
      <c r="AY135" s="14" t="s">
        <v>144</v>
      </c>
      <c r="BE135" s="202">
        <f>IF(N135="základná",J135,0)</f>
        <v>0</v>
      </c>
      <c r="BF135" s="202">
        <f>IF(N135="znížená",J135,0)</f>
        <v>0</v>
      </c>
      <c r="BG135" s="202">
        <f>IF(N135="zákl. prenesená",J135,0)</f>
        <v>0</v>
      </c>
      <c r="BH135" s="202">
        <f>IF(N135="zníž. prenesená",J135,0)</f>
        <v>0</v>
      </c>
      <c r="BI135" s="202">
        <f>IF(N135="nulová",J135,0)</f>
        <v>0</v>
      </c>
      <c r="BJ135" s="14" t="s">
        <v>122</v>
      </c>
      <c r="BK135" s="202">
        <f>I135*H135</f>
        <v>0</v>
      </c>
    </row>
    <row r="136" spans="1:65" s="2" customFormat="1" ht="16.350000000000001" customHeight="1">
      <c r="A136" s="31"/>
      <c r="B136" s="32"/>
      <c r="C136" s="208" t="s">
        <v>1</v>
      </c>
      <c r="D136" s="208" t="s">
        <v>117</v>
      </c>
      <c r="E136" s="209" t="s">
        <v>1</v>
      </c>
      <c r="F136" s="210" t="s">
        <v>1</v>
      </c>
      <c r="G136" s="211" t="s">
        <v>1</v>
      </c>
      <c r="H136" s="212"/>
      <c r="I136" s="213"/>
      <c r="J136" s="214">
        <f t="shared" si="0"/>
        <v>0</v>
      </c>
      <c r="K136" s="196"/>
      <c r="L136" s="36"/>
      <c r="M136" s="215" t="s">
        <v>1</v>
      </c>
      <c r="N136" s="216" t="s">
        <v>43</v>
      </c>
      <c r="O136" s="72"/>
      <c r="P136" s="72"/>
      <c r="Q136" s="72"/>
      <c r="R136" s="72"/>
      <c r="S136" s="72"/>
      <c r="T136" s="73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T136" s="14" t="s">
        <v>144</v>
      </c>
      <c r="AU136" s="14" t="s">
        <v>85</v>
      </c>
      <c r="AY136" s="14" t="s">
        <v>144</v>
      </c>
      <c r="BE136" s="202">
        <f>IF(N136="základná",J136,0)</f>
        <v>0</v>
      </c>
      <c r="BF136" s="202">
        <f>IF(N136="znížená",J136,0)</f>
        <v>0</v>
      </c>
      <c r="BG136" s="202">
        <f>IF(N136="zákl. prenesená",J136,0)</f>
        <v>0</v>
      </c>
      <c r="BH136" s="202">
        <f>IF(N136="zníž. prenesená",J136,0)</f>
        <v>0</v>
      </c>
      <c r="BI136" s="202">
        <f>IF(N136="nulová",J136,0)</f>
        <v>0</v>
      </c>
      <c r="BJ136" s="14" t="s">
        <v>122</v>
      </c>
      <c r="BK136" s="202">
        <f>I136*H136</f>
        <v>0</v>
      </c>
    </row>
    <row r="137" spans="1:65" s="2" customFormat="1" ht="16.350000000000001" customHeight="1">
      <c r="A137" s="31"/>
      <c r="B137" s="32"/>
      <c r="C137" s="208" t="s">
        <v>1</v>
      </c>
      <c r="D137" s="208" t="s">
        <v>117</v>
      </c>
      <c r="E137" s="209" t="s">
        <v>1</v>
      </c>
      <c r="F137" s="210" t="s">
        <v>1</v>
      </c>
      <c r="G137" s="211" t="s">
        <v>1</v>
      </c>
      <c r="H137" s="212"/>
      <c r="I137" s="213"/>
      <c r="J137" s="214">
        <f t="shared" si="0"/>
        <v>0</v>
      </c>
      <c r="K137" s="196"/>
      <c r="L137" s="36"/>
      <c r="M137" s="215" t="s">
        <v>1</v>
      </c>
      <c r="N137" s="216" t="s">
        <v>43</v>
      </c>
      <c r="O137" s="72"/>
      <c r="P137" s="72"/>
      <c r="Q137" s="72"/>
      <c r="R137" s="72"/>
      <c r="S137" s="72"/>
      <c r="T137" s="73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T137" s="14" t="s">
        <v>144</v>
      </c>
      <c r="AU137" s="14" t="s">
        <v>85</v>
      </c>
      <c r="AY137" s="14" t="s">
        <v>144</v>
      </c>
      <c r="BE137" s="202">
        <f>IF(N137="základná",J137,0)</f>
        <v>0</v>
      </c>
      <c r="BF137" s="202">
        <f>IF(N137="znížená",J137,0)</f>
        <v>0</v>
      </c>
      <c r="BG137" s="202">
        <f>IF(N137="zákl. prenesená",J137,0)</f>
        <v>0</v>
      </c>
      <c r="BH137" s="202">
        <f>IF(N137="zníž. prenesená",J137,0)</f>
        <v>0</v>
      </c>
      <c r="BI137" s="202">
        <f>IF(N137="nulová",J137,0)</f>
        <v>0</v>
      </c>
      <c r="BJ137" s="14" t="s">
        <v>122</v>
      </c>
      <c r="BK137" s="202">
        <f>I137*H137</f>
        <v>0</v>
      </c>
    </row>
    <row r="138" spans="1:65" s="2" customFormat="1" ht="16.350000000000001" customHeight="1">
      <c r="A138" s="31"/>
      <c r="B138" s="32"/>
      <c r="C138" s="208" t="s">
        <v>1</v>
      </c>
      <c r="D138" s="208" t="s">
        <v>117</v>
      </c>
      <c r="E138" s="209" t="s">
        <v>1</v>
      </c>
      <c r="F138" s="210" t="s">
        <v>1</v>
      </c>
      <c r="G138" s="211" t="s">
        <v>1</v>
      </c>
      <c r="H138" s="212"/>
      <c r="I138" s="213"/>
      <c r="J138" s="214">
        <f t="shared" si="0"/>
        <v>0</v>
      </c>
      <c r="K138" s="196"/>
      <c r="L138" s="36"/>
      <c r="M138" s="215" t="s">
        <v>1</v>
      </c>
      <c r="N138" s="216" t="s">
        <v>43</v>
      </c>
      <c r="O138" s="217"/>
      <c r="P138" s="217"/>
      <c r="Q138" s="217"/>
      <c r="R138" s="217"/>
      <c r="S138" s="217"/>
      <c r="T138" s="218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T138" s="14" t="s">
        <v>144</v>
      </c>
      <c r="AU138" s="14" t="s">
        <v>85</v>
      </c>
      <c r="AY138" s="14" t="s">
        <v>144</v>
      </c>
      <c r="BE138" s="202">
        <f>IF(N138="základná",J138,0)</f>
        <v>0</v>
      </c>
      <c r="BF138" s="202">
        <f>IF(N138="znížená",J138,0)</f>
        <v>0</v>
      </c>
      <c r="BG138" s="202">
        <f>IF(N138="zákl. prenesená",J138,0)</f>
        <v>0</v>
      </c>
      <c r="BH138" s="202">
        <f>IF(N138="zníž. prenesená",J138,0)</f>
        <v>0</v>
      </c>
      <c r="BI138" s="202">
        <f>IF(N138="nulová",J138,0)</f>
        <v>0</v>
      </c>
      <c r="BJ138" s="14" t="s">
        <v>122</v>
      </c>
      <c r="BK138" s="202">
        <f>I138*H138</f>
        <v>0</v>
      </c>
    </row>
    <row r="139" spans="1:65" s="2" customFormat="1" ht="6.9" customHeight="1">
      <c r="A139" s="31"/>
      <c r="B139" s="55"/>
      <c r="C139" s="56"/>
      <c r="D139" s="56"/>
      <c r="E139" s="56"/>
      <c r="F139" s="56"/>
      <c r="G139" s="56"/>
      <c r="H139" s="56"/>
      <c r="I139" s="56"/>
      <c r="J139" s="56"/>
      <c r="K139" s="56"/>
      <c r="L139" s="36"/>
      <c r="M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</row>
  </sheetData>
  <sheetProtection algorithmName="SHA-512" hashValue="XkxamJOL8zHEfcXmqlsvcj3xbJWk3Kr4AYtSnlNCaAklcDQRlCcbQkqlfXSNOK6iVxP0MhTSCtkm013jKokYEQ==" saltValue="jHygaCNAGnM9oW1fEf5Z7OkhcZjsj9Kbf1sphXZ1+QVtuGZt2HUTe5IH0MEdchuB+VhLmi0hyzzwB7+N0Aq1Lg==" spinCount="100000" sheet="1" objects="1" scenarios="1" formatColumns="0" formatRows="0" autoFilter="0"/>
  <autoFilter ref="C120:K138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34:D139">
      <formula1>"K, M"</formula1>
    </dataValidation>
    <dataValidation type="list" allowBlank="1" showInputMessage="1" showErrorMessage="1" error="Povolené sú hodnoty základná, znížená, nulová." sqref="N134:N139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01 - Čistiace rohože</vt:lpstr>
      <vt:lpstr>'01 - Čistiace rohože'!Názvy_tlače</vt:lpstr>
      <vt:lpstr>'Rekapitulácia stavby'!Názvy_tlače</vt:lpstr>
      <vt:lpstr>'01 - Čistiace rohože'!Oblasť_tlače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PILNIK VLADIMIR</dc:creator>
  <cp:lastModifiedBy>Marcela T.</cp:lastModifiedBy>
  <dcterms:created xsi:type="dcterms:W3CDTF">2022-09-14T08:50:38Z</dcterms:created>
  <dcterms:modified xsi:type="dcterms:W3CDTF">2022-09-14T10:41:57Z</dcterms:modified>
</cp:coreProperties>
</file>