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bos.cizmar\OneDrive - SATES\Pracovná plocha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N22-004 - LBN19-  Zateple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'N22-004 - LBN19-  Zateple...'!$C$122:$K$303</definedName>
    <definedName name="_xlnm.Print_Area" localSheetId="1">'N22-004 - LBN19-  Zateple...'!$C$4:$J$76,'N22-004 - LBN19-  Zateple...'!$C$82:$J$106,'N22-004 - LBN19-  Zateple...'!$C$112:$J$303</definedName>
    <definedName name="_xlnm.Print_Titles" localSheetId="1">'N22-004 - LBN19-  Zateple...'!$122:$122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6"/>
  <c r="BH296"/>
  <c r="BG296"/>
  <c r="BE296"/>
  <c r="T296"/>
  <c r="R296"/>
  <c r="P296"/>
  <c r="BI293"/>
  <c r="BH293"/>
  <c r="BG293"/>
  <c r="BE293"/>
  <c r="T293"/>
  <c r="R293"/>
  <c r="P293"/>
  <c r="BI290"/>
  <c r="BH290"/>
  <c r="BG290"/>
  <c r="BE290"/>
  <c r="T290"/>
  <c r="R290"/>
  <c r="P290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3"/>
  <c r="BH273"/>
  <c r="BG273"/>
  <c r="BE273"/>
  <c r="T273"/>
  <c r="R273"/>
  <c r="P273"/>
  <c r="BI270"/>
  <c r="BH270"/>
  <c r="BG270"/>
  <c r="BE270"/>
  <c r="T270"/>
  <c r="R270"/>
  <c r="P270"/>
  <c r="BI269"/>
  <c r="BH269"/>
  <c r="BG269"/>
  <c r="BE269"/>
  <c r="T269"/>
  <c r="R269"/>
  <c r="P269"/>
  <c r="BI266"/>
  <c r="BH266"/>
  <c r="BG266"/>
  <c r="BE266"/>
  <c r="T266"/>
  <c r="R266"/>
  <c r="P266"/>
  <c r="BI263"/>
  <c r="BH263"/>
  <c r="BG263"/>
  <c r="BE263"/>
  <c r="T263"/>
  <c r="R263"/>
  <c r="P263"/>
  <c r="BI260"/>
  <c r="BH260"/>
  <c r="BG260"/>
  <c r="BE260"/>
  <c r="T260"/>
  <c r="R260"/>
  <c r="P260"/>
  <c r="BI259"/>
  <c r="BH259"/>
  <c r="BG259"/>
  <c r="BE259"/>
  <c r="T259"/>
  <c r="R259"/>
  <c r="P259"/>
  <c r="BI256"/>
  <c r="BH256"/>
  <c r="BG256"/>
  <c r="BE256"/>
  <c r="T256"/>
  <c r="R256"/>
  <c r="P256"/>
  <c r="BI253"/>
  <c r="BH253"/>
  <c r="BG253"/>
  <c r="BE253"/>
  <c r="T253"/>
  <c r="R253"/>
  <c r="P253"/>
  <c r="BI250"/>
  <c r="BH250"/>
  <c r="BG250"/>
  <c r="BE250"/>
  <c r="T250"/>
  <c r="R250"/>
  <c r="P250"/>
  <c r="BI247"/>
  <c r="BH247"/>
  <c r="BG247"/>
  <c r="BE247"/>
  <c r="T247"/>
  <c r="R247"/>
  <c r="P247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5"/>
  <c r="BH235"/>
  <c r="BG235"/>
  <c r="BE235"/>
  <c r="T235"/>
  <c r="R235"/>
  <c r="P235"/>
  <c r="BI232"/>
  <c r="BH232"/>
  <c r="BG232"/>
  <c r="BE232"/>
  <c r="T232"/>
  <c r="R232"/>
  <c r="P232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T222"/>
  <c r="R223"/>
  <c r="R222"/>
  <c r="P223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3"/>
  <c r="BH213"/>
  <c r="BG213"/>
  <c r="BE213"/>
  <c r="T213"/>
  <c r="R213"/>
  <c r="P213"/>
  <c r="BI209"/>
  <c r="BH209"/>
  <c r="BG209"/>
  <c r="BE209"/>
  <c r="T209"/>
  <c r="R209"/>
  <c r="P209"/>
  <c r="BI203"/>
  <c r="BH203"/>
  <c r="BG203"/>
  <c r="BE203"/>
  <c r="T203"/>
  <c r="R203"/>
  <c r="P203"/>
  <c r="BI197"/>
  <c r="BH197"/>
  <c r="BG197"/>
  <c r="BE197"/>
  <c r="T197"/>
  <c r="R197"/>
  <c r="P197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67"/>
  <c r="BH167"/>
  <c r="BG167"/>
  <c r="BE167"/>
  <c r="T167"/>
  <c r="R167"/>
  <c r="P167"/>
  <c r="BI161"/>
  <c r="BH161"/>
  <c r="BG161"/>
  <c r="BE161"/>
  <c r="T161"/>
  <c r="R161"/>
  <c r="P161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3"/>
  <c r="BH143"/>
  <c r="BG143"/>
  <c r="BE143"/>
  <c r="T143"/>
  <c r="R143"/>
  <c r="P143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6"/>
  <c r="BH126"/>
  <c r="BG126"/>
  <c r="BE126"/>
  <c r="T126"/>
  <c r="R126"/>
  <c r="P126"/>
  <c r="F119"/>
  <c r="F117"/>
  <c r="E115"/>
  <c r="F89"/>
  <c r="F87"/>
  <c r="E85"/>
  <c r="J22"/>
  <c r="E22"/>
  <c r="J120"/>
  <c r="J21"/>
  <c r="J19"/>
  <c r="E19"/>
  <c r="J119"/>
  <c r="J18"/>
  <c r="J16"/>
  <c r="E16"/>
  <c r="F90"/>
  <c r="J15"/>
  <c r="J10"/>
  <c r="J117"/>
  <c i="1" r="L90"/>
  <c r="AM90"/>
  <c r="AM89"/>
  <c r="L89"/>
  <c r="AM87"/>
  <c r="L87"/>
  <c r="L85"/>
  <c r="L84"/>
  <c i="2" r="J302"/>
  <c r="BK270"/>
  <c r="BK245"/>
  <c r="BK192"/>
  <c i="1" r="AS94"/>
  <c i="2" r="BK277"/>
  <c r="J232"/>
  <c r="J301"/>
  <c r="BK276"/>
  <c r="J220"/>
  <c r="J156"/>
  <c r="BK230"/>
  <c r="BK218"/>
  <c r="BK223"/>
  <c r="J218"/>
  <c r="J293"/>
  <c r="J263"/>
  <c r="J176"/>
  <c r="J283"/>
  <c r="BK259"/>
  <c r="J226"/>
  <c r="J280"/>
  <c r="BK256"/>
  <c r="BK173"/>
  <c r="J256"/>
  <c r="J167"/>
  <c r="BK191"/>
  <c r="BK209"/>
  <c r="BK197"/>
  <c r="J192"/>
  <c r="J187"/>
  <c r="BK184"/>
  <c r="BK182"/>
  <c r="J178"/>
  <c r="BK161"/>
  <c r="J155"/>
  <c r="BK134"/>
  <c r="J132"/>
  <c r="BK190"/>
  <c r="J183"/>
  <c r="J161"/>
  <c r="BK155"/>
  <c r="BK152"/>
  <c r="J149"/>
  <c r="J134"/>
  <c r="J133"/>
  <c r="J126"/>
  <c r="BK156"/>
  <c r="BK149"/>
  <c r="BK131"/>
  <c r="BK301"/>
  <c r="J276"/>
  <c r="BK226"/>
  <c r="BK183"/>
  <c r="BK299"/>
  <c r="BK279"/>
  <c r="J242"/>
  <c r="J303"/>
  <c r="J277"/>
  <c r="BK203"/>
  <c r="BK266"/>
  <c r="J250"/>
  <c r="J209"/>
  <c r="BK242"/>
  <c r="J173"/>
  <c r="BK290"/>
  <c r="J281"/>
  <c r="BK253"/>
  <c r="J217"/>
  <c r="BK287"/>
  <c r="BK263"/>
  <c r="BK303"/>
  <c r="BK293"/>
  <c r="J270"/>
  <c r="J213"/>
  <c r="BK260"/>
  <c r="J221"/>
  <c r="J182"/>
  <c r="BK232"/>
  <c r="BK178"/>
  <c r="J287"/>
  <c r="J269"/>
  <c r="BK219"/>
  <c r="BK132"/>
  <c r="BK281"/>
  <c r="BK250"/>
  <c r="J216"/>
  <c r="BK283"/>
  <c r="BK239"/>
  <c r="BK143"/>
  <c r="J223"/>
  <c r="J191"/>
  <c r="J245"/>
  <c r="J184"/>
  <c r="J299"/>
  <c r="J260"/>
  <c r="BK221"/>
  <c r="J152"/>
  <c r="J290"/>
  <c r="BK278"/>
  <c r="BK302"/>
  <c r="J279"/>
  <c r="J235"/>
  <c r="BK167"/>
  <c r="J253"/>
  <c r="BK220"/>
  <c r="J131"/>
  <c r="J190"/>
  <c r="BK285"/>
  <c r="BK280"/>
  <c r="BK235"/>
  <c r="J143"/>
  <c r="BK284"/>
  <c r="J273"/>
  <c r="J203"/>
  <c r="BK296"/>
  <c r="BK273"/>
  <c r="J219"/>
  <c r="J259"/>
  <c r="BK247"/>
  <c r="BK133"/>
  <c r="BK213"/>
  <c r="BK126"/>
  <c r="J284"/>
  <c r="J278"/>
  <c r="J247"/>
  <c r="BK187"/>
  <c r="J296"/>
  <c r="J266"/>
  <c r="J230"/>
  <c r="J285"/>
  <c r="BK269"/>
  <c r="J197"/>
  <c r="J239"/>
  <c r="BK176"/>
  <c r="BK216"/>
  <c r="BK217"/>
  <c l="1" r="BK177"/>
  <c r="J177"/>
  <c r="J97"/>
  <c r="BK246"/>
  <c r="J246"/>
  <c r="J102"/>
  <c r="R125"/>
  <c r="P225"/>
  <c r="P231"/>
  <c r="P286"/>
  <c r="T177"/>
  <c r="P246"/>
  <c r="R286"/>
  <c r="P125"/>
  <c r="R225"/>
  <c r="R231"/>
  <c r="P282"/>
  <c r="P300"/>
  <c r="R177"/>
  <c r="BK231"/>
  <c r="J231"/>
  <c r="J101"/>
  <c r="BK282"/>
  <c r="J282"/>
  <c r="J103"/>
  <c r="T286"/>
  <c r="T125"/>
  <c r="T124"/>
  <c r="BK225"/>
  <c r="J225"/>
  <c r="J100"/>
  <c r="R246"/>
  <c r="R282"/>
  <c r="BK300"/>
  <c r="J300"/>
  <c r="J105"/>
  <c r="P177"/>
  <c r="T225"/>
  <c r="T231"/>
  <c r="BK286"/>
  <c r="J286"/>
  <c r="J104"/>
  <c r="R300"/>
  <c r="BK125"/>
  <c r="J125"/>
  <c r="J96"/>
  <c r="T246"/>
  <c r="T282"/>
  <c r="T300"/>
  <c r="BK222"/>
  <c r="J222"/>
  <c r="J98"/>
  <c r="J87"/>
  <c r="F120"/>
  <c r="BF134"/>
  <c r="BF173"/>
  <c r="BF176"/>
  <c r="J90"/>
  <c r="BF152"/>
  <c r="BF221"/>
  <c r="BF245"/>
  <c r="BF256"/>
  <c r="J89"/>
  <c r="BF143"/>
  <c r="BF149"/>
  <c r="BF155"/>
  <c r="BF187"/>
  <c r="BF197"/>
  <c r="BF213"/>
  <c r="BF219"/>
  <c r="BF226"/>
  <c r="BF131"/>
  <c r="BF132"/>
  <c r="BF133"/>
  <c r="BF182"/>
  <c r="BF183"/>
  <c r="BF184"/>
  <c r="BF191"/>
  <c r="BF235"/>
  <c r="BF253"/>
  <c r="BF263"/>
  <c r="BF269"/>
  <c r="BF273"/>
  <c r="BF278"/>
  <c r="BF279"/>
  <c r="BF281"/>
  <c r="BF285"/>
  <c r="BF287"/>
  <c r="BF296"/>
  <c r="BF299"/>
  <c r="BF302"/>
  <c r="BF303"/>
  <c r="BF126"/>
  <c r="BF161"/>
  <c r="BF178"/>
  <c r="BF190"/>
  <c r="BF192"/>
  <c r="BF216"/>
  <c r="BF220"/>
  <c r="BF223"/>
  <c r="BF239"/>
  <c r="BF247"/>
  <c r="BF277"/>
  <c r="BF280"/>
  <c r="BF284"/>
  <c r="BF290"/>
  <c r="BF301"/>
  <c r="BF156"/>
  <c r="BF167"/>
  <c r="BF203"/>
  <c r="BF209"/>
  <c r="BF217"/>
  <c r="BF218"/>
  <c r="BF230"/>
  <c r="BF232"/>
  <c r="BF242"/>
  <c r="BF250"/>
  <c r="BF259"/>
  <c r="BF260"/>
  <c r="BF266"/>
  <c r="BF270"/>
  <c r="BF276"/>
  <c r="BF283"/>
  <c r="BF293"/>
  <c r="F33"/>
  <c i="1" r="BB95"/>
  <c r="BB94"/>
  <c r="AX94"/>
  <c i="2" r="J31"/>
  <c i="1" r="AV95"/>
  <c i="2" r="F35"/>
  <c i="1" r="BD95"/>
  <c r="BD94"/>
  <c r="W33"/>
  <c i="2" r="F34"/>
  <c i="1" r="BC95"/>
  <c r="BC94"/>
  <c r="AY94"/>
  <c i="2" r="F31"/>
  <c i="1" r="AZ95"/>
  <c r="AZ94"/>
  <c r="W29"/>
  <c i="2" l="1" r="P124"/>
  <c r="P224"/>
  <c r="R224"/>
  <c r="R124"/>
  <c r="R123"/>
  <c r="T224"/>
  <c r="T123"/>
  <c r="BK124"/>
  <c r="J124"/>
  <c r="J95"/>
  <c r="BK224"/>
  <c r="J224"/>
  <c r="J99"/>
  <c r="J32"/>
  <c i="1" r="AW95"/>
  <c r="AT95"/>
  <c r="W32"/>
  <c i="2" r="F32"/>
  <c i="1" r="BA95"/>
  <c r="BA94"/>
  <c r="AW94"/>
  <c r="AK30"/>
  <c r="AV94"/>
  <c r="AK29"/>
  <c r="W31"/>
  <c i="2" l="1" r="P123"/>
  <c i="1" r="AU95"/>
  <c i="2" r="BK123"/>
  <c r="J123"/>
  <c r="J94"/>
  <c i="1" r="AU94"/>
  <c r="AT94"/>
  <c r="W30"/>
  <c i="2" l="1" r="J28"/>
  <c i="1" r="AG95"/>
  <c r="AG94"/>
  <c r="AK26"/>
  <c r="AK35"/>
  <c i="2" l="1" r="J37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<sst xmlns="http://schemas.openxmlformats.org/spreadsheetml/2006/main">
  <si>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</si>
  <si>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</si>
  <si>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</si>
  <si>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</si>
  <si>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</si>
  <si>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{5d8057b7-f72c-447d-a4fe-1f6ae816d948}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</si>
  <si>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</si>
  <si>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</si>
  <si>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</si>
  <si>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</si>
  <si>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</si>
  <si>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</si>
  <si>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</si>
  <si>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N22/004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</si>
  <si>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</si>
  <si>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</si>
  <si>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LBN19-  Zateplenie dvojlesovne č.s.303 Zlatníky -  Kulhán</t>
  </si>
  <si>
    <t>JKSO:</t>
  </si>
  <si>
    <t>KS:</t>
  </si>
  <si>
    <t>Miesto:</t>
  </si>
  <si>
    <t>Zlatníky</t>
  </si>
  <si>
    <t>Dátum:</t>
  </si>
  <si>
    <t>23. 6. 2022</t>
  </si>
  <si>
    <t>Objednávateľ:</t>
  </si>
  <si>
    <t>IČO:</t>
  </si>
  <si>
    <t>36038351</t>
  </si>
  <si>
    <t>Lesy Slovenskej republiky, štátny podnik</t>
  </si>
  <si>
    <t>IČ DPH:</t>
  </si>
  <si>
    <t>SK2020087982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</si>
  <si>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</si>
  <si>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</si>
  <si>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</si>
  <si>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</si>
  <si>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</si>
  <si>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</si>
  <si>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</si>
  <si>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</si>
  <si>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</si>
  <si>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</si>
  <si>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</si>
  <si>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</si>
  <si>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</si>
  <si>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</si>
  <si>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</si>
  <si>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</si>
  <si>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</si>
  <si>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</si>
  <si>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</si>
  <si>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</si>
  <si>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</si>
  <si>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</si>
  <si>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</si>
  <si>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</si>
  <si>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</si>
  <si>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</si>
  <si>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</si>
  <si>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</si>
  <si>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</si>
  <si>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</si>
  <si>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</si>
  <si>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</si>
  <si>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</si>
  <si>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</si>
  <si>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</si>
  <si>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</si>
  <si>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</si>
  <si>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</si>
  <si>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</si>
  <si>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</si>
  <si>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</si>
  <si>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</si>
  <si>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</si>
  <si>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</si>
  <si>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</si>
  <si>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</si>
  <si>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</si>
  <si>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</si>
  <si>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</si>
  <si>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</si>
  <si>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</si>
  <si>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</si>
  <si>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</si>
  <si>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</si>
  <si>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</si>
  <si>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</si>
  <si>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</si>
  <si>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</si>
  <si>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</si>
  <si>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</si>
  <si>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</si>
  <si>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</si>
  <si>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</si>
  <si>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</si>
  <si>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</si>
  <si>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   </t>
  </si>
  <si>
    <t xml:space="preserve">    713 - Izolácie tepelné   </t>
  </si>
  <si>
    <t xml:space="preserve">    764 - Konštrukcie klampiarske   </t>
  </si>
  <si>
    <t xml:space="preserve">    767 - Konštrukcie doplnkové kovové   </t>
  </si>
  <si>
    <t xml:space="preserve">    771 - Podlahy z dlaždíc   </t>
  </si>
  <si>
    <t xml:space="preserve">HZS - Hodinové zúčtovacie sadzby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</si>
  <si>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</si>
  <si>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</si>
  <si>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</si>
  <si>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</si>
  <si>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</si>
  <si>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</si>
  <si>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</si>
  <si>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</si>
  <si>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</si>
  <si>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</si>
  <si>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</si>
  <si>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</si>
  <si>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</si>
  <si>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</si>
  <si>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</si>
  <si>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6</t>
  </si>
  <si>
    <t xml:space="preserve">Úpravy povrchov, podlahy, osadenie   </t>
  </si>
  <si>
    <t>K</t>
  </si>
  <si>
    <t>622467701</t>
  </si>
  <si>
    <t>Vonkajší sanačný systém stien CEMIX, prednástrek pre systém WTA, ozn. 044, hr. 4 mm</t>
  </si>
  <si>
    <t>m2</t>
  </si>
  <si>
    <t>4</t>
  </si>
  <si>
    <t>2</t>
  </si>
  <si>
    <t>589243037</t>
  </si>
  <si>
    <t>VV</t>
  </si>
  <si>
    <t xml:space="preserve">(2,25*2,7)/2   </t>
  </si>
  <si>
    <t xml:space="preserve">(5,125+1,5)*2,7   </t>
  </si>
  <si>
    <t xml:space="preserve">-0,8*2   </t>
  </si>
  <si>
    <t xml:space="preserve">Súčet   </t>
  </si>
  <si>
    <t>622467703</t>
  </si>
  <si>
    <t>Vonkajší sanačný systém stien CEMIX, podkladná omietka pre systém WTA, ozn. 014, hr. 15 mm</t>
  </si>
  <si>
    <t>1765361710</t>
  </si>
  <si>
    <t>3</t>
  </si>
  <si>
    <t>622467707</t>
  </si>
  <si>
    <t>Vonkajší sanačný systém stien CEMIX, sanačná omietka soklová pre systém WTA, ozn. 064, hr. 20 mm</t>
  </si>
  <si>
    <t>1880346253</t>
  </si>
  <si>
    <t>622468005</t>
  </si>
  <si>
    <t>Príprava vonkajšieho podkladu Contact schodisko, balkony</t>
  </si>
  <si>
    <t>-54466541</t>
  </si>
  <si>
    <t>5</t>
  </si>
  <si>
    <t>622468605</t>
  </si>
  <si>
    <t xml:space="preserve">Príprava vonkajšieho podkladu  existujucej omietky stien  penetrácia</t>
  </si>
  <si>
    <t>-418814800</t>
  </si>
  <si>
    <t xml:space="preserve">(12,600+9,450)*2*(7,250+1,500)   </t>
  </si>
  <si>
    <t xml:space="preserve">2,05*6,5*2   </t>
  </si>
  <si>
    <t xml:space="preserve">1,5*2,2+(1,5+5,2+1,5)*0,1   </t>
  </si>
  <si>
    <t xml:space="preserve">6*1,05*4+9,45*1,05*3+3,3*1,1*4   </t>
  </si>
  <si>
    <t xml:space="preserve">-0,6*0,6*7-0,9*0,6*4-0,9*2,1*3   </t>
  </si>
  <si>
    <t xml:space="preserve">-0,6*2,1*2-1,5*1,5*2-2,1*1,5*2-0,9*2,15*2-0,9*0,9-0,6*0,9*3   </t>
  </si>
  <si>
    <t xml:space="preserve">-0,6*2,1*2-1,5*1,5*2-2,1*1,5*2-3,5*1,5-0,6*0,9*3   </t>
  </si>
  <si>
    <t>622468708</t>
  </si>
  <si>
    <t>Vonkajšia omietka stien tenkovrstvová JUB, silikónová, Jubizol Silicone finish T, škrabaná, hr. 2 mm – farebná</t>
  </si>
  <si>
    <t>-599399544</t>
  </si>
  <si>
    <t xml:space="preserve">(2,1+2,1+1,5)*2*0,33+(1,5+2,1+1,5)*2*0,33+(0,9+0,6+0,9)*3*0,33+(1,5+3,5+1,5)*0,33   </t>
  </si>
  <si>
    <t xml:space="preserve">(2,1+2,1+1,5)*2*0,33+(1,5+2,1+1,5)*2*0,33+(0,9+0,6+0,9)*3*0,33+0,9*3+(2,15+0,9+2,15)*2   </t>
  </si>
  <si>
    <t xml:space="preserve">(0,6+0,9+0,6)*4*0,33+(0,6+0,6+0,6)*4*0,33+(0,9+0,6+0,9)*3*0,33   </t>
  </si>
  <si>
    <t xml:space="preserve">(286,489+85,488+71,544)-120,606   </t>
  </si>
  <si>
    <t>7</t>
  </si>
  <si>
    <t>622468712</t>
  </si>
  <si>
    <t>Vonkajšia omietka stien tenkovrstvová , silikónová, hr. 1,5 mm – dekoratívna</t>
  </si>
  <si>
    <t>-1159568641</t>
  </si>
  <si>
    <t xml:space="preserve">71,544+(2,05+5,335+2,05)*5,2+(2,15+0,9+2,15)*2*0,33   </t>
  </si>
  <si>
    <t>Súčet</t>
  </si>
  <si>
    <t>8</t>
  </si>
  <si>
    <t>622472007</t>
  </si>
  <si>
    <t>Príprava podkladu pre vonkajšie nátery, silikónová penetracia</t>
  </si>
  <si>
    <t>1459945463</t>
  </si>
  <si>
    <t xml:space="preserve">364,692+124,038   </t>
  </si>
  <si>
    <t>9</t>
  </si>
  <si>
    <t>622491402</t>
  </si>
  <si>
    <t>Fasádny náter BAUMIT SilikonColor - sanačná omietka</t>
  </si>
  <si>
    <t>-1596048139</t>
  </si>
  <si>
    <t>10</t>
  </si>
  <si>
    <t>625256096</t>
  </si>
  <si>
    <t>Kontaktný zatepľovací systém hr. 80 mm STYRODUR, skrutkovacie kotvy</t>
  </si>
  <si>
    <t>-1841084172</t>
  </si>
  <si>
    <t xml:space="preserve">(11,55+9,75)*2*2,1+2,05*2,1*2+1,5*2,1   </t>
  </si>
  <si>
    <t xml:space="preserve">-0,9*0,6*4-0,6*0,6*7-0,9*2,1*3   </t>
  </si>
  <si>
    <t xml:space="preserve">-19,326   </t>
  </si>
  <si>
    <t>11</t>
  </si>
  <si>
    <t>625258053</t>
  </si>
  <si>
    <t>Kontaktný zatepľovací systém hr. 60 mm StoTherm Classic 1 - lamely z MW, skrutkovacie kotvy</t>
  </si>
  <si>
    <t>-1165017943</t>
  </si>
  <si>
    <t xml:space="preserve">1,5*5,2+(1,5+5,2+1,5)*0,1   </t>
  </si>
  <si>
    <t xml:space="preserve">9,75*1,05*3   </t>
  </si>
  <si>
    <t xml:space="preserve">6*(0,15+1,05)*4   </t>
  </si>
  <si>
    <t xml:space="preserve">9,45*0,15*2+3,3*1,1*4   </t>
  </si>
  <si>
    <t>12</t>
  </si>
  <si>
    <t>625258061</t>
  </si>
  <si>
    <t>Kontaktný zatepľovací systém hr. 180 mm StoTherm Classic 1 - lamely z MW, skrutkovacie kotvy</t>
  </si>
  <si>
    <t>-1920000416</t>
  </si>
  <si>
    <t xml:space="preserve">(12,78+9,75)*2*6,65   </t>
  </si>
  <si>
    <t xml:space="preserve">-0,6*2,1*2-1,5*1,5*2-2,1*1,5*2-0,6*0,9*3-0,9*0,9-0,9*2,15*2   </t>
  </si>
  <si>
    <t xml:space="preserve">-0,6*2,1*2-1,5*1,5*2-2,1*1,5*2-0,6*0,9*3-3,5*1,5   </t>
  </si>
  <si>
    <t>13</t>
  </si>
  <si>
    <t>625258062</t>
  </si>
  <si>
    <t>Kontaktný zatepľovací systém hr. 200 mm StoTherm Classic 1 - lamely z MW, skrutkovacie kotvy</t>
  </si>
  <si>
    <t>551883595</t>
  </si>
  <si>
    <t xml:space="preserve">9,45*10,75   </t>
  </si>
  <si>
    <t>14</t>
  </si>
  <si>
    <t>631312121</t>
  </si>
  <si>
    <t>Doplnenie existujúcich mazanín prostým betónom bez poteru o ploche 1-4 m2 a hr.do 80 mm</t>
  </si>
  <si>
    <t>m3</t>
  </si>
  <si>
    <t>1659606310</t>
  </si>
  <si>
    <t xml:space="preserve">Ostatné konštrukcie a práce-búranie   </t>
  </si>
  <si>
    <t>15</t>
  </si>
  <si>
    <t>941941031</t>
  </si>
  <si>
    <t>Montáž lešenia ľahkého pracovného radového s podlahami šírky od 0,80 do 1,00 m, výšky do 10 m</t>
  </si>
  <si>
    <t>2066962849</t>
  </si>
  <si>
    <t xml:space="preserve">(12,60+2,05+2,4)*2*(5,93+2,7)   </t>
  </si>
  <si>
    <t xml:space="preserve">(9,75+2,4)*2*(7,9+2,7)   </t>
  </si>
  <si>
    <t>16</t>
  </si>
  <si>
    <t>941941191</t>
  </si>
  <si>
    <t>Príplatok za prvý a každý ďalší i začatý mesiac použitia lešenia ľahkého pracovného radového s podlahami šírky od 0,80 do 1,00 m, výšky do 10 m</t>
  </si>
  <si>
    <t>-631176024</t>
  </si>
  <si>
    <t>17</t>
  </si>
  <si>
    <t>941941831</t>
  </si>
  <si>
    <t>Demontáž lešenia ľahkého pracovného radového s podlahami šírky nad 0,80 do 1,00 m, výšky do 10 m</t>
  </si>
  <si>
    <t>518654673</t>
  </si>
  <si>
    <t>18</t>
  </si>
  <si>
    <t>953946131</t>
  </si>
  <si>
    <t>PCI Soklový profil hr. 0,8 mm SP 180 (hliníkový)</t>
  </si>
  <si>
    <t>m</t>
  </si>
  <si>
    <t>-1999240674</t>
  </si>
  <si>
    <t xml:space="preserve">14,65+9,75+9,60+9,75   </t>
  </si>
  <si>
    <t>19</t>
  </si>
  <si>
    <t>953946201</t>
  </si>
  <si>
    <t>Systém PCI Pecitherm MultiPlus - priamy balkónový profil (hliníkový)</t>
  </si>
  <si>
    <t>561622958</t>
  </si>
  <si>
    <t xml:space="preserve">6,15*2+7,38+1,5   </t>
  </si>
  <si>
    <t>953946202</t>
  </si>
  <si>
    <t>Systém PCI Pecitherm MultiPlus - vonkajší rohový balkónový profil (hliníkový)</t>
  </si>
  <si>
    <t>ks</t>
  </si>
  <si>
    <t>1906497599</t>
  </si>
  <si>
    <t>21</t>
  </si>
  <si>
    <t>953946221</t>
  </si>
  <si>
    <t>Systém PCI - spojka balkónového profilu (hliníková)</t>
  </si>
  <si>
    <t>1614202593</t>
  </si>
  <si>
    <t>22</t>
  </si>
  <si>
    <t>953996121</t>
  </si>
  <si>
    <t>PCI okenný APU profil s integrovanou tkaninou</t>
  </si>
  <si>
    <t>-12674701</t>
  </si>
  <si>
    <t xml:space="preserve">(0,6+0,9+0,6)*4+(0,6+0,6+0,6)*7+(2,1+0,9+2,1)*3   </t>
  </si>
  <si>
    <t xml:space="preserve">(1,5+2,1+2,1)*2+(1,5+2,1+1,5)*2+(0,9+0,6+0,9)*3+(0,9+0,9+0,9)*(2,15+0,9+2,15)*2   </t>
  </si>
  <si>
    <t xml:space="preserve">(1,5+2,1+2,1)*2+(1,5+2,1+1,5)*2+(0,9+0,6+0,9)*3+(1,5+3,5+1,5)   </t>
  </si>
  <si>
    <t>23</t>
  </si>
  <si>
    <t>953996131</t>
  </si>
  <si>
    <t>PCI Rohový PVC profil s integrovanou tkaninou 100x100</t>
  </si>
  <si>
    <t>-1729875143</t>
  </si>
  <si>
    <t xml:space="preserve">(7,25+1,5)*4+1,1+1,1+6,5+5,34+6,0+6,0   </t>
  </si>
  <si>
    <t xml:space="preserve">0,6*16+0,9*6+2,1*4   </t>
  </si>
  <si>
    <t xml:space="preserve">(1,5+2,1)*2+1,5*4+0,9*6+2,15*4   </t>
  </si>
  <si>
    <t xml:space="preserve">(1,5+2,1)*2+1,5*6+0,9*6   </t>
  </si>
  <si>
    <t>24</t>
  </si>
  <si>
    <t>953996141</t>
  </si>
  <si>
    <t>PCI Rohový PVC profil PLY PN s integrovanou tkaninou 100x100 - priznaný vo fasáde</t>
  </si>
  <si>
    <t>856952303</t>
  </si>
  <si>
    <t xml:space="preserve">2,1*4+0,6*3+0,9*2   </t>
  </si>
  <si>
    <t xml:space="preserve">2,1*4+0,6*3+3,5   </t>
  </si>
  <si>
    <t xml:space="preserve">0,9*4+0,6*7+0,9*3   </t>
  </si>
  <si>
    <t xml:space="preserve">9,75+9,45+9,45+1,5+5,25+1,5   </t>
  </si>
  <si>
    <t>25</t>
  </si>
  <si>
    <t>965042131</t>
  </si>
  <si>
    <t xml:space="preserve">Búranie podkladov pod dlažby, liatych dlažieb a mazanín,betón  hr.do 100 mm,schodisko a balkony</t>
  </si>
  <si>
    <t>-234267204</t>
  </si>
  <si>
    <t xml:space="preserve">(2,25+5,125)*1,5*0,05+2,7*1,5*0,05   </t>
  </si>
  <si>
    <t xml:space="preserve">9,45*1,05*2*0,05   </t>
  </si>
  <si>
    <t>26</t>
  </si>
  <si>
    <t>965081812</t>
  </si>
  <si>
    <t xml:space="preserve">Búranie dlažieb, z kamen., cement., terazzových, čadičových alebo keram. dĺžky , hr.nad 10 mm,  -0,06500t</t>
  </si>
  <si>
    <t>-306409223</t>
  </si>
  <si>
    <t xml:space="preserve">9,45*1,05*2   </t>
  </si>
  <si>
    <t>27</t>
  </si>
  <si>
    <t>978021191</t>
  </si>
  <si>
    <t>Otlčenie omietok stien vnútorných cementových v rozsahu do 100 %, schodisko pod sanačnú omietku</t>
  </si>
  <si>
    <t>1665565024</t>
  </si>
  <si>
    <t>28</t>
  </si>
  <si>
    <t>979081111</t>
  </si>
  <si>
    <t>Odvoz sutiny a vybúraných hmôt na skládku do 1 km</t>
  </si>
  <si>
    <t>t</t>
  </si>
  <si>
    <t>-1527845197</t>
  </si>
  <si>
    <t>29</t>
  </si>
  <si>
    <t>979081121</t>
  </si>
  <si>
    <t>Odvoz sutiny a vybúraných hmôt na skládku za každý ďalší 1 km</t>
  </si>
  <si>
    <t>1605412673</t>
  </si>
  <si>
    <t>30</t>
  </si>
  <si>
    <t>979082111</t>
  </si>
  <si>
    <t>Vnútrostavenisková doprava sutiny a vybúraných hmôt do 10 m</t>
  </si>
  <si>
    <t>-1182688923</t>
  </si>
  <si>
    <t>31</t>
  </si>
  <si>
    <t>979082121</t>
  </si>
  <si>
    <t>Vnútrostavenisková doprava sutiny a vybúraných hmôt za každých ďalších 5 m</t>
  </si>
  <si>
    <t>-554136580</t>
  </si>
  <si>
    <t>32</t>
  </si>
  <si>
    <t>979089012</t>
  </si>
  <si>
    <t>Poplatok za skladovanie - betón, tehly, dlaždice (17 01 ), ostatné</t>
  </si>
  <si>
    <t>2003816913</t>
  </si>
  <si>
    <t>99</t>
  </si>
  <si>
    <t xml:space="preserve">Presun hmôt HSV   </t>
  </si>
  <si>
    <t>33</t>
  </si>
  <si>
    <t>998011002</t>
  </si>
  <si>
    <t>Presun hmôt pre budovy (801, 803, 812), zvislá konštr. z tehál, tvárnic, z kovu výšky do 12 m</t>
  </si>
  <si>
    <t>-120794592</t>
  </si>
  <si>
    <t>PSV</t>
  </si>
  <si>
    <t xml:space="preserve">Práce a dodávky PSV   </t>
  </si>
  <si>
    <t>711</t>
  </si>
  <si>
    <t xml:space="preserve">Izolácie proti vode a vlhkosti   </t>
  </si>
  <si>
    <t>34</t>
  </si>
  <si>
    <t>711113131</t>
  </si>
  <si>
    <t xml:space="preserve">Izolácie proti zemnej vlhkosti a povrchovej vode AQUAFIN 2K hr. 2 mm na ploche vodorovnej  balkony + schodisko</t>
  </si>
  <si>
    <t>-1192672029</t>
  </si>
  <si>
    <t xml:space="preserve">5,12*1,5   </t>
  </si>
  <si>
    <t>35</t>
  </si>
  <si>
    <t>998711102</t>
  </si>
  <si>
    <t>Presun hmôt pre izoláciu proti vode v objektoch výšky nad 6 do 12 m</t>
  </si>
  <si>
    <t>2055894311</t>
  </si>
  <si>
    <t>713</t>
  </si>
  <si>
    <t xml:space="preserve">Izolácie tepelné   </t>
  </si>
  <si>
    <t>36</t>
  </si>
  <si>
    <t>713116050</t>
  </si>
  <si>
    <t>Montáž tepelnej izolácie stropov fúkanou celulózou hrúbky do 35 - 40 cm</t>
  </si>
  <si>
    <t>-383061266</t>
  </si>
  <si>
    <t xml:space="preserve">9,45*11,8*0,36   </t>
  </si>
  <si>
    <t>37</t>
  </si>
  <si>
    <t>M</t>
  </si>
  <si>
    <t>6290000100</t>
  </si>
  <si>
    <t>Celulózové vlákna ISOCELL - fúkaná izolácia, bal. vrece:12,5kg</t>
  </si>
  <si>
    <t>kg</t>
  </si>
  <si>
    <t>234687645</t>
  </si>
  <si>
    <t>P</t>
  </si>
  <si>
    <t xml:space="preserve">Poznámka k položke:_x000d_
Výpočet spotreby materiálu:  plocha (m 2) x hrúbka izolácie = objem (m3) x objemová hmotnosť = spotreba materiálu / 12,5kg = počet vriec  príklad:  100 m2 plochy       30 cm hrúbka materiálu   stena   100 x 0,3 = 30 x 58 = 1740 kg / 12,5 = 139,2</t>
  </si>
  <si>
    <t xml:space="preserve">40,144 * 38   </t>
  </si>
  <si>
    <t>38</t>
  </si>
  <si>
    <t>713170140</t>
  </si>
  <si>
    <t>Montáž spádového klinu z MW na balkóny a terasy lepením</t>
  </si>
  <si>
    <t>1286921222</t>
  </si>
  <si>
    <t>39</t>
  </si>
  <si>
    <t>6314153530</t>
  </si>
  <si>
    <t>Tepelná izolácia pre plochú strechu SMARTroof Top 1 CTF (DDP-G) jednostranne spádová doska, minerálna izolácia - doska 60/40x1000x1000 mm</t>
  </si>
  <si>
    <t>2071721108</t>
  </si>
  <si>
    <t xml:space="preserve">19,845 * 1,02   </t>
  </si>
  <si>
    <t>40</t>
  </si>
  <si>
    <t>998713102</t>
  </si>
  <si>
    <t>Presun hmôt pre izolácie tepelné v objektoch výšky nad 6 m do 12 m</t>
  </si>
  <si>
    <t>159287259</t>
  </si>
  <si>
    <t>764</t>
  </si>
  <si>
    <t xml:space="preserve">Konštrukcie klampiarske   </t>
  </si>
  <si>
    <t>41</t>
  </si>
  <si>
    <t>764171802</t>
  </si>
  <si>
    <t xml:space="preserve">Obklad dreveného  odkvapu a štítu vrátane dverí a zárubni poplastovaným trapézovým plechom vratane podkladného roštu</t>
  </si>
  <si>
    <t>-1269351623</t>
  </si>
  <si>
    <t xml:space="preserve">12,60*2,0+13,0*2*(0,33+0,15)+9,75*(0,33+0,15)   </t>
  </si>
  <si>
    <t>42</t>
  </si>
  <si>
    <t>764323540</t>
  </si>
  <si>
    <t>Oplechovanie z hliníkového farebného Al plechu, odkvapov na strechách s lepenkovou krytinou r.š. 400 mm</t>
  </si>
  <si>
    <t>-46515748</t>
  </si>
  <si>
    <t xml:space="preserve">1,5+5,2+1,5+5,34   </t>
  </si>
  <si>
    <t>43</t>
  </si>
  <si>
    <t>764323830</t>
  </si>
  <si>
    <t>Demontáž odkvapov na strechách s lepenkovou krytinou rš 330 mm, + balkony a schodisko</t>
  </si>
  <si>
    <t>-1096662785</t>
  </si>
  <si>
    <t xml:space="preserve">13,54+6,15+6,15+5,12+1,5   </t>
  </si>
  <si>
    <t>44</t>
  </si>
  <si>
    <t>764351810</t>
  </si>
  <si>
    <t xml:space="preserve">Demontáž žľabov pododkvap. štvorhranných rovných, oblúkových, do 30° rš 250 a 330 mm,  -0,00347t</t>
  </si>
  <si>
    <t>1969971340</t>
  </si>
  <si>
    <t xml:space="preserve">(9,75+0,33+0,33)*2+5,18   </t>
  </si>
  <si>
    <t>45</t>
  </si>
  <si>
    <t>764351836</t>
  </si>
  <si>
    <t xml:space="preserve">Demontáž háka so sklonom žľabu do 30°  -0,00009t</t>
  </si>
  <si>
    <t>-884326027</t>
  </si>
  <si>
    <t>46</t>
  </si>
  <si>
    <t>764352613</t>
  </si>
  <si>
    <t>Zvodové rúry z hliníkového farebného Al plechu, kruhové priemer 120 mm vratane kolien a objímok</t>
  </si>
  <si>
    <t>220524482</t>
  </si>
  <si>
    <t xml:space="preserve">(7,25+1,5)*2+6,5   </t>
  </si>
  <si>
    <t>47</t>
  </si>
  <si>
    <t>764352813</t>
  </si>
  <si>
    <t>Žľaby z hliníkového farebného Al plechu, pododkvapové polkruhové r.š. 330 mm vratane hákov, čielok, kotlíkov</t>
  </si>
  <si>
    <t>-2119657212</t>
  </si>
  <si>
    <t xml:space="preserve">(9,75+0,33+0,33)*2+4,6   </t>
  </si>
  <si>
    <t>48</t>
  </si>
  <si>
    <t>764410770</t>
  </si>
  <si>
    <t>Oplechovanie parapetov z hliníkového farebného Al plechu, vrátane rohov r.š. 500 mm</t>
  </si>
  <si>
    <t>1402183747</t>
  </si>
  <si>
    <t xml:space="preserve">0,9*4+0,6+7+1,5*2+2,1*2+0,6*3+0,9+1,5*2+2,1*2+0,6*3+3,5   </t>
  </si>
  <si>
    <t>49</t>
  </si>
  <si>
    <t>764410850</t>
  </si>
  <si>
    <t xml:space="preserve">Demontáž oplechovania parapetov rš od 100 do 330 mm,  -0,00135t</t>
  </si>
  <si>
    <t>-1799429600</t>
  </si>
  <si>
    <t>50</t>
  </si>
  <si>
    <t>764430710</t>
  </si>
  <si>
    <t>Oplechovanie muriva a atík z hliníkového farebného Al plechu, vrátane rohov r.š. 250 mm</t>
  </si>
  <si>
    <t>691809491</t>
  </si>
  <si>
    <t xml:space="preserve">3,3*2   </t>
  </si>
  <si>
    <t>51</t>
  </si>
  <si>
    <t>764430760</t>
  </si>
  <si>
    <t>Oplechovanie muriva a atík z hliníkového farebného Al plechu, vrátane rohov r.š. 750 mm</t>
  </si>
  <si>
    <t>-1758288876</t>
  </si>
  <si>
    <t xml:space="preserve">(2,05+0,5)*2   </t>
  </si>
  <si>
    <t>52</t>
  </si>
  <si>
    <t>764430810</t>
  </si>
  <si>
    <t xml:space="preserve">Demontáž oplechovania múrov a nadmuroviek rš do 250 mm,  -0,00142t</t>
  </si>
  <si>
    <t>1567833030</t>
  </si>
  <si>
    <t>53</t>
  </si>
  <si>
    <t>764430840</t>
  </si>
  <si>
    <t xml:space="preserve">Demontáž oplechovania múrov a nadmuroviek rš od 330 do 500 mm,  -0,00230t</t>
  </si>
  <si>
    <t>1035255944</t>
  </si>
  <si>
    <t>54</t>
  </si>
  <si>
    <t>764453844</t>
  </si>
  <si>
    <t xml:space="preserve">Demontáž odpadového kolena horného dvojitého 120 a 150 mm,  -0,00290t</t>
  </si>
  <si>
    <t>-1326110810</t>
  </si>
  <si>
    <t>55</t>
  </si>
  <si>
    <t>764454802</t>
  </si>
  <si>
    <t xml:space="preserve">Demontáž odpadových rúr kruhových, s priemerom 120 mm,  -0,00285t</t>
  </si>
  <si>
    <t>-357289115</t>
  </si>
  <si>
    <t>56</t>
  </si>
  <si>
    <t>764456855</t>
  </si>
  <si>
    <t xml:space="preserve">Demontáž odpadového kolena výtokového kruhového, s priemerom 120,150 a 200 mm,  -0,00116t</t>
  </si>
  <si>
    <t>-1983687629</t>
  </si>
  <si>
    <t>57</t>
  </si>
  <si>
    <t>998764102</t>
  </si>
  <si>
    <t>Presun hmôt pre konštrukcie klampiarske v objektoch výšky nad 6 do 12 m</t>
  </si>
  <si>
    <t>-1877844563</t>
  </si>
  <si>
    <t>767</t>
  </si>
  <si>
    <t xml:space="preserve">Konštrukcie doplnkové kovové   </t>
  </si>
  <si>
    <t>58</t>
  </si>
  <si>
    <t>767832100</t>
  </si>
  <si>
    <t>Uprava, repasáž a zpetná montáž existujúcich rebríkov do muriva s vodovodnou ochrannou rúrkou</t>
  </si>
  <si>
    <t>192656137</t>
  </si>
  <si>
    <t>59</t>
  </si>
  <si>
    <t>767996802</t>
  </si>
  <si>
    <t xml:space="preserve">Demontáž ostatných doplnkov stavieb s hmotnosťou jednotlivých dielov konštr. nad 50 do 100 kg,  -0,00100t rebríky pre výlez nastrechu</t>
  </si>
  <si>
    <t>836499539</t>
  </si>
  <si>
    <t>60</t>
  </si>
  <si>
    <t>998767102</t>
  </si>
  <si>
    <t>Presun hmôt pre kovové stavebné doplnkové konštrukcie v objektoch výšky nad 6 do 12 m</t>
  </si>
  <si>
    <t>-1362957354</t>
  </si>
  <si>
    <t>771</t>
  </si>
  <si>
    <t xml:space="preserve">Podlahy z dlaždíc   </t>
  </si>
  <si>
    <t>61</t>
  </si>
  <si>
    <t>771275107</t>
  </si>
  <si>
    <t>Montáž obkladov schodiskových stupňov dlaždicami do tmelu veľ. 300 x 300 mm</t>
  </si>
  <si>
    <t>1973231422</t>
  </si>
  <si>
    <t xml:space="preserve">2,25*1,5+2,7*1,5   </t>
  </si>
  <si>
    <t>62</t>
  </si>
  <si>
    <t>5976498320</t>
  </si>
  <si>
    <t xml:space="preserve">Dlaždice keramické gressove  mrazuvzdorné protišmykové 300x300</t>
  </si>
  <si>
    <t>204436662</t>
  </si>
  <si>
    <t xml:space="preserve">7,425 * 1,02   </t>
  </si>
  <si>
    <t>63</t>
  </si>
  <si>
    <t>771575109</t>
  </si>
  <si>
    <t>Montáž podláh z dlaždíc keramických do tmelu veľ. 300 x 300 mm</t>
  </si>
  <si>
    <t>1882484065</t>
  </si>
  <si>
    <t xml:space="preserve">9,45*1,05*2+5,125*1,5   </t>
  </si>
  <si>
    <t>64</t>
  </si>
  <si>
    <t>5978650320</t>
  </si>
  <si>
    <t>Dlaždice gresové, protišmykové, mrazuvzdorné rozmer 300x300 mm</t>
  </si>
  <si>
    <t>-1478201048</t>
  </si>
  <si>
    <t xml:space="preserve">27,533 * 1,02   </t>
  </si>
  <si>
    <t>65</t>
  </si>
  <si>
    <t>998771102</t>
  </si>
  <si>
    <t>Presun hmôt pre podlahy z dlaždíc v objektoch výšky nad 6 do 12 m</t>
  </si>
  <si>
    <t>-89298661</t>
  </si>
  <si>
    <t>HZS</t>
  </si>
  <si>
    <t xml:space="preserve">Hodinové zúčtovacie sadzby   </t>
  </si>
  <si>
    <t>66</t>
  </si>
  <si>
    <t>HZS000112</t>
  </si>
  <si>
    <t>Stavebno montážne práce náročnejšie, ucelené, obtiažne, rutinné (Tr.2) v rozsahu viac ako 8 hodín náročnejšie repasaž zábradlí balkonov a schodiska</t>
  </si>
  <si>
    <t>hod</t>
  </si>
  <si>
    <t>262144</t>
  </si>
  <si>
    <t>-703538455</t>
  </si>
  <si>
    <t>67</t>
  </si>
  <si>
    <t>HZS000113</t>
  </si>
  <si>
    <t>Stavebno montážne práce náročné ucelené - odborné, tvorivé remeselné (Tr 3) v rozsahu viac ako 8 hodín uprava zvodov bleskozvodu</t>
  </si>
  <si>
    <t>-1975358743</t>
  </si>
  <si>
    <t>68</t>
  </si>
  <si>
    <t>HZS000314</t>
  </si>
  <si>
    <t>Stavebno montážne práce najnáročnejšie na odbornosť - prehliadky pracoviska a revízie (Tr 4) v rozsahu menej ako 4 hodiny revízia bleskozvodu</t>
  </si>
  <si>
    <t>-1353079802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</si>
</sst>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25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28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47" t="s">
        <v>41</v>
      </c>
      <c r="G29" s="46"/>
      <c r="H29" s="46"/>
      <c r="I29" s="46"/>
      <c r="J29" s="46"/>
      <c r="K29" s="46"/>
      <c r="L29" s="48">
        <v>0.20000000000000001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9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9">
        <f>ROUND(AV94, 2)</f>
        <v>0</v>
      </c>
      <c r="AL29" s="46"/>
      <c r="AM29" s="46"/>
      <c r="AN29" s="46"/>
      <c r="AO29" s="46"/>
      <c r="AP29" s="46"/>
      <c r="AQ29" s="46"/>
      <c r="AR29" s="50"/>
      <c r="BE29" s="51"/>
    </row>
    <row r="30" s="3" customFormat="1" ht="14.4" customHeight="1">
      <c r="A30" s="3"/>
      <c r="B30" s="45"/>
      <c r="C30" s="46"/>
      <c r="D30" s="46"/>
      <c r="E30" s="46"/>
      <c r="F30" s="47" t="s">
        <v>42</v>
      </c>
      <c r="G30" s="46"/>
      <c r="H30" s="46"/>
      <c r="I30" s="46"/>
      <c r="J30" s="46"/>
      <c r="K30" s="46"/>
      <c r="L30" s="48">
        <v>0.20000000000000001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9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9">
        <f>ROUND(AW94, 2)</f>
        <v>0</v>
      </c>
      <c r="AL30" s="46"/>
      <c r="AM30" s="46"/>
      <c r="AN30" s="46"/>
      <c r="AO30" s="46"/>
      <c r="AP30" s="46"/>
      <c r="AQ30" s="46"/>
      <c r="AR30" s="50"/>
      <c r="BE30" s="51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8">
        <v>0.20000000000000001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9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9">
        <v>0</v>
      </c>
      <c r="AL31" s="46"/>
      <c r="AM31" s="46"/>
      <c r="AN31" s="46"/>
      <c r="AO31" s="46"/>
      <c r="AP31" s="46"/>
      <c r="AQ31" s="46"/>
      <c r="AR31" s="50"/>
      <c r="BE31" s="51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8">
        <v>0.20000000000000001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9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9">
        <v>0</v>
      </c>
      <c r="AL32" s="46"/>
      <c r="AM32" s="46"/>
      <c r="AN32" s="46"/>
      <c r="AO32" s="46"/>
      <c r="AP32" s="46"/>
      <c r="AQ32" s="46"/>
      <c r="AR32" s="50"/>
      <c r="BE32" s="51"/>
    </row>
    <row r="33" hidden="1" s="3" customFormat="1" ht="14.4" customHeight="1">
      <c r="A33" s="3"/>
      <c r="B33" s="45"/>
      <c r="C33" s="46"/>
      <c r="D33" s="46"/>
      <c r="E33" s="46"/>
      <c r="F33" s="47" t="s">
        <v>45</v>
      </c>
      <c r="G33" s="46"/>
      <c r="H33" s="46"/>
      <c r="I33" s="46"/>
      <c r="J33" s="46"/>
      <c r="K33" s="46"/>
      <c r="L33" s="48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9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9">
        <v>0</v>
      </c>
      <c r="AL33" s="46"/>
      <c r="AM33" s="46"/>
      <c r="AN33" s="46"/>
      <c r="AO33" s="46"/>
      <c r="AP33" s="46"/>
      <c r="AQ33" s="46"/>
      <c r="AR33" s="50"/>
      <c r="BE33" s="51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4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4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4" t="s">
        <v>51</v>
      </c>
      <c r="AI60" s="41"/>
      <c r="AJ60" s="41"/>
      <c r="AK60" s="41"/>
      <c r="AL60" s="41"/>
      <c r="AM60" s="64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4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4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4" t="s">
        <v>51</v>
      </c>
      <c r="AI75" s="41"/>
      <c r="AJ75" s="41"/>
      <c r="AK75" s="41"/>
      <c r="AL75" s="41"/>
      <c r="AM75" s="64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3"/>
      <c r="BE77" s="37"/>
    </row>
    <row r="81" s="2" customFormat="1" ht="6.96" customHeight="1">
      <c r="A81" s="3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70"/>
      <c r="C84" s="31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N22/004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LBN19-  Zateplenie dvojlesovne č.s.303 Zlatníky -  Kulhán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19</v>
      </c>
      <c r="D87" s="39"/>
      <c r="E87" s="39"/>
      <c r="F87" s="39"/>
      <c r="G87" s="39"/>
      <c r="H87" s="39"/>
      <c r="I87" s="39"/>
      <c r="J87" s="39"/>
      <c r="K87" s="39"/>
      <c r="L87" s="78" t="str">
        <f>IF(K8="","",K8)</f>
        <v>Zlatníky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21</v>
      </c>
      <c r="AJ87" s="39"/>
      <c r="AK87" s="39"/>
      <c r="AL87" s="39"/>
      <c r="AM87" s="79" t="str">
        <f>IF(AN8= "","",AN8)</f>
        <v>23. 6. 2022</v>
      </c>
      <c r="AN87" s="79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23</v>
      </c>
      <c r="D89" s="39"/>
      <c r="E89" s="39"/>
      <c r="F89" s="39"/>
      <c r="G89" s="39"/>
      <c r="H89" s="39"/>
      <c r="I89" s="39"/>
      <c r="J89" s="39"/>
      <c r="K89" s="39"/>
      <c r="L89" s="71" t="str">
        <f>IF(E11= "","",E11)</f>
        <v>Lesy Slovenskej republiky, štátny podnik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80" t="str">
        <f>IF(E17="","",E17)</f>
        <v xml:space="preserve"> </v>
      </c>
      <c r="AN89" s="71"/>
      <c r="AO89" s="71"/>
      <c r="AP89" s="71"/>
      <c r="AQ89" s="39"/>
      <c r="AR89" s="43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1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80" t="str">
        <f>IF(E20="","",E20)</f>
        <v xml:space="preserve"> </v>
      </c>
      <c r="AN90" s="71"/>
      <c r="AO90" s="71"/>
      <c r="AP90" s="71"/>
      <c r="AQ90" s="39"/>
      <c r="AR90" s="43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7"/>
    </row>
    <row r="92" s="2" customFormat="1" ht="29.28" customHeight="1">
      <c r="A92" s="37"/>
      <c r="B92" s="38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3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7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13</v>
      </c>
      <c r="E95" s="121"/>
      <c r="F95" s="121"/>
      <c r="G95" s="121"/>
      <c r="H95" s="121"/>
      <c r="I95" s="122"/>
      <c r="J95" s="121" t="s">
        <v>16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'N22-004 - LBN19-  Zateple...'!J28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'N22-004 - LBN19-  Zateple...'!P123</f>
        <v>0</v>
      </c>
      <c r="AV95" s="127">
        <f>'N22-004 - LBN19-  Zateple...'!J31</f>
        <v>0</v>
      </c>
      <c r="AW95" s="127">
        <f>'N22-004 - LBN19-  Zateple...'!J32</f>
        <v>0</v>
      </c>
      <c r="AX95" s="127">
        <f>'N22-004 - LBN19-  Zateple...'!J33</f>
        <v>0</v>
      </c>
      <c r="AY95" s="127">
        <f>'N22-004 - LBN19-  Zateple...'!J34</f>
        <v>0</v>
      </c>
      <c r="AZ95" s="127">
        <f>'N22-004 - LBN19-  Zateple...'!F31</f>
        <v>0</v>
      </c>
      <c r="BA95" s="127">
        <f>'N22-004 - LBN19-  Zateple...'!F32</f>
        <v>0</v>
      </c>
      <c r="BB95" s="127">
        <f>'N22-004 - LBN19-  Zateple...'!F33</f>
        <v>0</v>
      </c>
      <c r="BC95" s="127">
        <f>'N22-004 - LBN19-  Zateple...'!F34</f>
        <v>0</v>
      </c>
      <c r="BD95" s="129">
        <f>'N22-004 - LBN19-  Zateple...'!F35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NJ5sowEuSh1LYkOM6wQvAIS9MV9NZwJa3lbncMfWQNQCD5UWyEEA88ppJ9wlMLCIwZF6h7EvEVWMBNXo2QhWg==" hashValue="Es6S8WEWxQOJmlXIdnixfhM2qLnLEbACnr8o5WM+ali5qfB5sxZ5cNo45r1QPeptXKusLpa0vvcohOaLLyB4k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N22-004 - LBN19-  Zatepl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76</v>
      </c>
    </row>
    <row r="4" s="1" customFormat="1" ht="24.96" customHeight="1">
      <c r="B4" s="19"/>
      <c r="D4" s="133" t="s">
        <v>83</v>
      </c>
      <c r="L4" s="19"/>
      <c r="M4" s="134" t="s">
        <v>9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5" t="s">
        <v>15</v>
      </c>
      <c r="E6" s="37"/>
      <c r="F6" s="37"/>
      <c r="G6" s="37"/>
      <c r="H6" s="37"/>
      <c r="I6" s="37"/>
      <c r="J6" s="37"/>
      <c r="K6" s="37"/>
      <c r="L6" s="63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6" t="s">
        <v>16</v>
      </c>
      <c r="F7" s="37"/>
      <c r="G7" s="37"/>
      <c r="H7" s="37"/>
      <c r="I7" s="37"/>
      <c r="J7" s="37"/>
      <c r="K7" s="37"/>
      <c r="L7" s="63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5" t="s">
        <v>17</v>
      </c>
      <c r="E9" s="37"/>
      <c r="F9" s="137" t="s">
        <v>1</v>
      </c>
      <c r="G9" s="37"/>
      <c r="H9" s="37"/>
      <c r="I9" s="135" t="s">
        <v>18</v>
      </c>
      <c r="J9" s="137" t="s">
        <v>1</v>
      </c>
      <c r="K9" s="37"/>
      <c r="L9" s="6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5" t="s">
        <v>19</v>
      </c>
      <c r="E10" s="37"/>
      <c r="F10" s="137" t="s">
        <v>20</v>
      </c>
      <c r="G10" s="37"/>
      <c r="H10" s="37"/>
      <c r="I10" s="135" t="s">
        <v>21</v>
      </c>
      <c r="J10" s="138" t="str">
        <f>'Rekapitulácia stavby'!AN8</f>
        <v>23. 6. 2022</v>
      </c>
      <c r="K10" s="37"/>
      <c r="L10" s="6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5" t="s">
        <v>23</v>
      </c>
      <c r="E12" s="37"/>
      <c r="F12" s="37"/>
      <c r="G12" s="37"/>
      <c r="H12" s="37"/>
      <c r="I12" s="135" t="s">
        <v>24</v>
      </c>
      <c r="J12" s="137" t="s">
        <v>25</v>
      </c>
      <c r="K12" s="37"/>
      <c r="L12" s="6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7" t="s">
        <v>26</v>
      </c>
      <c r="F13" s="37"/>
      <c r="G13" s="37"/>
      <c r="H13" s="37"/>
      <c r="I13" s="135" t="s">
        <v>27</v>
      </c>
      <c r="J13" s="137" t="s">
        <v>28</v>
      </c>
      <c r="K13" s="37"/>
      <c r="L13" s="6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5" t="s">
        <v>29</v>
      </c>
      <c r="E15" s="37"/>
      <c r="F15" s="37"/>
      <c r="G15" s="37"/>
      <c r="H15" s="37"/>
      <c r="I15" s="135" t="s">
        <v>24</v>
      </c>
      <c r="J15" s="32" t="str">
        <f>'Rekapitulácia stavby'!AN13</f>
        <v>Vyplň údaj</v>
      </c>
      <c r="K15" s="37"/>
      <c r="L15" s="6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'Rekapitulácia stavby'!E14</f>
        <v>Vyplň údaj</v>
      </c>
      <c r="F16" s="137"/>
      <c r="G16" s="137"/>
      <c r="H16" s="137"/>
      <c r="I16" s="135" t="s">
        <v>27</v>
      </c>
      <c r="J16" s="32" t="str">
        <f>'Rekapitulácia stavby'!AN14</f>
        <v>Vyplň údaj</v>
      </c>
      <c r="K16" s="37"/>
      <c r="L16" s="6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5" t="s">
        <v>31</v>
      </c>
      <c r="E18" s="37"/>
      <c r="F18" s="37"/>
      <c r="G18" s="37"/>
      <c r="H18" s="37"/>
      <c r="I18" s="135" t="s">
        <v>24</v>
      </c>
      <c r="J18" s="137" t="str">
        <f>IF('Rekapitulácia stavby'!AN16="","",'Rekapitulácia stavby'!AN16)</f>
        <v/>
      </c>
      <c r="K18" s="37"/>
      <c r="L18" s="6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7" t="str">
        <f>IF('Rekapitulácia stavby'!E17="","",'Rekapitulácia stavby'!E17)</f>
        <v xml:space="preserve"> </v>
      </c>
      <c r="F19" s="37"/>
      <c r="G19" s="37"/>
      <c r="H19" s="37"/>
      <c r="I19" s="135" t="s">
        <v>27</v>
      </c>
      <c r="J19" s="137" t="str">
        <f>IF('Rekapitulácia stavby'!AN17="","",'Rekapitulácia stavby'!AN17)</f>
        <v/>
      </c>
      <c r="K19" s="37"/>
      <c r="L19" s="6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5" t="s">
        <v>34</v>
      </c>
      <c r="E21" s="37"/>
      <c r="F21" s="37"/>
      <c r="G21" s="37"/>
      <c r="H21" s="37"/>
      <c r="I21" s="135" t="s">
        <v>24</v>
      </c>
      <c r="J21" s="137" t="str">
        <f>IF('Rekapitulácia stavby'!AN19="","",'Rekapitulácia stavby'!AN19)</f>
        <v/>
      </c>
      <c r="K21" s="37"/>
      <c r="L21" s="6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7" t="str">
        <f>IF('Rekapitulácia stavby'!E20="","",'Rekapitulácia stavby'!E20)</f>
        <v xml:space="preserve"> </v>
      </c>
      <c r="F22" s="37"/>
      <c r="G22" s="37"/>
      <c r="H22" s="37"/>
      <c r="I22" s="135" t="s">
        <v>27</v>
      </c>
      <c r="J22" s="137" t="str">
        <f>IF('Rekapitulácia stavby'!AN20="","",'Rekapitulácia stavby'!AN20)</f>
        <v/>
      </c>
      <c r="K22" s="37"/>
      <c r="L22" s="6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5" t="s">
        <v>35</v>
      </c>
      <c r="E24" s="37"/>
      <c r="F24" s="37"/>
      <c r="G24" s="37"/>
      <c r="H24" s="37"/>
      <c r="I24" s="37"/>
      <c r="J24" s="37"/>
      <c r="K24" s="37"/>
      <c r="L24" s="6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3"/>
      <c r="E27" s="143"/>
      <c r="F27" s="143"/>
      <c r="G27" s="143"/>
      <c r="H27" s="143"/>
      <c r="I27" s="143"/>
      <c r="J27" s="143"/>
      <c r="K27" s="143"/>
      <c r="L27" s="6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4" t="s">
        <v>36</v>
      </c>
      <c r="E28" s="37"/>
      <c r="F28" s="37"/>
      <c r="G28" s="37"/>
      <c r="H28" s="37"/>
      <c r="I28" s="37"/>
      <c r="J28" s="145">
        <f>ROUND(J123, 2)</f>
        <v>0</v>
      </c>
      <c r="K28" s="37"/>
      <c r="L28" s="6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3"/>
      <c r="E29" s="143"/>
      <c r="F29" s="143"/>
      <c r="G29" s="143"/>
      <c r="H29" s="143"/>
      <c r="I29" s="143"/>
      <c r="J29" s="143"/>
      <c r="K29" s="143"/>
      <c r="L29" s="146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</row>
    <row r="30" s="2" customFormat="1" ht="14.4" customHeight="1">
      <c r="A30" s="37"/>
      <c r="B30" s="43"/>
      <c r="C30" s="37"/>
      <c r="D30" s="37"/>
      <c r="E30" s="37"/>
      <c r="F30" s="148" t="s">
        <v>38</v>
      </c>
      <c r="G30" s="37"/>
      <c r="H30" s="37"/>
      <c r="I30" s="148" t="s">
        <v>37</v>
      </c>
      <c r="J30" s="148" t="s">
        <v>39</v>
      </c>
      <c r="K30" s="37"/>
      <c r="L30" s="146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</row>
    <row r="31" s="2" customFormat="1" ht="14.4" customHeight="1">
      <c r="A31" s="37"/>
      <c r="B31" s="43"/>
      <c r="C31" s="37"/>
      <c r="D31" s="149" t="s">
        <v>40</v>
      </c>
      <c r="E31" s="150" t="s">
        <v>41</v>
      </c>
      <c r="F31" s="151">
        <f>ROUND((SUM(BE123:BE303)),  2)</f>
        <v>0</v>
      </c>
      <c r="G31" s="147"/>
      <c r="H31" s="147"/>
      <c r="I31" s="152">
        <v>0.20000000000000001</v>
      </c>
      <c r="J31" s="151">
        <f>ROUND(((SUM(BE123:BE303))*I31),  2)</f>
        <v>0</v>
      </c>
      <c r="K31" s="37"/>
      <c r="L31" s="6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50" t="s">
        <v>42</v>
      </c>
      <c r="F32" s="151">
        <f>ROUND((SUM(BF123:BF303)),  2)</f>
        <v>0</v>
      </c>
      <c r="G32" s="147"/>
      <c r="H32" s="147"/>
      <c r="I32" s="152">
        <v>0.20000000000000001</v>
      </c>
      <c r="J32" s="151">
        <f>ROUND(((SUM(BF123:BF303))*I32),  2)</f>
        <v>0</v>
      </c>
      <c r="K32" s="37"/>
      <c r="L32" s="6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5" t="s">
        <v>43</v>
      </c>
      <c r="F33" s="153">
        <f>ROUND((SUM(BG123:BG303)),  2)</f>
        <v>0</v>
      </c>
      <c r="G33" s="37"/>
      <c r="H33" s="37"/>
      <c r="I33" s="154">
        <v>0.20000000000000001</v>
      </c>
      <c r="J33" s="153">
        <f>0</f>
        <v>0</v>
      </c>
      <c r="K33" s="37"/>
      <c r="L33" s="146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</row>
    <row r="34" hidden="1" s="2" customFormat="1" ht="14.4" customHeight="1">
      <c r="A34" s="37"/>
      <c r="B34" s="43"/>
      <c r="C34" s="37"/>
      <c r="D34" s="37"/>
      <c r="E34" s="135" t="s">
        <v>44</v>
      </c>
      <c r="F34" s="153">
        <f>ROUND((SUM(BH123:BH303)),  2)</f>
        <v>0</v>
      </c>
      <c r="G34" s="37"/>
      <c r="H34" s="37"/>
      <c r="I34" s="154">
        <v>0.20000000000000001</v>
      </c>
      <c r="J34" s="153">
        <f>0</f>
        <v>0</v>
      </c>
      <c r="K34" s="37"/>
      <c r="L34" s="6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50" t="s">
        <v>45</v>
      </c>
      <c r="F35" s="151">
        <f>ROUND((SUM(BI123:BI303)),  2)</f>
        <v>0</v>
      </c>
      <c r="G35" s="147"/>
      <c r="H35" s="147"/>
      <c r="I35" s="152">
        <v>0</v>
      </c>
      <c r="J35" s="151">
        <f>0</f>
        <v>0</v>
      </c>
      <c r="K35" s="37"/>
      <c r="L35" s="6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55"/>
      <c r="D37" s="156" t="s">
        <v>46</v>
      </c>
      <c r="E37" s="157"/>
      <c r="F37" s="157"/>
      <c r="G37" s="158" t="s">
        <v>47</v>
      </c>
      <c r="H37" s="159" t="s">
        <v>48</v>
      </c>
      <c r="I37" s="157"/>
      <c r="J37" s="160">
        <f>SUM(J28:J35)</f>
        <v>0</v>
      </c>
      <c r="K37" s="161"/>
      <c r="L37" s="6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3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3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84</v>
      </c>
      <c r="D82" s="39"/>
      <c r="E82" s="39"/>
      <c r="F82" s="39"/>
      <c r="G82" s="39"/>
      <c r="H82" s="39"/>
      <c r="I82" s="39"/>
      <c r="J82" s="39"/>
      <c r="K82" s="39"/>
      <c r="L82" s="6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6" t="str">
        <f>E7</f>
        <v xml:space="preserve">LBN19-  Zateplenie dvojlesovne č.s.303 Zlatníky -  Kulhán</v>
      </c>
      <c r="F85" s="39"/>
      <c r="G85" s="39"/>
      <c r="H85" s="39"/>
      <c r="I85" s="39"/>
      <c r="J85" s="39"/>
      <c r="K85" s="39"/>
      <c r="L85" s="6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19</v>
      </c>
      <c r="D87" s="39"/>
      <c r="E87" s="39"/>
      <c r="F87" s="26" t="str">
        <f>F10</f>
        <v>Zlatníky</v>
      </c>
      <c r="G87" s="39"/>
      <c r="H87" s="39"/>
      <c r="I87" s="31" t="s">
        <v>21</v>
      </c>
      <c r="J87" s="79" t="str">
        <f>IF(J10="","",J10)</f>
        <v>23. 6. 2022</v>
      </c>
      <c r="K87" s="39"/>
      <c r="L87" s="6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23</v>
      </c>
      <c r="D89" s="39"/>
      <c r="E89" s="39"/>
      <c r="F89" s="26" t="str">
        <f>E13</f>
        <v>Lesy Slovenskej republiky, štátny podnik</v>
      </c>
      <c r="G89" s="39"/>
      <c r="H89" s="39"/>
      <c r="I89" s="31" t="s">
        <v>31</v>
      </c>
      <c r="J89" s="35" t="str">
        <f>E19</f>
        <v xml:space="preserve"> </v>
      </c>
      <c r="K89" s="39"/>
      <c r="L89" s="6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9"/>
      <c r="E90" s="39"/>
      <c r="F90" s="26" t="str">
        <f>IF(E16="","",E16)</f>
        <v>Vyplň údaj</v>
      </c>
      <c r="G90" s="39"/>
      <c r="H90" s="39"/>
      <c r="I90" s="31" t="s">
        <v>34</v>
      </c>
      <c r="J90" s="35" t="str">
        <f>E22</f>
        <v xml:space="preserve"> </v>
      </c>
      <c r="K90" s="39"/>
      <c r="L90" s="6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73" t="s">
        <v>85</v>
      </c>
      <c r="D92" s="174"/>
      <c r="E92" s="174"/>
      <c r="F92" s="174"/>
      <c r="G92" s="174"/>
      <c r="H92" s="174"/>
      <c r="I92" s="174"/>
      <c r="J92" s="175" t="s">
        <v>86</v>
      </c>
      <c r="K92" s="174"/>
      <c r="L92" s="6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6" t="s">
        <v>87</v>
      </c>
      <c r="D94" s="39"/>
      <c r="E94" s="39"/>
      <c r="F94" s="39"/>
      <c r="G94" s="39"/>
      <c r="H94" s="39"/>
      <c r="I94" s="39"/>
      <c r="J94" s="110">
        <f>J123</f>
        <v>0</v>
      </c>
      <c r="K94" s="39"/>
      <c r="L94" s="6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88</v>
      </c>
    </row>
    <row r="95" s="9" customFormat="1" ht="24.96" customHeight="1">
      <c r="A95" s="9"/>
      <c r="B95" s="177"/>
      <c r="C95" s="178"/>
      <c r="D95" s="179" t="s">
        <v>89</v>
      </c>
      <c r="E95" s="180"/>
      <c r="F95" s="180"/>
      <c r="G95" s="180"/>
      <c r="H95" s="180"/>
      <c r="I95" s="180"/>
      <c r="J95" s="181">
        <f>J124</f>
        <v>0</v>
      </c>
      <c r="K95" s="178"/>
      <c r="L95" s="18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3"/>
      <c r="C96" s="184"/>
      <c r="D96" s="185" t="s">
        <v>90</v>
      </c>
      <c r="E96" s="186"/>
      <c r="F96" s="186"/>
      <c r="G96" s="186"/>
      <c r="H96" s="186"/>
      <c r="I96" s="186"/>
      <c r="J96" s="187">
        <f>J125</f>
        <v>0</v>
      </c>
      <c r="K96" s="184"/>
      <c r="L96" s="188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3"/>
      <c r="C97" s="184"/>
      <c r="D97" s="185" t="s">
        <v>91</v>
      </c>
      <c r="E97" s="186"/>
      <c r="F97" s="186"/>
      <c r="G97" s="186"/>
      <c r="H97" s="186"/>
      <c r="I97" s="186"/>
      <c r="J97" s="187">
        <f>J177</f>
        <v>0</v>
      </c>
      <c r="K97" s="184"/>
      <c r="L97" s="188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3"/>
      <c r="C98" s="184"/>
      <c r="D98" s="185" t="s">
        <v>92</v>
      </c>
      <c r="E98" s="186"/>
      <c r="F98" s="186"/>
      <c r="G98" s="186"/>
      <c r="H98" s="186"/>
      <c r="I98" s="186"/>
      <c r="J98" s="187">
        <f>J222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7"/>
      <c r="C99" s="178"/>
      <c r="D99" s="179" t="s">
        <v>93</v>
      </c>
      <c r="E99" s="180"/>
      <c r="F99" s="180"/>
      <c r="G99" s="180"/>
      <c r="H99" s="180"/>
      <c r="I99" s="180"/>
      <c r="J99" s="181">
        <f>J224</f>
        <v>0</v>
      </c>
      <c r="K99" s="178"/>
      <c r="L99" s="18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3"/>
      <c r="C100" s="184"/>
      <c r="D100" s="185" t="s">
        <v>94</v>
      </c>
      <c r="E100" s="186"/>
      <c r="F100" s="186"/>
      <c r="G100" s="186"/>
      <c r="H100" s="186"/>
      <c r="I100" s="186"/>
      <c r="J100" s="187">
        <f>J225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95</v>
      </c>
      <c r="E101" s="186"/>
      <c r="F101" s="186"/>
      <c r="G101" s="186"/>
      <c r="H101" s="186"/>
      <c r="I101" s="186"/>
      <c r="J101" s="187">
        <f>J231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3"/>
      <c r="C102" s="184"/>
      <c r="D102" s="185" t="s">
        <v>96</v>
      </c>
      <c r="E102" s="186"/>
      <c r="F102" s="186"/>
      <c r="G102" s="186"/>
      <c r="H102" s="186"/>
      <c r="I102" s="186"/>
      <c r="J102" s="187">
        <f>J246</f>
        <v>0</v>
      </c>
      <c r="K102" s="184"/>
      <c r="L102" s="18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3"/>
      <c r="C103" s="184"/>
      <c r="D103" s="185" t="s">
        <v>97</v>
      </c>
      <c r="E103" s="186"/>
      <c r="F103" s="186"/>
      <c r="G103" s="186"/>
      <c r="H103" s="186"/>
      <c r="I103" s="186"/>
      <c r="J103" s="187">
        <f>J282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98</v>
      </c>
      <c r="E104" s="186"/>
      <c r="F104" s="186"/>
      <c r="G104" s="186"/>
      <c r="H104" s="186"/>
      <c r="I104" s="186"/>
      <c r="J104" s="187">
        <f>J286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99</v>
      </c>
      <c r="E105" s="180"/>
      <c r="F105" s="180"/>
      <c r="G105" s="180"/>
      <c r="H105" s="180"/>
      <c r="I105" s="180"/>
      <c r="J105" s="181">
        <f>J300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3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100</v>
      </c>
      <c r="D112" s="39"/>
      <c r="E112" s="39"/>
      <c r="F112" s="39"/>
      <c r="G112" s="39"/>
      <c r="H112" s="39"/>
      <c r="I112" s="39"/>
      <c r="J112" s="39"/>
      <c r="K112" s="39"/>
      <c r="L112" s="63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3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15</v>
      </c>
      <c r="D114" s="39"/>
      <c r="E114" s="39"/>
      <c r="F114" s="39"/>
      <c r="G114" s="39"/>
      <c r="H114" s="39"/>
      <c r="I114" s="39"/>
      <c r="J114" s="39"/>
      <c r="K114" s="39"/>
      <c r="L114" s="63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6" t="str">
        <f>E7</f>
        <v xml:space="preserve">LBN19-  Zateplenie dvojlesovne č.s.303 Zlatníky -  Kulhán</v>
      </c>
      <c r="F115" s="39"/>
      <c r="G115" s="39"/>
      <c r="H115" s="39"/>
      <c r="I115" s="39"/>
      <c r="J115" s="39"/>
      <c r="K115" s="39"/>
      <c r="L115" s="63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3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19</v>
      </c>
      <c r="D117" s="39"/>
      <c r="E117" s="39"/>
      <c r="F117" s="26" t="str">
        <f>F10</f>
        <v>Zlatníky</v>
      </c>
      <c r="G117" s="39"/>
      <c r="H117" s="39"/>
      <c r="I117" s="31" t="s">
        <v>21</v>
      </c>
      <c r="J117" s="79" t="str">
        <f>IF(J10="","",J10)</f>
        <v>23. 6. 2022</v>
      </c>
      <c r="K117" s="39"/>
      <c r="L117" s="63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3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23</v>
      </c>
      <c r="D119" s="39"/>
      <c r="E119" s="39"/>
      <c r="F119" s="26" t="str">
        <f>E13</f>
        <v>Lesy Slovenskej republiky, štátny podnik</v>
      </c>
      <c r="G119" s="39"/>
      <c r="H119" s="39"/>
      <c r="I119" s="31" t="s">
        <v>31</v>
      </c>
      <c r="J119" s="35" t="str">
        <f>E19</f>
        <v xml:space="preserve"> </v>
      </c>
      <c r="K119" s="39"/>
      <c r="L119" s="63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29</v>
      </c>
      <c r="D120" s="39"/>
      <c r="E120" s="39"/>
      <c r="F120" s="26" t="str">
        <f>IF(E16="","",E16)</f>
        <v>Vyplň údaj</v>
      </c>
      <c r="G120" s="39"/>
      <c r="H120" s="39"/>
      <c r="I120" s="31" t="s">
        <v>34</v>
      </c>
      <c r="J120" s="35" t="str">
        <f>E22</f>
        <v xml:space="preserve"> </v>
      </c>
      <c r="K120" s="39"/>
      <c r="L120" s="63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3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9"/>
      <c r="B122" s="190"/>
      <c r="C122" s="191" t="s">
        <v>101</v>
      </c>
      <c r="D122" s="192" t="s">
        <v>61</v>
      </c>
      <c r="E122" s="192" t="s">
        <v>57</v>
      </c>
      <c r="F122" s="192" t="s">
        <v>58</v>
      </c>
      <c r="G122" s="192" t="s">
        <v>102</v>
      </c>
      <c r="H122" s="192" t="s">
        <v>103</v>
      </c>
      <c r="I122" s="192" t="s">
        <v>104</v>
      </c>
      <c r="J122" s="193" t="s">
        <v>86</v>
      </c>
      <c r="K122" s="194" t="s">
        <v>105</v>
      </c>
      <c r="L122" s="195"/>
      <c r="M122" s="100" t="s">
        <v>1</v>
      </c>
      <c r="N122" s="101" t="s">
        <v>40</v>
      </c>
      <c r="O122" s="101" t="s">
        <v>106</v>
      </c>
      <c r="P122" s="101" t="s">
        <v>107</v>
      </c>
      <c r="Q122" s="101" t="s">
        <v>108</v>
      </c>
      <c r="R122" s="101" t="s">
        <v>109</v>
      </c>
      <c r="S122" s="101" t="s">
        <v>110</v>
      </c>
      <c r="T122" s="102" t="s">
        <v>111</v>
      </c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</row>
    <row r="123" s="2" customFormat="1" ht="22.8" customHeight="1">
      <c r="A123" s="37"/>
      <c r="B123" s="38"/>
      <c r="C123" s="107" t="s">
        <v>87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3"/>
      <c r="N123" s="197"/>
      <c r="O123" s="104"/>
      <c r="P123" s="198">
        <f>P124+P224+P300</f>
        <v>0</v>
      </c>
      <c r="Q123" s="104"/>
      <c r="R123" s="198">
        <f>R124+R224+R300</f>
        <v>0</v>
      </c>
      <c r="S123" s="104"/>
      <c r="T123" s="199">
        <f>T124+T224+T300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88</v>
      </c>
      <c r="BK123" s="200">
        <f>BK124+BK224+BK300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112</v>
      </c>
      <c r="F124" s="204" t="s">
        <v>113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P125+P177+P222</f>
        <v>0</v>
      </c>
      <c r="Q124" s="209"/>
      <c r="R124" s="210">
        <f>R125+R177+R222</f>
        <v>0</v>
      </c>
      <c r="S124" s="209"/>
      <c r="T124" s="211">
        <f>T125+T177+T222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81</v>
      </c>
      <c r="AT124" s="213" t="s">
        <v>75</v>
      </c>
      <c r="AU124" s="213" t="s">
        <v>76</v>
      </c>
      <c r="AY124" s="212" t="s">
        <v>114</v>
      </c>
      <c r="BK124" s="214">
        <f>BK125+BK177+BK222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115</v>
      </c>
      <c r="F125" s="215" t="s">
        <v>116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SUM(P126:P176)</f>
        <v>0</v>
      </c>
      <c r="Q125" s="209"/>
      <c r="R125" s="210">
        <f>SUM(R126:R176)</f>
        <v>0</v>
      </c>
      <c r="S125" s="209"/>
      <c r="T125" s="211">
        <f>SUM(T126:T176)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81</v>
      </c>
      <c r="AT125" s="213" t="s">
        <v>75</v>
      </c>
      <c r="AU125" s="213" t="s">
        <v>81</v>
      </c>
      <c r="AY125" s="212" t="s">
        <v>114</v>
      </c>
      <c r="BK125" s="214">
        <f>SUM(BK126:BK176)</f>
        <v>0</v>
      </c>
    </row>
    <row r="126" s="2" customFormat="1" ht="33" customHeight="1">
      <c r="A126" s="37"/>
      <c r="B126" s="38"/>
      <c r="C126" s="217" t="s">
        <v>81</v>
      </c>
      <c r="D126" s="217" t="s">
        <v>117</v>
      </c>
      <c r="E126" s="218" t="s">
        <v>118</v>
      </c>
      <c r="F126" s="219" t="s">
        <v>119</v>
      </c>
      <c r="G126" s="220" t="s">
        <v>120</v>
      </c>
      <c r="H126" s="221">
        <v>19.326000000000001</v>
      </c>
      <c r="I126" s="222"/>
      <c r="J126" s="223">
        <f>ROUND(I126*H126,2)</f>
        <v>0</v>
      </c>
      <c r="K126" s="224"/>
      <c r="L126" s="43"/>
      <c r="M126" s="225" t="s">
        <v>1</v>
      </c>
      <c r="N126" s="226" t="s">
        <v>42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121</v>
      </c>
      <c r="AT126" s="229" t="s">
        <v>117</v>
      </c>
      <c r="AU126" s="229" t="s">
        <v>122</v>
      </c>
      <c r="AY126" s="16" t="s">
        <v>114</v>
      </c>
      <c r="BE126" s="230">
        <f>IF(N126="základná",J126,0)</f>
        <v>0</v>
      </c>
      <c r="BF126" s="230">
        <f>IF(N126="znížená",J126,0)</f>
        <v>0</v>
      </c>
      <c r="BG126" s="230">
        <f>IF(N126="zákl. prenesená",J126,0)</f>
        <v>0</v>
      </c>
      <c r="BH126" s="230">
        <f>IF(N126="zníž. prenesená",J126,0)</f>
        <v>0</v>
      </c>
      <c r="BI126" s="230">
        <f>IF(N126="nulová",J126,0)</f>
        <v>0</v>
      </c>
      <c r="BJ126" s="16" t="s">
        <v>122</v>
      </c>
      <c r="BK126" s="230">
        <f>ROUND(I126*H126,2)</f>
        <v>0</v>
      </c>
      <c r="BL126" s="16" t="s">
        <v>121</v>
      </c>
      <c r="BM126" s="229" t="s">
        <v>123</v>
      </c>
    </row>
    <row r="127" s="13" customFormat="1">
      <c r="A127" s="13"/>
      <c r="B127" s="231"/>
      <c r="C127" s="232"/>
      <c r="D127" s="233" t="s">
        <v>124</v>
      </c>
      <c r="E127" s="234" t="s">
        <v>1</v>
      </c>
      <c r="F127" s="235" t="s">
        <v>125</v>
      </c>
      <c r="G127" s="232"/>
      <c r="H127" s="236">
        <v>3.0379999999999998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124</v>
      </c>
      <c r="AU127" s="242" t="s">
        <v>122</v>
      </c>
      <c r="AV127" s="13" t="s">
        <v>122</v>
      </c>
      <c r="AW127" s="13" t="s">
        <v>33</v>
      </c>
      <c r="AX127" s="13" t="s">
        <v>76</v>
      </c>
      <c r="AY127" s="242" t="s">
        <v>114</v>
      </c>
    </row>
    <row r="128" s="13" customFormat="1">
      <c r="A128" s="13"/>
      <c r="B128" s="231"/>
      <c r="C128" s="232"/>
      <c r="D128" s="233" t="s">
        <v>124</v>
      </c>
      <c r="E128" s="234" t="s">
        <v>1</v>
      </c>
      <c r="F128" s="235" t="s">
        <v>126</v>
      </c>
      <c r="G128" s="232"/>
      <c r="H128" s="236">
        <v>17.888000000000002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124</v>
      </c>
      <c r="AU128" s="242" t="s">
        <v>122</v>
      </c>
      <c r="AV128" s="13" t="s">
        <v>122</v>
      </c>
      <c r="AW128" s="13" t="s">
        <v>33</v>
      </c>
      <c r="AX128" s="13" t="s">
        <v>76</v>
      </c>
      <c r="AY128" s="242" t="s">
        <v>114</v>
      </c>
    </row>
    <row r="129" s="13" customFormat="1">
      <c r="A129" s="13"/>
      <c r="B129" s="231"/>
      <c r="C129" s="232"/>
      <c r="D129" s="233" t="s">
        <v>124</v>
      </c>
      <c r="E129" s="234" t="s">
        <v>1</v>
      </c>
      <c r="F129" s="235" t="s">
        <v>127</v>
      </c>
      <c r="G129" s="232"/>
      <c r="H129" s="236">
        <v>-1.6000000000000001</v>
      </c>
      <c r="I129" s="237"/>
      <c r="J129" s="232"/>
      <c r="K129" s="232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124</v>
      </c>
      <c r="AU129" s="242" t="s">
        <v>122</v>
      </c>
      <c r="AV129" s="13" t="s">
        <v>122</v>
      </c>
      <c r="AW129" s="13" t="s">
        <v>33</v>
      </c>
      <c r="AX129" s="13" t="s">
        <v>76</v>
      </c>
      <c r="AY129" s="242" t="s">
        <v>114</v>
      </c>
    </row>
    <row r="130" s="14" customFormat="1">
      <c r="A130" s="14"/>
      <c r="B130" s="243"/>
      <c r="C130" s="244"/>
      <c r="D130" s="233" t="s">
        <v>124</v>
      </c>
      <c r="E130" s="245" t="s">
        <v>1</v>
      </c>
      <c r="F130" s="246" t="s">
        <v>128</v>
      </c>
      <c r="G130" s="244"/>
      <c r="H130" s="247">
        <v>19.326000000000001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124</v>
      </c>
      <c r="AU130" s="253" t="s">
        <v>122</v>
      </c>
      <c r="AV130" s="14" t="s">
        <v>121</v>
      </c>
      <c r="AW130" s="14" t="s">
        <v>33</v>
      </c>
      <c r="AX130" s="14" t="s">
        <v>81</v>
      </c>
      <c r="AY130" s="253" t="s">
        <v>114</v>
      </c>
    </row>
    <row r="131" s="2" customFormat="1" ht="24.15" customHeight="1">
      <c r="A131" s="37"/>
      <c r="B131" s="38"/>
      <c r="C131" s="217" t="s">
        <v>122</v>
      </c>
      <c r="D131" s="217" t="s">
        <v>117</v>
      </c>
      <c r="E131" s="218" t="s">
        <v>129</v>
      </c>
      <c r="F131" s="219" t="s">
        <v>130</v>
      </c>
      <c r="G131" s="220" t="s">
        <v>120</v>
      </c>
      <c r="H131" s="221">
        <v>19.326000000000001</v>
      </c>
      <c r="I131" s="222"/>
      <c r="J131" s="223">
        <f>ROUND(I131*H131,2)</f>
        <v>0</v>
      </c>
      <c r="K131" s="224"/>
      <c r="L131" s="43"/>
      <c r="M131" s="225" t="s">
        <v>1</v>
      </c>
      <c r="N131" s="226" t="s">
        <v>42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121</v>
      </c>
      <c r="AT131" s="229" t="s">
        <v>117</v>
      </c>
      <c r="AU131" s="229" t="s">
        <v>122</v>
      </c>
      <c r="AY131" s="16" t="s">
        <v>114</v>
      </c>
      <c r="BE131" s="230">
        <f>IF(N131="základná",J131,0)</f>
        <v>0</v>
      </c>
      <c r="BF131" s="230">
        <f>IF(N131="znížená",J131,0)</f>
        <v>0</v>
      </c>
      <c r="BG131" s="230">
        <f>IF(N131="zákl. prenesená",J131,0)</f>
        <v>0</v>
      </c>
      <c r="BH131" s="230">
        <f>IF(N131="zníž. prenesená",J131,0)</f>
        <v>0</v>
      </c>
      <c r="BI131" s="230">
        <f>IF(N131="nulová",J131,0)</f>
        <v>0</v>
      </c>
      <c r="BJ131" s="16" t="s">
        <v>122</v>
      </c>
      <c r="BK131" s="230">
        <f>ROUND(I131*H131,2)</f>
        <v>0</v>
      </c>
      <c r="BL131" s="16" t="s">
        <v>121</v>
      </c>
      <c r="BM131" s="229" t="s">
        <v>131</v>
      </c>
    </row>
    <row r="132" s="2" customFormat="1" ht="33" customHeight="1">
      <c r="A132" s="37"/>
      <c r="B132" s="38"/>
      <c r="C132" s="217" t="s">
        <v>132</v>
      </c>
      <c r="D132" s="217" t="s">
        <v>117</v>
      </c>
      <c r="E132" s="218" t="s">
        <v>133</v>
      </c>
      <c r="F132" s="219" t="s">
        <v>134</v>
      </c>
      <c r="G132" s="220" t="s">
        <v>120</v>
      </c>
      <c r="H132" s="221">
        <v>19.326000000000001</v>
      </c>
      <c r="I132" s="222"/>
      <c r="J132" s="223">
        <f>ROUND(I132*H132,2)</f>
        <v>0</v>
      </c>
      <c r="K132" s="224"/>
      <c r="L132" s="43"/>
      <c r="M132" s="225" t="s">
        <v>1</v>
      </c>
      <c r="N132" s="226" t="s">
        <v>42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121</v>
      </c>
      <c r="AT132" s="229" t="s">
        <v>117</v>
      </c>
      <c r="AU132" s="229" t="s">
        <v>122</v>
      </c>
      <c r="AY132" s="16" t="s">
        <v>114</v>
      </c>
      <c r="BE132" s="230">
        <f>IF(N132="základná",J132,0)</f>
        <v>0</v>
      </c>
      <c r="BF132" s="230">
        <f>IF(N132="znížená",J132,0)</f>
        <v>0</v>
      </c>
      <c r="BG132" s="230">
        <f>IF(N132="zákl. prenesená",J132,0)</f>
        <v>0</v>
      </c>
      <c r="BH132" s="230">
        <f>IF(N132="zníž. prenesená",J132,0)</f>
        <v>0</v>
      </c>
      <c r="BI132" s="230">
        <f>IF(N132="nulová",J132,0)</f>
        <v>0</v>
      </c>
      <c r="BJ132" s="16" t="s">
        <v>122</v>
      </c>
      <c r="BK132" s="230">
        <f>ROUND(I132*H132,2)</f>
        <v>0</v>
      </c>
      <c r="BL132" s="16" t="s">
        <v>121</v>
      </c>
      <c r="BM132" s="229" t="s">
        <v>135</v>
      </c>
    </row>
    <row r="133" s="2" customFormat="1" ht="24.15" customHeight="1">
      <c r="A133" s="37"/>
      <c r="B133" s="38"/>
      <c r="C133" s="217" t="s">
        <v>121</v>
      </c>
      <c r="D133" s="217" t="s">
        <v>117</v>
      </c>
      <c r="E133" s="218" t="s">
        <v>136</v>
      </c>
      <c r="F133" s="219" t="s">
        <v>137</v>
      </c>
      <c r="G133" s="220" t="s">
        <v>120</v>
      </c>
      <c r="H133" s="221">
        <v>34.957999999999998</v>
      </c>
      <c r="I133" s="222"/>
      <c r="J133" s="223">
        <f>ROUND(I133*H133,2)</f>
        <v>0</v>
      </c>
      <c r="K133" s="224"/>
      <c r="L133" s="43"/>
      <c r="M133" s="225" t="s">
        <v>1</v>
      </c>
      <c r="N133" s="226" t="s">
        <v>42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121</v>
      </c>
      <c r="AT133" s="229" t="s">
        <v>117</v>
      </c>
      <c r="AU133" s="229" t="s">
        <v>122</v>
      </c>
      <c r="AY133" s="16" t="s">
        <v>114</v>
      </c>
      <c r="BE133" s="230">
        <f>IF(N133="základná",J133,0)</f>
        <v>0</v>
      </c>
      <c r="BF133" s="230">
        <f>IF(N133="znížená",J133,0)</f>
        <v>0</v>
      </c>
      <c r="BG133" s="230">
        <f>IF(N133="zákl. prenesená",J133,0)</f>
        <v>0</v>
      </c>
      <c r="BH133" s="230">
        <f>IF(N133="zníž. prenesená",J133,0)</f>
        <v>0</v>
      </c>
      <c r="BI133" s="230">
        <f>IF(N133="nulová",J133,0)</f>
        <v>0</v>
      </c>
      <c r="BJ133" s="16" t="s">
        <v>122</v>
      </c>
      <c r="BK133" s="230">
        <f>ROUND(I133*H133,2)</f>
        <v>0</v>
      </c>
      <c r="BL133" s="16" t="s">
        <v>121</v>
      </c>
      <c r="BM133" s="229" t="s">
        <v>138</v>
      </c>
    </row>
    <row r="134" s="2" customFormat="1" ht="24.15" customHeight="1">
      <c r="A134" s="37"/>
      <c r="B134" s="38"/>
      <c r="C134" s="217" t="s">
        <v>139</v>
      </c>
      <c r="D134" s="217" t="s">
        <v>117</v>
      </c>
      <c r="E134" s="218" t="s">
        <v>140</v>
      </c>
      <c r="F134" s="219" t="s">
        <v>141</v>
      </c>
      <c r="G134" s="220" t="s">
        <v>120</v>
      </c>
      <c r="H134" s="221">
        <v>435.97300000000001</v>
      </c>
      <c r="I134" s="222"/>
      <c r="J134" s="223">
        <f>ROUND(I134*H134,2)</f>
        <v>0</v>
      </c>
      <c r="K134" s="224"/>
      <c r="L134" s="43"/>
      <c r="M134" s="225" t="s">
        <v>1</v>
      </c>
      <c r="N134" s="226" t="s">
        <v>42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121</v>
      </c>
      <c r="AT134" s="229" t="s">
        <v>117</v>
      </c>
      <c r="AU134" s="229" t="s">
        <v>122</v>
      </c>
      <c r="AY134" s="16" t="s">
        <v>114</v>
      </c>
      <c r="BE134" s="230">
        <f>IF(N134="základná",J134,0)</f>
        <v>0</v>
      </c>
      <c r="BF134" s="230">
        <f>IF(N134="znížená",J134,0)</f>
        <v>0</v>
      </c>
      <c r="BG134" s="230">
        <f>IF(N134="zákl. prenesená",J134,0)</f>
        <v>0</v>
      </c>
      <c r="BH134" s="230">
        <f>IF(N134="zníž. prenesená",J134,0)</f>
        <v>0</v>
      </c>
      <c r="BI134" s="230">
        <f>IF(N134="nulová",J134,0)</f>
        <v>0</v>
      </c>
      <c r="BJ134" s="16" t="s">
        <v>122</v>
      </c>
      <c r="BK134" s="230">
        <f>ROUND(I134*H134,2)</f>
        <v>0</v>
      </c>
      <c r="BL134" s="16" t="s">
        <v>121</v>
      </c>
      <c r="BM134" s="229" t="s">
        <v>142</v>
      </c>
    </row>
    <row r="135" s="13" customFormat="1">
      <c r="A135" s="13"/>
      <c r="B135" s="231"/>
      <c r="C135" s="232"/>
      <c r="D135" s="233" t="s">
        <v>124</v>
      </c>
      <c r="E135" s="234" t="s">
        <v>1</v>
      </c>
      <c r="F135" s="235" t="s">
        <v>143</v>
      </c>
      <c r="G135" s="232"/>
      <c r="H135" s="236">
        <v>385.875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124</v>
      </c>
      <c r="AU135" s="242" t="s">
        <v>122</v>
      </c>
      <c r="AV135" s="13" t="s">
        <v>122</v>
      </c>
      <c r="AW135" s="13" t="s">
        <v>33</v>
      </c>
      <c r="AX135" s="13" t="s">
        <v>76</v>
      </c>
      <c r="AY135" s="242" t="s">
        <v>114</v>
      </c>
    </row>
    <row r="136" s="13" customFormat="1">
      <c r="A136" s="13"/>
      <c r="B136" s="231"/>
      <c r="C136" s="232"/>
      <c r="D136" s="233" t="s">
        <v>124</v>
      </c>
      <c r="E136" s="234" t="s">
        <v>1</v>
      </c>
      <c r="F136" s="235" t="s">
        <v>144</v>
      </c>
      <c r="G136" s="232"/>
      <c r="H136" s="236">
        <v>26.649999999999999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124</v>
      </c>
      <c r="AU136" s="242" t="s">
        <v>122</v>
      </c>
      <c r="AV136" s="13" t="s">
        <v>122</v>
      </c>
      <c r="AW136" s="13" t="s">
        <v>33</v>
      </c>
      <c r="AX136" s="13" t="s">
        <v>76</v>
      </c>
      <c r="AY136" s="242" t="s">
        <v>114</v>
      </c>
    </row>
    <row r="137" s="13" customFormat="1">
      <c r="A137" s="13"/>
      <c r="B137" s="231"/>
      <c r="C137" s="232"/>
      <c r="D137" s="233" t="s">
        <v>124</v>
      </c>
      <c r="E137" s="234" t="s">
        <v>1</v>
      </c>
      <c r="F137" s="235" t="s">
        <v>145</v>
      </c>
      <c r="G137" s="232"/>
      <c r="H137" s="236">
        <v>4.1200000000000001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124</v>
      </c>
      <c r="AU137" s="242" t="s">
        <v>122</v>
      </c>
      <c r="AV137" s="13" t="s">
        <v>122</v>
      </c>
      <c r="AW137" s="13" t="s">
        <v>33</v>
      </c>
      <c r="AX137" s="13" t="s">
        <v>76</v>
      </c>
      <c r="AY137" s="242" t="s">
        <v>114</v>
      </c>
    </row>
    <row r="138" s="13" customFormat="1">
      <c r="A138" s="13"/>
      <c r="B138" s="231"/>
      <c r="C138" s="232"/>
      <c r="D138" s="233" t="s">
        <v>124</v>
      </c>
      <c r="E138" s="234" t="s">
        <v>1</v>
      </c>
      <c r="F138" s="235" t="s">
        <v>146</v>
      </c>
      <c r="G138" s="232"/>
      <c r="H138" s="236">
        <v>69.488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124</v>
      </c>
      <c r="AU138" s="242" t="s">
        <v>122</v>
      </c>
      <c r="AV138" s="13" t="s">
        <v>122</v>
      </c>
      <c r="AW138" s="13" t="s">
        <v>33</v>
      </c>
      <c r="AX138" s="13" t="s">
        <v>76</v>
      </c>
      <c r="AY138" s="242" t="s">
        <v>114</v>
      </c>
    </row>
    <row r="139" s="13" customFormat="1">
      <c r="A139" s="13"/>
      <c r="B139" s="231"/>
      <c r="C139" s="232"/>
      <c r="D139" s="233" t="s">
        <v>124</v>
      </c>
      <c r="E139" s="234" t="s">
        <v>1</v>
      </c>
      <c r="F139" s="235" t="s">
        <v>147</v>
      </c>
      <c r="G139" s="232"/>
      <c r="H139" s="236">
        <v>-10.35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124</v>
      </c>
      <c r="AU139" s="242" t="s">
        <v>122</v>
      </c>
      <c r="AV139" s="13" t="s">
        <v>122</v>
      </c>
      <c r="AW139" s="13" t="s">
        <v>33</v>
      </c>
      <c r="AX139" s="13" t="s">
        <v>76</v>
      </c>
      <c r="AY139" s="242" t="s">
        <v>114</v>
      </c>
    </row>
    <row r="140" s="13" customFormat="1">
      <c r="A140" s="13"/>
      <c r="B140" s="231"/>
      <c r="C140" s="232"/>
      <c r="D140" s="233" t="s">
        <v>124</v>
      </c>
      <c r="E140" s="234" t="s">
        <v>1</v>
      </c>
      <c r="F140" s="235" t="s">
        <v>148</v>
      </c>
      <c r="G140" s="232"/>
      <c r="H140" s="236">
        <v>-19.620000000000001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124</v>
      </c>
      <c r="AU140" s="242" t="s">
        <v>122</v>
      </c>
      <c r="AV140" s="13" t="s">
        <v>122</v>
      </c>
      <c r="AW140" s="13" t="s">
        <v>33</v>
      </c>
      <c r="AX140" s="13" t="s">
        <v>76</v>
      </c>
      <c r="AY140" s="242" t="s">
        <v>114</v>
      </c>
    </row>
    <row r="141" s="13" customFormat="1">
      <c r="A141" s="13"/>
      <c r="B141" s="231"/>
      <c r="C141" s="232"/>
      <c r="D141" s="233" t="s">
        <v>124</v>
      </c>
      <c r="E141" s="234" t="s">
        <v>1</v>
      </c>
      <c r="F141" s="235" t="s">
        <v>149</v>
      </c>
      <c r="G141" s="232"/>
      <c r="H141" s="236">
        <v>-20.190000000000001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124</v>
      </c>
      <c r="AU141" s="242" t="s">
        <v>122</v>
      </c>
      <c r="AV141" s="13" t="s">
        <v>122</v>
      </c>
      <c r="AW141" s="13" t="s">
        <v>33</v>
      </c>
      <c r="AX141" s="13" t="s">
        <v>76</v>
      </c>
      <c r="AY141" s="242" t="s">
        <v>114</v>
      </c>
    </row>
    <row r="142" s="14" customFormat="1">
      <c r="A142" s="14"/>
      <c r="B142" s="243"/>
      <c r="C142" s="244"/>
      <c r="D142" s="233" t="s">
        <v>124</v>
      </c>
      <c r="E142" s="245" t="s">
        <v>1</v>
      </c>
      <c r="F142" s="246" t="s">
        <v>128</v>
      </c>
      <c r="G142" s="244"/>
      <c r="H142" s="247">
        <v>435.97300000000001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124</v>
      </c>
      <c r="AU142" s="253" t="s">
        <v>122</v>
      </c>
      <c r="AV142" s="14" t="s">
        <v>121</v>
      </c>
      <c r="AW142" s="14" t="s">
        <v>33</v>
      </c>
      <c r="AX142" s="14" t="s">
        <v>81</v>
      </c>
      <c r="AY142" s="253" t="s">
        <v>114</v>
      </c>
    </row>
    <row r="143" s="2" customFormat="1" ht="33" customHeight="1">
      <c r="A143" s="37"/>
      <c r="B143" s="38"/>
      <c r="C143" s="217" t="s">
        <v>115</v>
      </c>
      <c r="D143" s="217" t="s">
        <v>117</v>
      </c>
      <c r="E143" s="218" t="s">
        <v>150</v>
      </c>
      <c r="F143" s="219" t="s">
        <v>151</v>
      </c>
      <c r="G143" s="220" t="s">
        <v>120</v>
      </c>
      <c r="H143" s="221">
        <v>364.69200000000001</v>
      </c>
      <c r="I143" s="222"/>
      <c r="J143" s="223">
        <f>ROUND(I143*H143,2)</f>
        <v>0</v>
      </c>
      <c r="K143" s="224"/>
      <c r="L143" s="43"/>
      <c r="M143" s="225" t="s">
        <v>1</v>
      </c>
      <c r="N143" s="226" t="s">
        <v>42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9" t="s">
        <v>121</v>
      </c>
      <c r="AT143" s="229" t="s">
        <v>117</v>
      </c>
      <c r="AU143" s="229" t="s">
        <v>122</v>
      </c>
      <c r="AY143" s="16" t="s">
        <v>114</v>
      </c>
      <c r="BE143" s="230">
        <f>IF(N143="základná",J143,0)</f>
        <v>0</v>
      </c>
      <c r="BF143" s="230">
        <f>IF(N143="znížená",J143,0)</f>
        <v>0</v>
      </c>
      <c r="BG143" s="230">
        <f>IF(N143="zákl. prenesená",J143,0)</f>
        <v>0</v>
      </c>
      <c r="BH143" s="230">
        <f>IF(N143="zníž. prenesená",J143,0)</f>
        <v>0</v>
      </c>
      <c r="BI143" s="230">
        <f>IF(N143="nulová",J143,0)</f>
        <v>0</v>
      </c>
      <c r="BJ143" s="16" t="s">
        <v>122</v>
      </c>
      <c r="BK143" s="230">
        <f>ROUND(I143*H143,2)</f>
        <v>0</v>
      </c>
      <c r="BL143" s="16" t="s">
        <v>121</v>
      </c>
      <c r="BM143" s="229" t="s">
        <v>152</v>
      </c>
    </row>
    <row r="144" s="13" customFormat="1">
      <c r="A144" s="13"/>
      <c r="B144" s="231"/>
      <c r="C144" s="232"/>
      <c r="D144" s="233" t="s">
        <v>124</v>
      </c>
      <c r="E144" s="234" t="s">
        <v>1</v>
      </c>
      <c r="F144" s="235" t="s">
        <v>153</v>
      </c>
      <c r="G144" s="232"/>
      <c r="H144" s="236">
        <v>11.648999999999999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124</v>
      </c>
      <c r="AU144" s="242" t="s">
        <v>122</v>
      </c>
      <c r="AV144" s="13" t="s">
        <v>122</v>
      </c>
      <c r="AW144" s="13" t="s">
        <v>33</v>
      </c>
      <c r="AX144" s="13" t="s">
        <v>76</v>
      </c>
      <c r="AY144" s="242" t="s">
        <v>114</v>
      </c>
    </row>
    <row r="145" s="13" customFormat="1">
      <c r="A145" s="13"/>
      <c r="B145" s="231"/>
      <c r="C145" s="232"/>
      <c r="D145" s="233" t="s">
        <v>124</v>
      </c>
      <c r="E145" s="234" t="s">
        <v>1</v>
      </c>
      <c r="F145" s="235" t="s">
        <v>154</v>
      </c>
      <c r="G145" s="232"/>
      <c r="H145" s="236">
        <v>22.603999999999999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124</v>
      </c>
      <c r="AU145" s="242" t="s">
        <v>122</v>
      </c>
      <c r="AV145" s="13" t="s">
        <v>122</v>
      </c>
      <c r="AW145" s="13" t="s">
        <v>33</v>
      </c>
      <c r="AX145" s="13" t="s">
        <v>76</v>
      </c>
      <c r="AY145" s="242" t="s">
        <v>114</v>
      </c>
    </row>
    <row r="146" s="13" customFormat="1">
      <c r="A146" s="13"/>
      <c r="B146" s="231"/>
      <c r="C146" s="232"/>
      <c r="D146" s="233" t="s">
        <v>124</v>
      </c>
      <c r="E146" s="234" t="s">
        <v>1</v>
      </c>
      <c r="F146" s="235" t="s">
        <v>155</v>
      </c>
      <c r="G146" s="232"/>
      <c r="H146" s="236">
        <v>7.524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124</v>
      </c>
      <c r="AU146" s="242" t="s">
        <v>122</v>
      </c>
      <c r="AV146" s="13" t="s">
        <v>122</v>
      </c>
      <c r="AW146" s="13" t="s">
        <v>33</v>
      </c>
      <c r="AX146" s="13" t="s">
        <v>76</v>
      </c>
      <c r="AY146" s="242" t="s">
        <v>114</v>
      </c>
    </row>
    <row r="147" s="13" customFormat="1">
      <c r="A147" s="13"/>
      <c r="B147" s="231"/>
      <c r="C147" s="232"/>
      <c r="D147" s="233" t="s">
        <v>124</v>
      </c>
      <c r="E147" s="234" t="s">
        <v>1</v>
      </c>
      <c r="F147" s="235" t="s">
        <v>156</v>
      </c>
      <c r="G147" s="232"/>
      <c r="H147" s="236">
        <v>322.91500000000002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124</v>
      </c>
      <c r="AU147" s="242" t="s">
        <v>122</v>
      </c>
      <c r="AV147" s="13" t="s">
        <v>122</v>
      </c>
      <c r="AW147" s="13" t="s">
        <v>33</v>
      </c>
      <c r="AX147" s="13" t="s">
        <v>76</v>
      </c>
      <c r="AY147" s="242" t="s">
        <v>114</v>
      </c>
    </row>
    <row r="148" s="14" customFormat="1">
      <c r="A148" s="14"/>
      <c r="B148" s="243"/>
      <c r="C148" s="244"/>
      <c r="D148" s="233" t="s">
        <v>124</v>
      </c>
      <c r="E148" s="245" t="s">
        <v>1</v>
      </c>
      <c r="F148" s="246" t="s">
        <v>128</v>
      </c>
      <c r="G148" s="244"/>
      <c r="H148" s="247">
        <v>364.69200000000001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124</v>
      </c>
      <c r="AU148" s="253" t="s">
        <v>122</v>
      </c>
      <c r="AV148" s="14" t="s">
        <v>121</v>
      </c>
      <c r="AW148" s="14" t="s">
        <v>33</v>
      </c>
      <c r="AX148" s="14" t="s">
        <v>81</v>
      </c>
      <c r="AY148" s="253" t="s">
        <v>114</v>
      </c>
    </row>
    <row r="149" s="2" customFormat="1" ht="24.15" customHeight="1">
      <c r="A149" s="37"/>
      <c r="B149" s="38"/>
      <c r="C149" s="217" t="s">
        <v>157</v>
      </c>
      <c r="D149" s="217" t="s">
        <v>117</v>
      </c>
      <c r="E149" s="218" t="s">
        <v>158</v>
      </c>
      <c r="F149" s="219" t="s">
        <v>159</v>
      </c>
      <c r="G149" s="220" t="s">
        <v>120</v>
      </c>
      <c r="H149" s="221">
        <v>124.038</v>
      </c>
      <c r="I149" s="222"/>
      <c r="J149" s="223">
        <f>ROUND(I149*H149,2)</f>
        <v>0</v>
      </c>
      <c r="K149" s="224"/>
      <c r="L149" s="43"/>
      <c r="M149" s="225" t="s">
        <v>1</v>
      </c>
      <c r="N149" s="226" t="s">
        <v>42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121</v>
      </c>
      <c r="AT149" s="229" t="s">
        <v>117</v>
      </c>
      <c r="AU149" s="229" t="s">
        <v>122</v>
      </c>
      <c r="AY149" s="16" t="s">
        <v>114</v>
      </c>
      <c r="BE149" s="230">
        <f>IF(N149="základná",J149,0)</f>
        <v>0</v>
      </c>
      <c r="BF149" s="230">
        <f>IF(N149="znížená",J149,0)</f>
        <v>0</v>
      </c>
      <c r="BG149" s="230">
        <f>IF(N149="zákl. prenesená",J149,0)</f>
        <v>0</v>
      </c>
      <c r="BH149" s="230">
        <f>IF(N149="zníž. prenesená",J149,0)</f>
        <v>0</v>
      </c>
      <c r="BI149" s="230">
        <f>IF(N149="nulová",J149,0)</f>
        <v>0</v>
      </c>
      <c r="BJ149" s="16" t="s">
        <v>122</v>
      </c>
      <c r="BK149" s="230">
        <f>ROUND(I149*H149,2)</f>
        <v>0</v>
      </c>
      <c r="BL149" s="16" t="s">
        <v>121</v>
      </c>
      <c r="BM149" s="229" t="s">
        <v>160</v>
      </c>
    </row>
    <row r="150" s="13" customFormat="1">
      <c r="A150" s="13"/>
      <c r="B150" s="231"/>
      <c r="C150" s="232"/>
      <c r="D150" s="233" t="s">
        <v>124</v>
      </c>
      <c r="E150" s="234" t="s">
        <v>1</v>
      </c>
      <c r="F150" s="235" t="s">
        <v>161</v>
      </c>
      <c r="G150" s="232"/>
      <c r="H150" s="236">
        <v>124.038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124</v>
      </c>
      <c r="AU150" s="242" t="s">
        <v>122</v>
      </c>
      <c r="AV150" s="13" t="s">
        <v>122</v>
      </c>
      <c r="AW150" s="13" t="s">
        <v>33</v>
      </c>
      <c r="AX150" s="13" t="s">
        <v>76</v>
      </c>
      <c r="AY150" s="242" t="s">
        <v>114</v>
      </c>
    </row>
    <row r="151" s="14" customFormat="1">
      <c r="A151" s="14"/>
      <c r="B151" s="243"/>
      <c r="C151" s="244"/>
      <c r="D151" s="233" t="s">
        <v>124</v>
      </c>
      <c r="E151" s="245" t="s">
        <v>1</v>
      </c>
      <c r="F151" s="246" t="s">
        <v>162</v>
      </c>
      <c r="G151" s="244"/>
      <c r="H151" s="247">
        <v>124.038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124</v>
      </c>
      <c r="AU151" s="253" t="s">
        <v>122</v>
      </c>
      <c r="AV151" s="14" t="s">
        <v>121</v>
      </c>
      <c r="AW151" s="14" t="s">
        <v>33</v>
      </c>
      <c r="AX151" s="14" t="s">
        <v>81</v>
      </c>
      <c r="AY151" s="253" t="s">
        <v>114</v>
      </c>
    </row>
    <row r="152" s="2" customFormat="1" ht="24.15" customHeight="1">
      <c r="A152" s="37"/>
      <c r="B152" s="38"/>
      <c r="C152" s="217" t="s">
        <v>163</v>
      </c>
      <c r="D152" s="217" t="s">
        <v>117</v>
      </c>
      <c r="E152" s="218" t="s">
        <v>164</v>
      </c>
      <c r="F152" s="219" t="s">
        <v>165</v>
      </c>
      <c r="G152" s="220" t="s">
        <v>120</v>
      </c>
      <c r="H152" s="221">
        <v>488.73000000000002</v>
      </c>
      <c r="I152" s="222"/>
      <c r="J152" s="223">
        <f>ROUND(I152*H152,2)</f>
        <v>0</v>
      </c>
      <c r="K152" s="224"/>
      <c r="L152" s="43"/>
      <c r="M152" s="225" t="s">
        <v>1</v>
      </c>
      <c r="N152" s="226" t="s">
        <v>42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121</v>
      </c>
      <c r="AT152" s="229" t="s">
        <v>117</v>
      </c>
      <c r="AU152" s="229" t="s">
        <v>122</v>
      </c>
      <c r="AY152" s="16" t="s">
        <v>114</v>
      </c>
      <c r="BE152" s="230">
        <f>IF(N152="základná",J152,0)</f>
        <v>0</v>
      </c>
      <c r="BF152" s="230">
        <f>IF(N152="znížená",J152,0)</f>
        <v>0</v>
      </c>
      <c r="BG152" s="230">
        <f>IF(N152="zákl. prenesená",J152,0)</f>
        <v>0</v>
      </c>
      <c r="BH152" s="230">
        <f>IF(N152="zníž. prenesená",J152,0)</f>
        <v>0</v>
      </c>
      <c r="BI152" s="230">
        <f>IF(N152="nulová",J152,0)</f>
        <v>0</v>
      </c>
      <c r="BJ152" s="16" t="s">
        <v>122</v>
      </c>
      <c r="BK152" s="230">
        <f>ROUND(I152*H152,2)</f>
        <v>0</v>
      </c>
      <c r="BL152" s="16" t="s">
        <v>121</v>
      </c>
      <c r="BM152" s="229" t="s">
        <v>166</v>
      </c>
    </row>
    <row r="153" s="13" customFormat="1">
      <c r="A153" s="13"/>
      <c r="B153" s="231"/>
      <c r="C153" s="232"/>
      <c r="D153" s="233" t="s">
        <v>124</v>
      </c>
      <c r="E153" s="234" t="s">
        <v>1</v>
      </c>
      <c r="F153" s="235" t="s">
        <v>167</v>
      </c>
      <c r="G153" s="232"/>
      <c r="H153" s="236">
        <v>488.73000000000002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124</v>
      </c>
      <c r="AU153" s="242" t="s">
        <v>122</v>
      </c>
      <c r="AV153" s="13" t="s">
        <v>122</v>
      </c>
      <c r="AW153" s="13" t="s">
        <v>33</v>
      </c>
      <c r="AX153" s="13" t="s">
        <v>76</v>
      </c>
      <c r="AY153" s="242" t="s">
        <v>114</v>
      </c>
    </row>
    <row r="154" s="14" customFormat="1">
      <c r="A154" s="14"/>
      <c r="B154" s="243"/>
      <c r="C154" s="244"/>
      <c r="D154" s="233" t="s">
        <v>124</v>
      </c>
      <c r="E154" s="245" t="s">
        <v>1</v>
      </c>
      <c r="F154" s="246" t="s">
        <v>162</v>
      </c>
      <c r="G154" s="244"/>
      <c r="H154" s="247">
        <v>488.73000000000002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124</v>
      </c>
      <c r="AU154" s="253" t="s">
        <v>122</v>
      </c>
      <c r="AV154" s="14" t="s">
        <v>121</v>
      </c>
      <c r="AW154" s="14" t="s">
        <v>33</v>
      </c>
      <c r="AX154" s="14" t="s">
        <v>81</v>
      </c>
      <c r="AY154" s="253" t="s">
        <v>114</v>
      </c>
    </row>
    <row r="155" s="2" customFormat="1" ht="21.75" customHeight="1">
      <c r="A155" s="37"/>
      <c r="B155" s="38"/>
      <c r="C155" s="217" t="s">
        <v>168</v>
      </c>
      <c r="D155" s="217" t="s">
        <v>117</v>
      </c>
      <c r="E155" s="218" t="s">
        <v>169</v>
      </c>
      <c r="F155" s="219" t="s">
        <v>170</v>
      </c>
      <c r="G155" s="220" t="s">
        <v>120</v>
      </c>
      <c r="H155" s="221">
        <v>19.326000000000001</v>
      </c>
      <c r="I155" s="222"/>
      <c r="J155" s="223">
        <f>ROUND(I155*H155,2)</f>
        <v>0</v>
      </c>
      <c r="K155" s="224"/>
      <c r="L155" s="43"/>
      <c r="M155" s="225" t="s">
        <v>1</v>
      </c>
      <c r="N155" s="226" t="s">
        <v>42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121</v>
      </c>
      <c r="AT155" s="229" t="s">
        <v>117</v>
      </c>
      <c r="AU155" s="229" t="s">
        <v>122</v>
      </c>
      <c r="AY155" s="16" t="s">
        <v>114</v>
      </c>
      <c r="BE155" s="230">
        <f>IF(N155="základná",J155,0)</f>
        <v>0</v>
      </c>
      <c r="BF155" s="230">
        <f>IF(N155="znížená",J155,0)</f>
        <v>0</v>
      </c>
      <c r="BG155" s="230">
        <f>IF(N155="zákl. prenesená",J155,0)</f>
        <v>0</v>
      </c>
      <c r="BH155" s="230">
        <f>IF(N155="zníž. prenesená",J155,0)</f>
        <v>0</v>
      </c>
      <c r="BI155" s="230">
        <f>IF(N155="nulová",J155,0)</f>
        <v>0</v>
      </c>
      <c r="BJ155" s="16" t="s">
        <v>122</v>
      </c>
      <c r="BK155" s="230">
        <f>ROUND(I155*H155,2)</f>
        <v>0</v>
      </c>
      <c r="BL155" s="16" t="s">
        <v>121</v>
      </c>
      <c r="BM155" s="229" t="s">
        <v>171</v>
      </c>
    </row>
    <row r="156" s="2" customFormat="1" ht="24.15" customHeight="1">
      <c r="A156" s="37"/>
      <c r="B156" s="38"/>
      <c r="C156" s="217" t="s">
        <v>172</v>
      </c>
      <c r="D156" s="217" t="s">
        <v>117</v>
      </c>
      <c r="E156" s="218" t="s">
        <v>173</v>
      </c>
      <c r="F156" s="219" t="s">
        <v>174</v>
      </c>
      <c r="G156" s="220" t="s">
        <v>120</v>
      </c>
      <c r="H156" s="221">
        <v>71.543999999999997</v>
      </c>
      <c r="I156" s="222"/>
      <c r="J156" s="223">
        <f>ROUND(I156*H156,2)</f>
        <v>0</v>
      </c>
      <c r="K156" s="224"/>
      <c r="L156" s="43"/>
      <c r="M156" s="225" t="s">
        <v>1</v>
      </c>
      <c r="N156" s="226" t="s">
        <v>42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121</v>
      </c>
      <c r="AT156" s="229" t="s">
        <v>117</v>
      </c>
      <c r="AU156" s="229" t="s">
        <v>122</v>
      </c>
      <c r="AY156" s="16" t="s">
        <v>114</v>
      </c>
      <c r="BE156" s="230">
        <f>IF(N156="základná",J156,0)</f>
        <v>0</v>
      </c>
      <c r="BF156" s="230">
        <f>IF(N156="znížená",J156,0)</f>
        <v>0</v>
      </c>
      <c r="BG156" s="230">
        <f>IF(N156="zákl. prenesená",J156,0)</f>
        <v>0</v>
      </c>
      <c r="BH156" s="230">
        <f>IF(N156="zníž. prenesená",J156,0)</f>
        <v>0</v>
      </c>
      <c r="BI156" s="230">
        <f>IF(N156="nulová",J156,0)</f>
        <v>0</v>
      </c>
      <c r="BJ156" s="16" t="s">
        <v>122</v>
      </c>
      <c r="BK156" s="230">
        <f>ROUND(I156*H156,2)</f>
        <v>0</v>
      </c>
      <c r="BL156" s="16" t="s">
        <v>121</v>
      </c>
      <c r="BM156" s="229" t="s">
        <v>175</v>
      </c>
    </row>
    <row r="157" s="13" customFormat="1">
      <c r="A157" s="13"/>
      <c r="B157" s="231"/>
      <c r="C157" s="232"/>
      <c r="D157" s="233" t="s">
        <v>124</v>
      </c>
      <c r="E157" s="234" t="s">
        <v>1</v>
      </c>
      <c r="F157" s="235" t="s">
        <v>176</v>
      </c>
      <c r="G157" s="232"/>
      <c r="H157" s="236">
        <v>101.22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124</v>
      </c>
      <c r="AU157" s="242" t="s">
        <v>122</v>
      </c>
      <c r="AV157" s="13" t="s">
        <v>122</v>
      </c>
      <c r="AW157" s="13" t="s">
        <v>33</v>
      </c>
      <c r="AX157" s="13" t="s">
        <v>76</v>
      </c>
      <c r="AY157" s="242" t="s">
        <v>114</v>
      </c>
    </row>
    <row r="158" s="13" customFormat="1">
      <c r="A158" s="13"/>
      <c r="B158" s="231"/>
      <c r="C158" s="232"/>
      <c r="D158" s="233" t="s">
        <v>124</v>
      </c>
      <c r="E158" s="234" t="s">
        <v>1</v>
      </c>
      <c r="F158" s="235" t="s">
        <v>177</v>
      </c>
      <c r="G158" s="232"/>
      <c r="H158" s="236">
        <v>-10.35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124</v>
      </c>
      <c r="AU158" s="242" t="s">
        <v>122</v>
      </c>
      <c r="AV158" s="13" t="s">
        <v>122</v>
      </c>
      <c r="AW158" s="13" t="s">
        <v>33</v>
      </c>
      <c r="AX158" s="13" t="s">
        <v>76</v>
      </c>
      <c r="AY158" s="242" t="s">
        <v>114</v>
      </c>
    </row>
    <row r="159" s="13" customFormat="1">
      <c r="A159" s="13"/>
      <c r="B159" s="231"/>
      <c r="C159" s="232"/>
      <c r="D159" s="233" t="s">
        <v>124</v>
      </c>
      <c r="E159" s="234" t="s">
        <v>1</v>
      </c>
      <c r="F159" s="235" t="s">
        <v>178</v>
      </c>
      <c r="G159" s="232"/>
      <c r="H159" s="236">
        <v>-19.326000000000001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124</v>
      </c>
      <c r="AU159" s="242" t="s">
        <v>122</v>
      </c>
      <c r="AV159" s="13" t="s">
        <v>122</v>
      </c>
      <c r="AW159" s="13" t="s">
        <v>33</v>
      </c>
      <c r="AX159" s="13" t="s">
        <v>76</v>
      </c>
      <c r="AY159" s="242" t="s">
        <v>114</v>
      </c>
    </row>
    <row r="160" s="14" customFormat="1">
      <c r="A160" s="14"/>
      <c r="B160" s="243"/>
      <c r="C160" s="244"/>
      <c r="D160" s="233" t="s">
        <v>124</v>
      </c>
      <c r="E160" s="245" t="s">
        <v>1</v>
      </c>
      <c r="F160" s="246" t="s">
        <v>128</v>
      </c>
      <c r="G160" s="244"/>
      <c r="H160" s="247">
        <v>71.543999999999997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124</v>
      </c>
      <c r="AU160" s="253" t="s">
        <v>122</v>
      </c>
      <c r="AV160" s="14" t="s">
        <v>121</v>
      </c>
      <c r="AW160" s="14" t="s">
        <v>33</v>
      </c>
      <c r="AX160" s="14" t="s">
        <v>81</v>
      </c>
      <c r="AY160" s="253" t="s">
        <v>114</v>
      </c>
    </row>
    <row r="161" s="2" customFormat="1" ht="33" customHeight="1">
      <c r="A161" s="37"/>
      <c r="B161" s="38"/>
      <c r="C161" s="217" t="s">
        <v>179</v>
      </c>
      <c r="D161" s="217" t="s">
        <v>117</v>
      </c>
      <c r="E161" s="218" t="s">
        <v>180</v>
      </c>
      <c r="F161" s="219" t="s">
        <v>181</v>
      </c>
      <c r="G161" s="220" t="s">
        <v>120</v>
      </c>
      <c r="H161" s="221">
        <v>85.488</v>
      </c>
      <c r="I161" s="222"/>
      <c r="J161" s="223">
        <f>ROUND(I161*H161,2)</f>
        <v>0</v>
      </c>
      <c r="K161" s="224"/>
      <c r="L161" s="43"/>
      <c r="M161" s="225" t="s">
        <v>1</v>
      </c>
      <c r="N161" s="226" t="s">
        <v>42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9" t="s">
        <v>121</v>
      </c>
      <c r="AT161" s="229" t="s">
        <v>117</v>
      </c>
      <c r="AU161" s="229" t="s">
        <v>122</v>
      </c>
      <c r="AY161" s="16" t="s">
        <v>114</v>
      </c>
      <c r="BE161" s="230">
        <f>IF(N161="základná",J161,0)</f>
        <v>0</v>
      </c>
      <c r="BF161" s="230">
        <f>IF(N161="znížená",J161,0)</f>
        <v>0</v>
      </c>
      <c r="BG161" s="230">
        <f>IF(N161="zákl. prenesená",J161,0)</f>
        <v>0</v>
      </c>
      <c r="BH161" s="230">
        <f>IF(N161="zníž. prenesená",J161,0)</f>
        <v>0</v>
      </c>
      <c r="BI161" s="230">
        <f>IF(N161="nulová",J161,0)</f>
        <v>0</v>
      </c>
      <c r="BJ161" s="16" t="s">
        <v>122</v>
      </c>
      <c r="BK161" s="230">
        <f>ROUND(I161*H161,2)</f>
        <v>0</v>
      </c>
      <c r="BL161" s="16" t="s">
        <v>121</v>
      </c>
      <c r="BM161" s="229" t="s">
        <v>182</v>
      </c>
    </row>
    <row r="162" s="13" customFormat="1">
      <c r="A162" s="13"/>
      <c r="B162" s="231"/>
      <c r="C162" s="232"/>
      <c r="D162" s="233" t="s">
        <v>124</v>
      </c>
      <c r="E162" s="234" t="s">
        <v>1</v>
      </c>
      <c r="F162" s="235" t="s">
        <v>183</v>
      </c>
      <c r="G162" s="232"/>
      <c r="H162" s="236">
        <v>8.6199999999999992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124</v>
      </c>
      <c r="AU162" s="242" t="s">
        <v>122</v>
      </c>
      <c r="AV162" s="13" t="s">
        <v>122</v>
      </c>
      <c r="AW162" s="13" t="s">
        <v>33</v>
      </c>
      <c r="AX162" s="13" t="s">
        <v>76</v>
      </c>
      <c r="AY162" s="242" t="s">
        <v>114</v>
      </c>
    </row>
    <row r="163" s="13" customFormat="1">
      <c r="A163" s="13"/>
      <c r="B163" s="231"/>
      <c r="C163" s="232"/>
      <c r="D163" s="233" t="s">
        <v>124</v>
      </c>
      <c r="E163" s="234" t="s">
        <v>1</v>
      </c>
      <c r="F163" s="235" t="s">
        <v>184</v>
      </c>
      <c r="G163" s="232"/>
      <c r="H163" s="236">
        <v>30.713000000000001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124</v>
      </c>
      <c r="AU163" s="242" t="s">
        <v>122</v>
      </c>
      <c r="AV163" s="13" t="s">
        <v>122</v>
      </c>
      <c r="AW163" s="13" t="s">
        <v>33</v>
      </c>
      <c r="AX163" s="13" t="s">
        <v>76</v>
      </c>
      <c r="AY163" s="242" t="s">
        <v>114</v>
      </c>
    </row>
    <row r="164" s="13" customFormat="1">
      <c r="A164" s="13"/>
      <c r="B164" s="231"/>
      <c r="C164" s="232"/>
      <c r="D164" s="233" t="s">
        <v>124</v>
      </c>
      <c r="E164" s="234" t="s">
        <v>1</v>
      </c>
      <c r="F164" s="235" t="s">
        <v>185</v>
      </c>
      <c r="G164" s="232"/>
      <c r="H164" s="236">
        <v>28.800000000000001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124</v>
      </c>
      <c r="AU164" s="242" t="s">
        <v>122</v>
      </c>
      <c r="AV164" s="13" t="s">
        <v>122</v>
      </c>
      <c r="AW164" s="13" t="s">
        <v>33</v>
      </c>
      <c r="AX164" s="13" t="s">
        <v>76</v>
      </c>
      <c r="AY164" s="242" t="s">
        <v>114</v>
      </c>
    </row>
    <row r="165" s="13" customFormat="1">
      <c r="A165" s="13"/>
      <c r="B165" s="231"/>
      <c r="C165" s="232"/>
      <c r="D165" s="233" t="s">
        <v>124</v>
      </c>
      <c r="E165" s="234" t="s">
        <v>1</v>
      </c>
      <c r="F165" s="235" t="s">
        <v>186</v>
      </c>
      <c r="G165" s="232"/>
      <c r="H165" s="236">
        <v>17.355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124</v>
      </c>
      <c r="AU165" s="242" t="s">
        <v>122</v>
      </c>
      <c r="AV165" s="13" t="s">
        <v>122</v>
      </c>
      <c r="AW165" s="13" t="s">
        <v>33</v>
      </c>
      <c r="AX165" s="13" t="s">
        <v>76</v>
      </c>
      <c r="AY165" s="242" t="s">
        <v>114</v>
      </c>
    </row>
    <row r="166" s="14" customFormat="1">
      <c r="A166" s="14"/>
      <c r="B166" s="243"/>
      <c r="C166" s="244"/>
      <c r="D166" s="233" t="s">
        <v>124</v>
      </c>
      <c r="E166" s="245" t="s">
        <v>1</v>
      </c>
      <c r="F166" s="246" t="s">
        <v>128</v>
      </c>
      <c r="G166" s="244"/>
      <c r="H166" s="247">
        <v>85.488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124</v>
      </c>
      <c r="AU166" s="253" t="s">
        <v>122</v>
      </c>
      <c r="AV166" s="14" t="s">
        <v>121</v>
      </c>
      <c r="AW166" s="14" t="s">
        <v>33</v>
      </c>
      <c r="AX166" s="14" t="s">
        <v>81</v>
      </c>
      <c r="AY166" s="253" t="s">
        <v>114</v>
      </c>
    </row>
    <row r="167" s="2" customFormat="1" ht="33" customHeight="1">
      <c r="A167" s="37"/>
      <c r="B167" s="38"/>
      <c r="C167" s="217" t="s">
        <v>187</v>
      </c>
      <c r="D167" s="217" t="s">
        <v>117</v>
      </c>
      <c r="E167" s="218" t="s">
        <v>188</v>
      </c>
      <c r="F167" s="219" t="s">
        <v>189</v>
      </c>
      <c r="G167" s="220" t="s">
        <v>120</v>
      </c>
      <c r="H167" s="221">
        <v>286.48899999999998</v>
      </c>
      <c r="I167" s="222"/>
      <c r="J167" s="223">
        <f>ROUND(I167*H167,2)</f>
        <v>0</v>
      </c>
      <c r="K167" s="224"/>
      <c r="L167" s="43"/>
      <c r="M167" s="225" t="s">
        <v>1</v>
      </c>
      <c r="N167" s="226" t="s">
        <v>42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9" t="s">
        <v>121</v>
      </c>
      <c r="AT167" s="229" t="s">
        <v>117</v>
      </c>
      <c r="AU167" s="229" t="s">
        <v>122</v>
      </c>
      <c r="AY167" s="16" t="s">
        <v>114</v>
      </c>
      <c r="BE167" s="230">
        <f>IF(N167="základná",J167,0)</f>
        <v>0</v>
      </c>
      <c r="BF167" s="230">
        <f>IF(N167="znížená",J167,0)</f>
        <v>0</v>
      </c>
      <c r="BG167" s="230">
        <f>IF(N167="zákl. prenesená",J167,0)</f>
        <v>0</v>
      </c>
      <c r="BH167" s="230">
        <f>IF(N167="zníž. prenesená",J167,0)</f>
        <v>0</v>
      </c>
      <c r="BI167" s="230">
        <f>IF(N167="nulová",J167,0)</f>
        <v>0</v>
      </c>
      <c r="BJ167" s="16" t="s">
        <v>122</v>
      </c>
      <c r="BK167" s="230">
        <f>ROUND(I167*H167,2)</f>
        <v>0</v>
      </c>
      <c r="BL167" s="16" t="s">
        <v>121</v>
      </c>
      <c r="BM167" s="229" t="s">
        <v>190</v>
      </c>
    </row>
    <row r="168" s="13" customFormat="1">
      <c r="A168" s="13"/>
      <c r="B168" s="231"/>
      <c r="C168" s="232"/>
      <c r="D168" s="233" t="s">
        <v>124</v>
      </c>
      <c r="E168" s="234" t="s">
        <v>1</v>
      </c>
      <c r="F168" s="235" t="s">
        <v>191</v>
      </c>
      <c r="G168" s="232"/>
      <c r="H168" s="236">
        <v>299.649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124</v>
      </c>
      <c r="AU168" s="242" t="s">
        <v>122</v>
      </c>
      <c r="AV168" s="13" t="s">
        <v>122</v>
      </c>
      <c r="AW168" s="13" t="s">
        <v>33</v>
      </c>
      <c r="AX168" s="13" t="s">
        <v>76</v>
      </c>
      <c r="AY168" s="242" t="s">
        <v>114</v>
      </c>
    </row>
    <row r="169" s="13" customFormat="1">
      <c r="A169" s="13"/>
      <c r="B169" s="231"/>
      <c r="C169" s="232"/>
      <c r="D169" s="233" t="s">
        <v>124</v>
      </c>
      <c r="E169" s="234" t="s">
        <v>1</v>
      </c>
      <c r="F169" s="235" t="s">
        <v>144</v>
      </c>
      <c r="G169" s="232"/>
      <c r="H169" s="236">
        <v>26.649999999999999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124</v>
      </c>
      <c r="AU169" s="242" t="s">
        <v>122</v>
      </c>
      <c r="AV169" s="13" t="s">
        <v>122</v>
      </c>
      <c r="AW169" s="13" t="s">
        <v>33</v>
      </c>
      <c r="AX169" s="13" t="s">
        <v>76</v>
      </c>
      <c r="AY169" s="242" t="s">
        <v>114</v>
      </c>
    </row>
    <row r="170" s="13" customFormat="1">
      <c r="A170" s="13"/>
      <c r="B170" s="231"/>
      <c r="C170" s="232"/>
      <c r="D170" s="233" t="s">
        <v>124</v>
      </c>
      <c r="E170" s="234" t="s">
        <v>1</v>
      </c>
      <c r="F170" s="235" t="s">
        <v>192</v>
      </c>
      <c r="G170" s="232"/>
      <c r="H170" s="236">
        <v>-19.620000000000001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124</v>
      </c>
      <c r="AU170" s="242" t="s">
        <v>122</v>
      </c>
      <c r="AV170" s="13" t="s">
        <v>122</v>
      </c>
      <c r="AW170" s="13" t="s">
        <v>33</v>
      </c>
      <c r="AX170" s="13" t="s">
        <v>76</v>
      </c>
      <c r="AY170" s="242" t="s">
        <v>114</v>
      </c>
    </row>
    <row r="171" s="13" customFormat="1">
      <c r="A171" s="13"/>
      <c r="B171" s="231"/>
      <c r="C171" s="232"/>
      <c r="D171" s="233" t="s">
        <v>124</v>
      </c>
      <c r="E171" s="234" t="s">
        <v>1</v>
      </c>
      <c r="F171" s="235" t="s">
        <v>193</v>
      </c>
      <c r="G171" s="232"/>
      <c r="H171" s="236">
        <v>-20.190000000000001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124</v>
      </c>
      <c r="AU171" s="242" t="s">
        <v>122</v>
      </c>
      <c r="AV171" s="13" t="s">
        <v>122</v>
      </c>
      <c r="AW171" s="13" t="s">
        <v>33</v>
      </c>
      <c r="AX171" s="13" t="s">
        <v>76</v>
      </c>
      <c r="AY171" s="242" t="s">
        <v>114</v>
      </c>
    </row>
    <row r="172" s="14" customFormat="1">
      <c r="A172" s="14"/>
      <c r="B172" s="243"/>
      <c r="C172" s="244"/>
      <c r="D172" s="233" t="s">
        <v>124</v>
      </c>
      <c r="E172" s="245" t="s">
        <v>1</v>
      </c>
      <c r="F172" s="246" t="s">
        <v>128</v>
      </c>
      <c r="G172" s="244"/>
      <c r="H172" s="247">
        <v>286.48899999999998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124</v>
      </c>
      <c r="AU172" s="253" t="s">
        <v>122</v>
      </c>
      <c r="AV172" s="14" t="s">
        <v>121</v>
      </c>
      <c r="AW172" s="14" t="s">
        <v>33</v>
      </c>
      <c r="AX172" s="14" t="s">
        <v>81</v>
      </c>
      <c r="AY172" s="253" t="s">
        <v>114</v>
      </c>
    </row>
    <row r="173" s="2" customFormat="1" ht="33" customHeight="1">
      <c r="A173" s="37"/>
      <c r="B173" s="38"/>
      <c r="C173" s="217" t="s">
        <v>194</v>
      </c>
      <c r="D173" s="217" t="s">
        <v>117</v>
      </c>
      <c r="E173" s="218" t="s">
        <v>195</v>
      </c>
      <c r="F173" s="219" t="s">
        <v>196</v>
      </c>
      <c r="G173" s="220" t="s">
        <v>120</v>
      </c>
      <c r="H173" s="221">
        <v>101.58799999999999</v>
      </c>
      <c r="I173" s="222"/>
      <c r="J173" s="223">
        <f>ROUND(I173*H173,2)</f>
        <v>0</v>
      </c>
      <c r="K173" s="224"/>
      <c r="L173" s="43"/>
      <c r="M173" s="225" t="s">
        <v>1</v>
      </c>
      <c r="N173" s="226" t="s">
        <v>42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9" t="s">
        <v>121</v>
      </c>
      <c r="AT173" s="229" t="s">
        <v>117</v>
      </c>
      <c r="AU173" s="229" t="s">
        <v>122</v>
      </c>
      <c r="AY173" s="16" t="s">
        <v>114</v>
      </c>
      <c r="BE173" s="230">
        <f>IF(N173="základná",J173,0)</f>
        <v>0</v>
      </c>
      <c r="BF173" s="230">
        <f>IF(N173="znížená",J173,0)</f>
        <v>0</v>
      </c>
      <c r="BG173" s="230">
        <f>IF(N173="zákl. prenesená",J173,0)</f>
        <v>0</v>
      </c>
      <c r="BH173" s="230">
        <f>IF(N173="zníž. prenesená",J173,0)</f>
        <v>0</v>
      </c>
      <c r="BI173" s="230">
        <f>IF(N173="nulová",J173,0)</f>
        <v>0</v>
      </c>
      <c r="BJ173" s="16" t="s">
        <v>122</v>
      </c>
      <c r="BK173" s="230">
        <f>ROUND(I173*H173,2)</f>
        <v>0</v>
      </c>
      <c r="BL173" s="16" t="s">
        <v>121</v>
      </c>
      <c r="BM173" s="229" t="s">
        <v>197</v>
      </c>
    </row>
    <row r="174" s="13" customFormat="1">
      <c r="A174" s="13"/>
      <c r="B174" s="231"/>
      <c r="C174" s="232"/>
      <c r="D174" s="233" t="s">
        <v>124</v>
      </c>
      <c r="E174" s="234" t="s">
        <v>1</v>
      </c>
      <c r="F174" s="235" t="s">
        <v>198</v>
      </c>
      <c r="G174" s="232"/>
      <c r="H174" s="236">
        <v>101.58799999999999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124</v>
      </c>
      <c r="AU174" s="242" t="s">
        <v>122</v>
      </c>
      <c r="AV174" s="13" t="s">
        <v>122</v>
      </c>
      <c r="AW174" s="13" t="s">
        <v>33</v>
      </c>
      <c r="AX174" s="13" t="s">
        <v>76</v>
      </c>
      <c r="AY174" s="242" t="s">
        <v>114</v>
      </c>
    </row>
    <row r="175" s="14" customFormat="1">
      <c r="A175" s="14"/>
      <c r="B175" s="243"/>
      <c r="C175" s="244"/>
      <c r="D175" s="233" t="s">
        <v>124</v>
      </c>
      <c r="E175" s="245" t="s">
        <v>1</v>
      </c>
      <c r="F175" s="246" t="s">
        <v>162</v>
      </c>
      <c r="G175" s="244"/>
      <c r="H175" s="247">
        <v>101.58799999999999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124</v>
      </c>
      <c r="AU175" s="253" t="s">
        <v>122</v>
      </c>
      <c r="AV175" s="14" t="s">
        <v>121</v>
      </c>
      <c r="AW175" s="14" t="s">
        <v>33</v>
      </c>
      <c r="AX175" s="14" t="s">
        <v>81</v>
      </c>
      <c r="AY175" s="253" t="s">
        <v>114</v>
      </c>
    </row>
    <row r="176" s="2" customFormat="1" ht="24.15" customHeight="1">
      <c r="A176" s="37"/>
      <c r="B176" s="38"/>
      <c r="C176" s="217" t="s">
        <v>199</v>
      </c>
      <c r="D176" s="217" t="s">
        <v>117</v>
      </c>
      <c r="E176" s="218" t="s">
        <v>200</v>
      </c>
      <c r="F176" s="219" t="s">
        <v>201</v>
      </c>
      <c r="G176" s="220" t="s">
        <v>202</v>
      </c>
      <c r="H176" s="221">
        <v>1.748</v>
      </c>
      <c r="I176" s="222"/>
      <c r="J176" s="223">
        <f>ROUND(I176*H176,2)</f>
        <v>0</v>
      </c>
      <c r="K176" s="224"/>
      <c r="L176" s="43"/>
      <c r="M176" s="225" t="s">
        <v>1</v>
      </c>
      <c r="N176" s="226" t="s">
        <v>42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9" t="s">
        <v>121</v>
      </c>
      <c r="AT176" s="229" t="s">
        <v>117</v>
      </c>
      <c r="AU176" s="229" t="s">
        <v>122</v>
      </c>
      <c r="AY176" s="16" t="s">
        <v>114</v>
      </c>
      <c r="BE176" s="230">
        <f>IF(N176="základná",J176,0)</f>
        <v>0</v>
      </c>
      <c r="BF176" s="230">
        <f>IF(N176="znížená",J176,0)</f>
        <v>0</v>
      </c>
      <c r="BG176" s="230">
        <f>IF(N176="zákl. prenesená",J176,0)</f>
        <v>0</v>
      </c>
      <c r="BH176" s="230">
        <f>IF(N176="zníž. prenesená",J176,0)</f>
        <v>0</v>
      </c>
      <c r="BI176" s="230">
        <f>IF(N176="nulová",J176,0)</f>
        <v>0</v>
      </c>
      <c r="BJ176" s="16" t="s">
        <v>122</v>
      </c>
      <c r="BK176" s="230">
        <f>ROUND(I176*H176,2)</f>
        <v>0</v>
      </c>
      <c r="BL176" s="16" t="s">
        <v>121</v>
      </c>
      <c r="BM176" s="229" t="s">
        <v>203</v>
      </c>
    </row>
    <row r="177" s="12" customFormat="1" ht="22.8" customHeight="1">
      <c r="A177" s="12"/>
      <c r="B177" s="201"/>
      <c r="C177" s="202"/>
      <c r="D177" s="203" t="s">
        <v>75</v>
      </c>
      <c r="E177" s="215" t="s">
        <v>168</v>
      </c>
      <c r="F177" s="215" t="s">
        <v>204</v>
      </c>
      <c r="G177" s="202"/>
      <c r="H177" s="202"/>
      <c r="I177" s="205"/>
      <c r="J177" s="216">
        <f>BK177</f>
        <v>0</v>
      </c>
      <c r="K177" s="202"/>
      <c r="L177" s="207"/>
      <c r="M177" s="208"/>
      <c r="N177" s="209"/>
      <c r="O177" s="209"/>
      <c r="P177" s="210">
        <f>SUM(P178:P221)</f>
        <v>0</v>
      </c>
      <c r="Q177" s="209"/>
      <c r="R177" s="210">
        <f>SUM(R178:R221)</f>
        <v>0</v>
      </c>
      <c r="S177" s="209"/>
      <c r="T177" s="211">
        <f>SUM(T178:T221)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2" t="s">
        <v>81</v>
      </c>
      <c r="AT177" s="213" t="s">
        <v>75</v>
      </c>
      <c r="AU177" s="213" t="s">
        <v>81</v>
      </c>
      <c r="AY177" s="212" t="s">
        <v>114</v>
      </c>
      <c r="BK177" s="214">
        <f>SUM(BK178:BK221)</f>
        <v>0</v>
      </c>
    </row>
    <row r="178" s="2" customFormat="1" ht="33" customHeight="1">
      <c r="A178" s="37"/>
      <c r="B178" s="38"/>
      <c r="C178" s="217" t="s">
        <v>205</v>
      </c>
      <c r="D178" s="217" t="s">
        <v>117</v>
      </c>
      <c r="E178" s="218" t="s">
        <v>206</v>
      </c>
      <c r="F178" s="219" t="s">
        <v>207</v>
      </c>
      <c r="G178" s="220" t="s">
        <v>120</v>
      </c>
      <c r="H178" s="221">
        <v>551.86300000000006</v>
      </c>
      <c r="I178" s="222"/>
      <c r="J178" s="223">
        <f>ROUND(I178*H178,2)</f>
        <v>0</v>
      </c>
      <c r="K178" s="224"/>
      <c r="L178" s="43"/>
      <c r="M178" s="225" t="s">
        <v>1</v>
      </c>
      <c r="N178" s="226" t="s">
        <v>42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9" t="s">
        <v>121</v>
      </c>
      <c r="AT178" s="229" t="s">
        <v>117</v>
      </c>
      <c r="AU178" s="229" t="s">
        <v>122</v>
      </c>
      <c r="AY178" s="16" t="s">
        <v>114</v>
      </c>
      <c r="BE178" s="230">
        <f>IF(N178="základná",J178,0)</f>
        <v>0</v>
      </c>
      <c r="BF178" s="230">
        <f>IF(N178="znížená",J178,0)</f>
        <v>0</v>
      </c>
      <c r="BG178" s="230">
        <f>IF(N178="zákl. prenesená",J178,0)</f>
        <v>0</v>
      </c>
      <c r="BH178" s="230">
        <f>IF(N178="zníž. prenesená",J178,0)</f>
        <v>0</v>
      </c>
      <c r="BI178" s="230">
        <f>IF(N178="nulová",J178,0)</f>
        <v>0</v>
      </c>
      <c r="BJ178" s="16" t="s">
        <v>122</v>
      </c>
      <c r="BK178" s="230">
        <f>ROUND(I178*H178,2)</f>
        <v>0</v>
      </c>
      <c r="BL178" s="16" t="s">
        <v>121</v>
      </c>
      <c r="BM178" s="229" t="s">
        <v>208</v>
      </c>
    </row>
    <row r="179" s="13" customFormat="1">
      <c r="A179" s="13"/>
      <c r="B179" s="231"/>
      <c r="C179" s="232"/>
      <c r="D179" s="233" t="s">
        <v>124</v>
      </c>
      <c r="E179" s="234" t="s">
        <v>1</v>
      </c>
      <c r="F179" s="235" t="s">
        <v>209</v>
      </c>
      <c r="G179" s="232"/>
      <c r="H179" s="236">
        <v>294.28300000000002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124</v>
      </c>
      <c r="AU179" s="242" t="s">
        <v>122</v>
      </c>
      <c r="AV179" s="13" t="s">
        <v>122</v>
      </c>
      <c r="AW179" s="13" t="s">
        <v>33</v>
      </c>
      <c r="AX179" s="13" t="s">
        <v>76</v>
      </c>
      <c r="AY179" s="242" t="s">
        <v>114</v>
      </c>
    </row>
    <row r="180" s="13" customFormat="1">
      <c r="A180" s="13"/>
      <c r="B180" s="231"/>
      <c r="C180" s="232"/>
      <c r="D180" s="233" t="s">
        <v>124</v>
      </c>
      <c r="E180" s="234" t="s">
        <v>1</v>
      </c>
      <c r="F180" s="235" t="s">
        <v>210</v>
      </c>
      <c r="G180" s="232"/>
      <c r="H180" s="236">
        <v>257.57999999999998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124</v>
      </c>
      <c r="AU180" s="242" t="s">
        <v>122</v>
      </c>
      <c r="AV180" s="13" t="s">
        <v>122</v>
      </c>
      <c r="AW180" s="13" t="s">
        <v>33</v>
      </c>
      <c r="AX180" s="13" t="s">
        <v>76</v>
      </c>
      <c r="AY180" s="242" t="s">
        <v>114</v>
      </c>
    </row>
    <row r="181" s="14" customFormat="1">
      <c r="A181" s="14"/>
      <c r="B181" s="243"/>
      <c r="C181" s="244"/>
      <c r="D181" s="233" t="s">
        <v>124</v>
      </c>
      <c r="E181" s="245" t="s">
        <v>1</v>
      </c>
      <c r="F181" s="246" t="s">
        <v>128</v>
      </c>
      <c r="G181" s="244"/>
      <c r="H181" s="247">
        <v>551.86300000000006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124</v>
      </c>
      <c r="AU181" s="253" t="s">
        <v>122</v>
      </c>
      <c r="AV181" s="14" t="s">
        <v>121</v>
      </c>
      <c r="AW181" s="14" t="s">
        <v>33</v>
      </c>
      <c r="AX181" s="14" t="s">
        <v>81</v>
      </c>
      <c r="AY181" s="253" t="s">
        <v>114</v>
      </c>
    </row>
    <row r="182" s="2" customFormat="1" ht="44.25" customHeight="1">
      <c r="A182" s="37"/>
      <c r="B182" s="38"/>
      <c r="C182" s="217" t="s">
        <v>211</v>
      </c>
      <c r="D182" s="217" t="s">
        <v>117</v>
      </c>
      <c r="E182" s="218" t="s">
        <v>212</v>
      </c>
      <c r="F182" s="219" t="s">
        <v>213</v>
      </c>
      <c r="G182" s="220" t="s">
        <v>120</v>
      </c>
      <c r="H182" s="221">
        <v>551.86300000000006</v>
      </c>
      <c r="I182" s="222"/>
      <c r="J182" s="223">
        <f>ROUND(I182*H182,2)</f>
        <v>0</v>
      </c>
      <c r="K182" s="224"/>
      <c r="L182" s="43"/>
      <c r="M182" s="225" t="s">
        <v>1</v>
      </c>
      <c r="N182" s="226" t="s">
        <v>42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9" t="s">
        <v>121</v>
      </c>
      <c r="AT182" s="229" t="s">
        <v>117</v>
      </c>
      <c r="AU182" s="229" t="s">
        <v>122</v>
      </c>
      <c r="AY182" s="16" t="s">
        <v>114</v>
      </c>
      <c r="BE182" s="230">
        <f>IF(N182="základná",J182,0)</f>
        <v>0</v>
      </c>
      <c r="BF182" s="230">
        <f>IF(N182="znížená",J182,0)</f>
        <v>0</v>
      </c>
      <c r="BG182" s="230">
        <f>IF(N182="zákl. prenesená",J182,0)</f>
        <v>0</v>
      </c>
      <c r="BH182" s="230">
        <f>IF(N182="zníž. prenesená",J182,0)</f>
        <v>0</v>
      </c>
      <c r="BI182" s="230">
        <f>IF(N182="nulová",J182,0)</f>
        <v>0</v>
      </c>
      <c r="BJ182" s="16" t="s">
        <v>122</v>
      </c>
      <c r="BK182" s="230">
        <f>ROUND(I182*H182,2)</f>
        <v>0</v>
      </c>
      <c r="BL182" s="16" t="s">
        <v>121</v>
      </c>
      <c r="BM182" s="229" t="s">
        <v>214</v>
      </c>
    </row>
    <row r="183" s="2" customFormat="1" ht="33" customHeight="1">
      <c r="A183" s="37"/>
      <c r="B183" s="38"/>
      <c r="C183" s="217" t="s">
        <v>215</v>
      </c>
      <c r="D183" s="217" t="s">
        <v>117</v>
      </c>
      <c r="E183" s="218" t="s">
        <v>216</v>
      </c>
      <c r="F183" s="219" t="s">
        <v>217</v>
      </c>
      <c r="G183" s="220" t="s">
        <v>120</v>
      </c>
      <c r="H183" s="221">
        <v>551.86300000000006</v>
      </c>
      <c r="I183" s="222"/>
      <c r="J183" s="223">
        <f>ROUND(I183*H183,2)</f>
        <v>0</v>
      </c>
      <c r="K183" s="224"/>
      <c r="L183" s="43"/>
      <c r="M183" s="225" t="s">
        <v>1</v>
      </c>
      <c r="N183" s="226" t="s">
        <v>42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121</v>
      </c>
      <c r="AT183" s="229" t="s">
        <v>117</v>
      </c>
      <c r="AU183" s="229" t="s">
        <v>122</v>
      </c>
      <c r="AY183" s="16" t="s">
        <v>114</v>
      </c>
      <c r="BE183" s="230">
        <f>IF(N183="základná",J183,0)</f>
        <v>0</v>
      </c>
      <c r="BF183" s="230">
        <f>IF(N183="znížená",J183,0)</f>
        <v>0</v>
      </c>
      <c r="BG183" s="230">
        <f>IF(N183="zákl. prenesená",J183,0)</f>
        <v>0</v>
      </c>
      <c r="BH183" s="230">
        <f>IF(N183="zníž. prenesená",J183,0)</f>
        <v>0</v>
      </c>
      <c r="BI183" s="230">
        <f>IF(N183="nulová",J183,0)</f>
        <v>0</v>
      </c>
      <c r="BJ183" s="16" t="s">
        <v>122</v>
      </c>
      <c r="BK183" s="230">
        <f>ROUND(I183*H183,2)</f>
        <v>0</v>
      </c>
      <c r="BL183" s="16" t="s">
        <v>121</v>
      </c>
      <c r="BM183" s="229" t="s">
        <v>218</v>
      </c>
    </row>
    <row r="184" s="2" customFormat="1" ht="21.75" customHeight="1">
      <c r="A184" s="37"/>
      <c r="B184" s="38"/>
      <c r="C184" s="217" t="s">
        <v>219</v>
      </c>
      <c r="D184" s="217" t="s">
        <v>117</v>
      </c>
      <c r="E184" s="218" t="s">
        <v>220</v>
      </c>
      <c r="F184" s="219" t="s">
        <v>221</v>
      </c>
      <c r="G184" s="220" t="s">
        <v>222</v>
      </c>
      <c r="H184" s="221">
        <v>43.75</v>
      </c>
      <c r="I184" s="222"/>
      <c r="J184" s="223">
        <f>ROUND(I184*H184,2)</f>
        <v>0</v>
      </c>
      <c r="K184" s="224"/>
      <c r="L184" s="43"/>
      <c r="M184" s="225" t="s">
        <v>1</v>
      </c>
      <c r="N184" s="226" t="s">
        <v>42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9" t="s">
        <v>121</v>
      </c>
      <c r="AT184" s="229" t="s">
        <v>117</v>
      </c>
      <c r="AU184" s="229" t="s">
        <v>122</v>
      </c>
      <c r="AY184" s="16" t="s">
        <v>114</v>
      </c>
      <c r="BE184" s="230">
        <f>IF(N184="základná",J184,0)</f>
        <v>0</v>
      </c>
      <c r="BF184" s="230">
        <f>IF(N184="znížená",J184,0)</f>
        <v>0</v>
      </c>
      <c r="BG184" s="230">
        <f>IF(N184="zákl. prenesená",J184,0)</f>
        <v>0</v>
      </c>
      <c r="BH184" s="230">
        <f>IF(N184="zníž. prenesená",J184,0)</f>
        <v>0</v>
      </c>
      <c r="BI184" s="230">
        <f>IF(N184="nulová",J184,0)</f>
        <v>0</v>
      </c>
      <c r="BJ184" s="16" t="s">
        <v>122</v>
      </c>
      <c r="BK184" s="230">
        <f>ROUND(I184*H184,2)</f>
        <v>0</v>
      </c>
      <c r="BL184" s="16" t="s">
        <v>121</v>
      </c>
      <c r="BM184" s="229" t="s">
        <v>223</v>
      </c>
    </row>
    <row r="185" s="13" customFormat="1">
      <c r="A185" s="13"/>
      <c r="B185" s="231"/>
      <c r="C185" s="232"/>
      <c r="D185" s="233" t="s">
        <v>124</v>
      </c>
      <c r="E185" s="234" t="s">
        <v>1</v>
      </c>
      <c r="F185" s="235" t="s">
        <v>224</v>
      </c>
      <c r="G185" s="232"/>
      <c r="H185" s="236">
        <v>43.75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124</v>
      </c>
      <c r="AU185" s="242" t="s">
        <v>122</v>
      </c>
      <c r="AV185" s="13" t="s">
        <v>122</v>
      </c>
      <c r="AW185" s="13" t="s">
        <v>33</v>
      </c>
      <c r="AX185" s="13" t="s">
        <v>76</v>
      </c>
      <c r="AY185" s="242" t="s">
        <v>114</v>
      </c>
    </row>
    <row r="186" s="14" customFormat="1">
      <c r="A186" s="14"/>
      <c r="B186" s="243"/>
      <c r="C186" s="244"/>
      <c r="D186" s="233" t="s">
        <v>124</v>
      </c>
      <c r="E186" s="245" t="s">
        <v>1</v>
      </c>
      <c r="F186" s="246" t="s">
        <v>162</v>
      </c>
      <c r="G186" s="244"/>
      <c r="H186" s="247">
        <v>43.75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124</v>
      </c>
      <c r="AU186" s="253" t="s">
        <v>122</v>
      </c>
      <c r="AV186" s="14" t="s">
        <v>121</v>
      </c>
      <c r="AW186" s="14" t="s">
        <v>33</v>
      </c>
      <c r="AX186" s="14" t="s">
        <v>81</v>
      </c>
      <c r="AY186" s="253" t="s">
        <v>114</v>
      </c>
    </row>
    <row r="187" s="2" customFormat="1" ht="24.15" customHeight="1">
      <c r="A187" s="37"/>
      <c r="B187" s="38"/>
      <c r="C187" s="217" t="s">
        <v>225</v>
      </c>
      <c r="D187" s="217" t="s">
        <v>117</v>
      </c>
      <c r="E187" s="218" t="s">
        <v>226</v>
      </c>
      <c r="F187" s="219" t="s">
        <v>227</v>
      </c>
      <c r="G187" s="220" t="s">
        <v>222</v>
      </c>
      <c r="H187" s="221">
        <v>21.18</v>
      </c>
      <c r="I187" s="222"/>
      <c r="J187" s="223">
        <f>ROUND(I187*H187,2)</f>
        <v>0</v>
      </c>
      <c r="K187" s="224"/>
      <c r="L187" s="43"/>
      <c r="M187" s="225" t="s">
        <v>1</v>
      </c>
      <c r="N187" s="226" t="s">
        <v>42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121</v>
      </c>
      <c r="AT187" s="229" t="s">
        <v>117</v>
      </c>
      <c r="AU187" s="229" t="s">
        <v>122</v>
      </c>
      <c r="AY187" s="16" t="s">
        <v>114</v>
      </c>
      <c r="BE187" s="230">
        <f>IF(N187="základná",J187,0)</f>
        <v>0</v>
      </c>
      <c r="BF187" s="230">
        <f>IF(N187="znížená",J187,0)</f>
        <v>0</v>
      </c>
      <c r="BG187" s="230">
        <f>IF(N187="zákl. prenesená",J187,0)</f>
        <v>0</v>
      </c>
      <c r="BH187" s="230">
        <f>IF(N187="zníž. prenesená",J187,0)</f>
        <v>0</v>
      </c>
      <c r="BI187" s="230">
        <f>IF(N187="nulová",J187,0)</f>
        <v>0</v>
      </c>
      <c r="BJ187" s="16" t="s">
        <v>122</v>
      </c>
      <c r="BK187" s="230">
        <f>ROUND(I187*H187,2)</f>
        <v>0</v>
      </c>
      <c r="BL187" s="16" t="s">
        <v>121</v>
      </c>
      <c r="BM187" s="229" t="s">
        <v>228</v>
      </c>
    </row>
    <row r="188" s="13" customFormat="1">
      <c r="A188" s="13"/>
      <c r="B188" s="231"/>
      <c r="C188" s="232"/>
      <c r="D188" s="233" t="s">
        <v>124</v>
      </c>
      <c r="E188" s="234" t="s">
        <v>1</v>
      </c>
      <c r="F188" s="235" t="s">
        <v>229</v>
      </c>
      <c r="G188" s="232"/>
      <c r="H188" s="236">
        <v>21.18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124</v>
      </c>
      <c r="AU188" s="242" t="s">
        <v>122</v>
      </c>
      <c r="AV188" s="13" t="s">
        <v>122</v>
      </c>
      <c r="AW188" s="13" t="s">
        <v>33</v>
      </c>
      <c r="AX188" s="13" t="s">
        <v>76</v>
      </c>
      <c r="AY188" s="242" t="s">
        <v>114</v>
      </c>
    </row>
    <row r="189" s="14" customFormat="1">
      <c r="A189" s="14"/>
      <c r="B189" s="243"/>
      <c r="C189" s="244"/>
      <c r="D189" s="233" t="s">
        <v>124</v>
      </c>
      <c r="E189" s="245" t="s">
        <v>1</v>
      </c>
      <c r="F189" s="246" t="s">
        <v>162</v>
      </c>
      <c r="G189" s="244"/>
      <c r="H189" s="247">
        <v>21.18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124</v>
      </c>
      <c r="AU189" s="253" t="s">
        <v>122</v>
      </c>
      <c r="AV189" s="14" t="s">
        <v>121</v>
      </c>
      <c r="AW189" s="14" t="s">
        <v>33</v>
      </c>
      <c r="AX189" s="14" t="s">
        <v>81</v>
      </c>
      <c r="AY189" s="253" t="s">
        <v>114</v>
      </c>
    </row>
    <row r="190" s="2" customFormat="1" ht="24.15" customHeight="1">
      <c r="A190" s="37"/>
      <c r="B190" s="38"/>
      <c r="C190" s="217" t="s">
        <v>7</v>
      </c>
      <c r="D190" s="217" t="s">
        <v>117</v>
      </c>
      <c r="E190" s="218" t="s">
        <v>230</v>
      </c>
      <c r="F190" s="219" t="s">
        <v>231</v>
      </c>
      <c r="G190" s="220" t="s">
        <v>232</v>
      </c>
      <c r="H190" s="221">
        <v>1</v>
      </c>
      <c r="I190" s="222"/>
      <c r="J190" s="223">
        <f>ROUND(I190*H190,2)</f>
        <v>0</v>
      </c>
      <c r="K190" s="224"/>
      <c r="L190" s="43"/>
      <c r="M190" s="225" t="s">
        <v>1</v>
      </c>
      <c r="N190" s="226" t="s">
        <v>42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9" t="s">
        <v>121</v>
      </c>
      <c r="AT190" s="229" t="s">
        <v>117</v>
      </c>
      <c r="AU190" s="229" t="s">
        <v>122</v>
      </c>
      <c r="AY190" s="16" t="s">
        <v>114</v>
      </c>
      <c r="BE190" s="230">
        <f>IF(N190="základná",J190,0)</f>
        <v>0</v>
      </c>
      <c r="BF190" s="230">
        <f>IF(N190="znížená",J190,0)</f>
        <v>0</v>
      </c>
      <c r="BG190" s="230">
        <f>IF(N190="zákl. prenesená",J190,0)</f>
        <v>0</v>
      </c>
      <c r="BH190" s="230">
        <f>IF(N190="zníž. prenesená",J190,0)</f>
        <v>0</v>
      </c>
      <c r="BI190" s="230">
        <f>IF(N190="nulová",J190,0)</f>
        <v>0</v>
      </c>
      <c r="BJ190" s="16" t="s">
        <v>122</v>
      </c>
      <c r="BK190" s="230">
        <f>ROUND(I190*H190,2)</f>
        <v>0</v>
      </c>
      <c r="BL190" s="16" t="s">
        <v>121</v>
      </c>
      <c r="BM190" s="229" t="s">
        <v>233</v>
      </c>
    </row>
    <row r="191" s="2" customFormat="1" ht="21.75" customHeight="1">
      <c r="A191" s="37"/>
      <c r="B191" s="38"/>
      <c r="C191" s="217" t="s">
        <v>234</v>
      </c>
      <c r="D191" s="217" t="s">
        <v>117</v>
      </c>
      <c r="E191" s="218" t="s">
        <v>235</v>
      </c>
      <c r="F191" s="219" t="s">
        <v>236</v>
      </c>
      <c r="G191" s="220" t="s">
        <v>232</v>
      </c>
      <c r="H191" s="221">
        <v>14</v>
      </c>
      <c r="I191" s="222"/>
      <c r="J191" s="223">
        <f>ROUND(I191*H191,2)</f>
        <v>0</v>
      </c>
      <c r="K191" s="224"/>
      <c r="L191" s="43"/>
      <c r="M191" s="225" t="s">
        <v>1</v>
      </c>
      <c r="N191" s="226" t="s">
        <v>42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121</v>
      </c>
      <c r="AT191" s="229" t="s">
        <v>117</v>
      </c>
      <c r="AU191" s="229" t="s">
        <v>122</v>
      </c>
      <c r="AY191" s="16" t="s">
        <v>114</v>
      </c>
      <c r="BE191" s="230">
        <f>IF(N191="základná",J191,0)</f>
        <v>0</v>
      </c>
      <c r="BF191" s="230">
        <f>IF(N191="znížená",J191,0)</f>
        <v>0</v>
      </c>
      <c r="BG191" s="230">
        <f>IF(N191="zákl. prenesená",J191,0)</f>
        <v>0</v>
      </c>
      <c r="BH191" s="230">
        <f>IF(N191="zníž. prenesená",J191,0)</f>
        <v>0</v>
      </c>
      <c r="BI191" s="230">
        <f>IF(N191="nulová",J191,0)</f>
        <v>0</v>
      </c>
      <c r="BJ191" s="16" t="s">
        <v>122</v>
      </c>
      <c r="BK191" s="230">
        <f>ROUND(I191*H191,2)</f>
        <v>0</v>
      </c>
      <c r="BL191" s="16" t="s">
        <v>121</v>
      </c>
      <c r="BM191" s="229" t="s">
        <v>237</v>
      </c>
    </row>
    <row r="192" s="2" customFormat="1" ht="16.5" customHeight="1">
      <c r="A192" s="37"/>
      <c r="B192" s="38"/>
      <c r="C192" s="217" t="s">
        <v>238</v>
      </c>
      <c r="D192" s="217" t="s">
        <v>117</v>
      </c>
      <c r="E192" s="218" t="s">
        <v>239</v>
      </c>
      <c r="F192" s="219" t="s">
        <v>240</v>
      </c>
      <c r="G192" s="220" t="s">
        <v>222</v>
      </c>
      <c r="H192" s="221">
        <v>128.47999999999999</v>
      </c>
      <c r="I192" s="222"/>
      <c r="J192" s="223">
        <f>ROUND(I192*H192,2)</f>
        <v>0</v>
      </c>
      <c r="K192" s="224"/>
      <c r="L192" s="43"/>
      <c r="M192" s="225" t="s">
        <v>1</v>
      </c>
      <c r="N192" s="226" t="s">
        <v>42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9" t="s">
        <v>121</v>
      </c>
      <c r="AT192" s="229" t="s">
        <v>117</v>
      </c>
      <c r="AU192" s="229" t="s">
        <v>122</v>
      </c>
      <c r="AY192" s="16" t="s">
        <v>114</v>
      </c>
      <c r="BE192" s="230">
        <f>IF(N192="základná",J192,0)</f>
        <v>0</v>
      </c>
      <c r="BF192" s="230">
        <f>IF(N192="znížená",J192,0)</f>
        <v>0</v>
      </c>
      <c r="BG192" s="230">
        <f>IF(N192="zákl. prenesená",J192,0)</f>
        <v>0</v>
      </c>
      <c r="BH192" s="230">
        <f>IF(N192="zníž. prenesená",J192,0)</f>
        <v>0</v>
      </c>
      <c r="BI192" s="230">
        <f>IF(N192="nulová",J192,0)</f>
        <v>0</v>
      </c>
      <c r="BJ192" s="16" t="s">
        <v>122</v>
      </c>
      <c r="BK192" s="230">
        <f>ROUND(I192*H192,2)</f>
        <v>0</v>
      </c>
      <c r="BL192" s="16" t="s">
        <v>121</v>
      </c>
      <c r="BM192" s="229" t="s">
        <v>241</v>
      </c>
    </row>
    <row r="193" s="13" customFormat="1">
      <c r="A193" s="13"/>
      <c r="B193" s="231"/>
      <c r="C193" s="232"/>
      <c r="D193" s="233" t="s">
        <v>124</v>
      </c>
      <c r="E193" s="234" t="s">
        <v>1</v>
      </c>
      <c r="F193" s="235" t="s">
        <v>242</v>
      </c>
      <c r="G193" s="232"/>
      <c r="H193" s="236">
        <v>36.299999999999997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124</v>
      </c>
      <c r="AU193" s="242" t="s">
        <v>122</v>
      </c>
      <c r="AV193" s="13" t="s">
        <v>122</v>
      </c>
      <c r="AW193" s="13" t="s">
        <v>33</v>
      </c>
      <c r="AX193" s="13" t="s">
        <v>76</v>
      </c>
      <c r="AY193" s="242" t="s">
        <v>114</v>
      </c>
    </row>
    <row r="194" s="13" customFormat="1">
      <c r="A194" s="13"/>
      <c r="B194" s="231"/>
      <c r="C194" s="232"/>
      <c r="D194" s="233" t="s">
        <v>124</v>
      </c>
      <c r="E194" s="234" t="s">
        <v>1</v>
      </c>
      <c r="F194" s="235" t="s">
        <v>243</v>
      </c>
      <c r="G194" s="232"/>
      <c r="H194" s="236">
        <v>56.880000000000003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124</v>
      </c>
      <c r="AU194" s="242" t="s">
        <v>122</v>
      </c>
      <c r="AV194" s="13" t="s">
        <v>122</v>
      </c>
      <c r="AW194" s="13" t="s">
        <v>33</v>
      </c>
      <c r="AX194" s="13" t="s">
        <v>76</v>
      </c>
      <c r="AY194" s="242" t="s">
        <v>114</v>
      </c>
    </row>
    <row r="195" s="13" customFormat="1">
      <c r="A195" s="13"/>
      <c r="B195" s="231"/>
      <c r="C195" s="232"/>
      <c r="D195" s="233" t="s">
        <v>124</v>
      </c>
      <c r="E195" s="234" t="s">
        <v>1</v>
      </c>
      <c r="F195" s="235" t="s">
        <v>244</v>
      </c>
      <c r="G195" s="232"/>
      <c r="H195" s="236">
        <v>35.299999999999997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124</v>
      </c>
      <c r="AU195" s="242" t="s">
        <v>122</v>
      </c>
      <c r="AV195" s="13" t="s">
        <v>122</v>
      </c>
      <c r="AW195" s="13" t="s">
        <v>33</v>
      </c>
      <c r="AX195" s="13" t="s">
        <v>76</v>
      </c>
      <c r="AY195" s="242" t="s">
        <v>114</v>
      </c>
    </row>
    <row r="196" s="14" customFormat="1">
      <c r="A196" s="14"/>
      <c r="B196" s="243"/>
      <c r="C196" s="244"/>
      <c r="D196" s="233" t="s">
        <v>124</v>
      </c>
      <c r="E196" s="245" t="s">
        <v>1</v>
      </c>
      <c r="F196" s="246" t="s">
        <v>128</v>
      </c>
      <c r="G196" s="244"/>
      <c r="H196" s="247">
        <v>128.47999999999999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124</v>
      </c>
      <c r="AU196" s="253" t="s">
        <v>122</v>
      </c>
      <c r="AV196" s="14" t="s">
        <v>121</v>
      </c>
      <c r="AW196" s="14" t="s">
        <v>33</v>
      </c>
      <c r="AX196" s="14" t="s">
        <v>81</v>
      </c>
      <c r="AY196" s="253" t="s">
        <v>114</v>
      </c>
    </row>
    <row r="197" s="2" customFormat="1" ht="24.15" customHeight="1">
      <c r="A197" s="37"/>
      <c r="B197" s="38"/>
      <c r="C197" s="217" t="s">
        <v>245</v>
      </c>
      <c r="D197" s="217" t="s">
        <v>117</v>
      </c>
      <c r="E197" s="218" t="s">
        <v>246</v>
      </c>
      <c r="F197" s="219" t="s">
        <v>247</v>
      </c>
      <c r="G197" s="220" t="s">
        <v>222</v>
      </c>
      <c r="H197" s="221">
        <v>133.24000000000001</v>
      </c>
      <c r="I197" s="222"/>
      <c r="J197" s="223">
        <f>ROUND(I197*H197,2)</f>
        <v>0</v>
      </c>
      <c r="K197" s="224"/>
      <c r="L197" s="43"/>
      <c r="M197" s="225" t="s">
        <v>1</v>
      </c>
      <c r="N197" s="226" t="s">
        <v>42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9" t="s">
        <v>121</v>
      </c>
      <c r="AT197" s="229" t="s">
        <v>117</v>
      </c>
      <c r="AU197" s="229" t="s">
        <v>122</v>
      </c>
      <c r="AY197" s="16" t="s">
        <v>114</v>
      </c>
      <c r="BE197" s="230">
        <f>IF(N197="základná",J197,0)</f>
        <v>0</v>
      </c>
      <c r="BF197" s="230">
        <f>IF(N197="znížená",J197,0)</f>
        <v>0</v>
      </c>
      <c r="BG197" s="230">
        <f>IF(N197="zákl. prenesená",J197,0)</f>
        <v>0</v>
      </c>
      <c r="BH197" s="230">
        <f>IF(N197="zníž. prenesená",J197,0)</f>
        <v>0</v>
      </c>
      <c r="BI197" s="230">
        <f>IF(N197="nulová",J197,0)</f>
        <v>0</v>
      </c>
      <c r="BJ197" s="16" t="s">
        <v>122</v>
      </c>
      <c r="BK197" s="230">
        <f>ROUND(I197*H197,2)</f>
        <v>0</v>
      </c>
      <c r="BL197" s="16" t="s">
        <v>121</v>
      </c>
      <c r="BM197" s="229" t="s">
        <v>248</v>
      </c>
    </row>
    <row r="198" s="13" customFormat="1">
      <c r="A198" s="13"/>
      <c r="B198" s="231"/>
      <c r="C198" s="232"/>
      <c r="D198" s="233" t="s">
        <v>124</v>
      </c>
      <c r="E198" s="234" t="s">
        <v>1</v>
      </c>
      <c r="F198" s="235" t="s">
        <v>249</v>
      </c>
      <c r="G198" s="232"/>
      <c r="H198" s="236">
        <v>61.039999999999999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124</v>
      </c>
      <c r="AU198" s="242" t="s">
        <v>122</v>
      </c>
      <c r="AV198" s="13" t="s">
        <v>122</v>
      </c>
      <c r="AW198" s="13" t="s">
        <v>33</v>
      </c>
      <c r="AX198" s="13" t="s">
        <v>76</v>
      </c>
      <c r="AY198" s="242" t="s">
        <v>114</v>
      </c>
    </row>
    <row r="199" s="13" customFormat="1">
      <c r="A199" s="13"/>
      <c r="B199" s="231"/>
      <c r="C199" s="232"/>
      <c r="D199" s="233" t="s">
        <v>124</v>
      </c>
      <c r="E199" s="234" t="s">
        <v>1</v>
      </c>
      <c r="F199" s="235" t="s">
        <v>250</v>
      </c>
      <c r="G199" s="232"/>
      <c r="H199" s="236">
        <v>23.399999999999999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124</v>
      </c>
      <c r="AU199" s="242" t="s">
        <v>122</v>
      </c>
      <c r="AV199" s="13" t="s">
        <v>122</v>
      </c>
      <c r="AW199" s="13" t="s">
        <v>33</v>
      </c>
      <c r="AX199" s="13" t="s">
        <v>76</v>
      </c>
      <c r="AY199" s="242" t="s">
        <v>114</v>
      </c>
    </row>
    <row r="200" s="13" customFormat="1">
      <c r="A200" s="13"/>
      <c r="B200" s="231"/>
      <c r="C200" s="232"/>
      <c r="D200" s="233" t="s">
        <v>124</v>
      </c>
      <c r="E200" s="234" t="s">
        <v>1</v>
      </c>
      <c r="F200" s="235" t="s">
        <v>251</v>
      </c>
      <c r="G200" s="232"/>
      <c r="H200" s="236">
        <v>27.199999999999999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124</v>
      </c>
      <c r="AU200" s="242" t="s">
        <v>122</v>
      </c>
      <c r="AV200" s="13" t="s">
        <v>122</v>
      </c>
      <c r="AW200" s="13" t="s">
        <v>33</v>
      </c>
      <c r="AX200" s="13" t="s">
        <v>76</v>
      </c>
      <c r="AY200" s="242" t="s">
        <v>114</v>
      </c>
    </row>
    <row r="201" s="13" customFormat="1">
      <c r="A201" s="13"/>
      <c r="B201" s="231"/>
      <c r="C201" s="232"/>
      <c r="D201" s="233" t="s">
        <v>124</v>
      </c>
      <c r="E201" s="234" t="s">
        <v>1</v>
      </c>
      <c r="F201" s="235" t="s">
        <v>252</v>
      </c>
      <c r="G201" s="232"/>
      <c r="H201" s="236">
        <v>21.600000000000001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124</v>
      </c>
      <c r="AU201" s="242" t="s">
        <v>122</v>
      </c>
      <c r="AV201" s="13" t="s">
        <v>122</v>
      </c>
      <c r="AW201" s="13" t="s">
        <v>33</v>
      </c>
      <c r="AX201" s="13" t="s">
        <v>76</v>
      </c>
      <c r="AY201" s="242" t="s">
        <v>114</v>
      </c>
    </row>
    <row r="202" s="14" customFormat="1">
      <c r="A202" s="14"/>
      <c r="B202" s="243"/>
      <c r="C202" s="244"/>
      <c r="D202" s="233" t="s">
        <v>124</v>
      </c>
      <c r="E202" s="245" t="s">
        <v>1</v>
      </c>
      <c r="F202" s="246" t="s">
        <v>128</v>
      </c>
      <c r="G202" s="244"/>
      <c r="H202" s="247">
        <v>133.24000000000001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124</v>
      </c>
      <c r="AU202" s="253" t="s">
        <v>122</v>
      </c>
      <c r="AV202" s="14" t="s">
        <v>121</v>
      </c>
      <c r="AW202" s="14" t="s">
        <v>33</v>
      </c>
      <c r="AX202" s="14" t="s">
        <v>81</v>
      </c>
      <c r="AY202" s="253" t="s">
        <v>114</v>
      </c>
    </row>
    <row r="203" s="2" customFormat="1" ht="24.15" customHeight="1">
      <c r="A203" s="37"/>
      <c r="B203" s="38"/>
      <c r="C203" s="217" t="s">
        <v>253</v>
      </c>
      <c r="D203" s="217" t="s">
        <v>117</v>
      </c>
      <c r="E203" s="218" t="s">
        <v>254</v>
      </c>
      <c r="F203" s="219" t="s">
        <v>255</v>
      </c>
      <c r="G203" s="220" t="s">
        <v>222</v>
      </c>
      <c r="H203" s="221">
        <v>73.099999999999994</v>
      </c>
      <c r="I203" s="222"/>
      <c r="J203" s="223">
        <f>ROUND(I203*H203,2)</f>
        <v>0</v>
      </c>
      <c r="K203" s="224"/>
      <c r="L203" s="43"/>
      <c r="M203" s="225" t="s">
        <v>1</v>
      </c>
      <c r="N203" s="226" t="s">
        <v>42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9" t="s">
        <v>121</v>
      </c>
      <c r="AT203" s="229" t="s">
        <v>117</v>
      </c>
      <c r="AU203" s="229" t="s">
        <v>122</v>
      </c>
      <c r="AY203" s="16" t="s">
        <v>114</v>
      </c>
      <c r="BE203" s="230">
        <f>IF(N203="základná",J203,0)</f>
        <v>0</v>
      </c>
      <c r="BF203" s="230">
        <f>IF(N203="znížená",J203,0)</f>
        <v>0</v>
      </c>
      <c r="BG203" s="230">
        <f>IF(N203="zákl. prenesená",J203,0)</f>
        <v>0</v>
      </c>
      <c r="BH203" s="230">
        <f>IF(N203="zníž. prenesená",J203,0)</f>
        <v>0</v>
      </c>
      <c r="BI203" s="230">
        <f>IF(N203="nulová",J203,0)</f>
        <v>0</v>
      </c>
      <c r="BJ203" s="16" t="s">
        <v>122</v>
      </c>
      <c r="BK203" s="230">
        <f>ROUND(I203*H203,2)</f>
        <v>0</v>
      </c>
      <c r="BL203" s="16" t="s">
        <v>121</v>
      </c>
      <c r="BM203" s="229" t="s">
        <v>256</v>
      </c>
    </row>
    <row r="204" s="13" customFormat="1">
      <c r="A204" s="13"/>
      <c r="B204" s="231"/>
      <c r="C204" s="232"/>
      <c r="D204" s="233" t="s">
        <v>124</v>
      </c>
      <c r="E204" s="234" t="s">
        <v>1</v>
      </c>
      <c r="F204" s="235" t="s">
        <v>257</v>
      </c>
      <c r="G204" s="232"/>
      <c r="H204" s="236">
        <v>12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124</v>
      </c>
      <c r="AU204" s="242" t="s">
        <v>122</v>
      </c>
      <c r="AV204" s="13" t="s">
        <v>122</v>
      </c>
      <c r="AW204" s="13" t="s">
        <v>33</v>
      </c>
      <c r="AX204" s="13" t="s">
        <v>76</v>
      </c>
      <c r="AY204" s="242" t="s">
        <v>114</v>
      </c>
    </row>
    <row r="205" s="13" customFormat="1">
      <c r="A205" s="13"/>
      <c r="B205" s="231"/>
      <c r="C205" s="232"/>
      <c r="D205" s="233" t="s">
        <v>124</v>
      </c>
      <c r="E205" s="234" t="s">
        <v>1</v>
      </c>
      <c r="F205" s="235" t="s">
        <v>258</v>
      </c>
      <c r="G205" s="232"/>
      <c r="H205" s="236">
        <v>13.699999999999999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124</v>
      </c>
      <c r="AU205" s="242" t="s">
        <v>122</v>
      </c>
      <c r="AV205" s="13" t="s">
        <v>122</v>
      </c>
      <c r="AW205" s="13" t="s">
        <v>33</v>
      </c>
      <c r="AX205" s="13" t="s">
        <v>76</v>
      </c>
      <c r="AY205" s="242" t="s">
        <v>114</v>
      </c>
    </row>
    <row r="206" s="13" customFormat="1">
      <c r="A206" s="13"/>
      <c r="B206" s="231"/>
      <c r="C206" s="232"/>
      <c r="D206" s="233" t="s">
        <v>124</v>
      </c>
      <c r="E206" s="234" t="s">
        <v>1</v>
      </c>
      <c r="F206" s="235" t="s">
        <v>259</v>
      </c>
      <c r="G206" s="232"/>
      <c r="H206" s="236">
        <v>10.5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124</v>
      </c>
      <c r="AU206" s="242" t="s">
        <v>122</v>
      </c>
      <c r="AV206" s="13" t="s">
        <v>122</v>
      </c>
      <c r="AW206" s="13" t="s">
        <v>33</v>
      </c>
      <c r="AX206" s="13" t="s">
        <v>76</v>
      </c>
      <c r="AY206" s="242" t="s">
        <v>114</v>
      </c>
    </row>
    <row r="207" s="13" customFormat="1">
      <c r="A207" s="13"/>
      <c r="B207" s="231"/>
      <c r="C207" s="232"/>
      <c r="D207" s="233" t="s">
        <v>124</v>
      </c>
      <c r="E207" s="234" t="s">
        <v>1</v>
      </c>
      <c r="F207" s="235" t="s">
        <v>260</v>
      </c>
      <c r="G207" s="232"/>
      <c r="H207" s="236">
        <v>36.899999999999999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124</v>
      </c>
      <c r="AU207" s="242" t="s">
        <v>122</v>
      </c>
      <c r="AV207" s="13" t="s">
        <v>122</v>
      </c>
      <c r="AW207" s="13" t="s">
        <v>33</v>
      </c>
      <c r="AX207" s="13" t="s">
        <v>76</v>
      </c>
      <c r="AY207" s="242" t="s">
        <v>114</v>
      </c>
    </row>
    <row r="208" s="14" customFormat="1">
      <c r="A208" s="14"/>
      <c r="B208" s="243"/>
      <c r="C208" s="244"/>
      <c r="D208" s="233" t="s">
        <v>124</v>
      </c>
      <c r="E208" s="245" t="s">
        <v>1</v>
      </c>
      <c r="F208" s="246" t="s">
        <v>128</v>
      </c>
      <c r="G208" s="244"/>
      <c r="H208" s="247">
        <v>73.099999999999994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124</v>
      </c>
      <c r="AU208" s="253" t="s">
        <v>122</v>
      </c>
      <c r="AV208" s="14" t="s">
        <v>121</v>
      </c>
      <c r="AW208" s="14" t="s">
        <v>33</v>
      </c>
      <c r="AX208" s="14" t="s">
        <v>81</v>
      </c>
      <c r="AY208" s="253" t="s">
        <v>114</v>
      </c>
    </row>
    <row r="209" s="2" customFormat="1" ht="33" customHeight="1">
      <c r="A209" s="37"/>
      <c r="B209" s="38"/>
      <c r="C209" s="217" t="s">
        <v>261</v>
      </c>
      <c r="D209" s="217" t="s">
        <v>117</v>
      </c>
      <c r="E209" s="218" t="s">
        <v>262</v>
      </c>
      <c r="F209" s="219" t="s">
        <v>263</v>
      </c>
      <c r="G209" s="220" t="s">
        <v>202</v>
      </c>
      <c r="H209" s="221">
        <v>1.748</v>
      </c>
      <c r="I209" s="222"/>
      <c r="J209" s="223">
        <f>ROUND(I209*H209,2)</f>
        <v>0</v>
      </c>
      <c r="K209" s="224"/>
      <c r="L209" s="43"/>
      <c r="M209" s="225" t="s">
        <v>1</v>
      </c>
      <c r="N209" s="226" t="s">
        <v>42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9" t="s">
        <v>121</v>
      </c>
      <c r="AT209" s="229" t="s">
        <v>117</v>
      </c>
      <c r="AU209" s="229" t="s">
        <v>122</v>
      </c>
      <c r="AY209" s="16" t="s">
        <v>114</v>
      </c>
      <c r="BE209" s="230">
        <f>IF(N209="základná",J209,0)</f>
        <v>0</v>
      </c>
      <c r="BF209" s="230">
        <f>IF(N209="znížená",J209,0)</f>
        <v>0</v>
      </c>
      <c r="BG209" s="230">
        <f>IF(N209="zákl. prenesená",J209,0)</f>
        <v>0</v>
      </c>
      <c r="BH209" s="230">
        <f>IF(N209="zníž. prenesená",J209,0)</f>
        <v>0</v>
      </c>
      <c r="BI209" s="230">
        <f>IF(N209="nulová",J209,0)</f>
        <v>0</v>
      </c>
      <c r="BJ209" s="16" t="s">
        <v>122</v>
      </c>
      <c r="BK209" s="230">
        <f>ROUND(I209*H209,2)</f>
        <v>0</v>
      </c>
      <c r="BL209" s="16" t="s">
        <v>121</v>
      </c>
      <c r="BM209" s="229" t="s">
        <v>264</v>
      </c>
    </row>
    <row r="210" s="13" customFormat="1">
      <c r="A210" s="13"/>
      <c r="B210" s="231"/>
      <c r="C210" s="232"/>
      <c r="D210" s="233" t="s">
        <v>124</v>
      </c>
      <c r="E210" s="234" t="s">
        <v>1</v>
      </c>
      <c r="F210" s="235" t="s">
        <v>265</v>
      </c>
      <c r="G210" s="232"/>
      <c r="H210" s="236">
        <v>0.75600000000000001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124</v>
      </c>
      <c r="AU210" s="242" t="s">
        <v>122</v>
      </c>
      <c r="AV210" s="13" t="s">
        <v>122</v>
      </c>
      <c r="AW210" s="13" t="s">
        <v>33</v>
      </c>
      <c r="AX210" s="13" t="s">
        <v>76</v>
      </c>
      <c r="AY210" s="242" t="s">
        <v>114</v>
      </c>
    </row>
    <row r="211" s="13" customFormat="1">
      <c r="A211" s="13"/>
      <c r="B211" s="231"/>
      <c r="C211" s="232"/>
      <c r="D211" s="233" t="s">
        <v>124</v>
      </c>
      <c r="E211" s="234" t="s">
        <v>1</v>
      </c>
      <c r="F211" s="235" t="s">
        <v>266</v>
      </c>
      <c r="G211" s="232"/>
      <c r="H211" s="236">
        <v>0.99199999999999999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124</v>
      </c>
      <c r="AU211" s="242" t="s">
        <v>122</v>
      </c>
      <c r="AV211" s="13" t="s">
        <v>122</v>
      </c>
      <c r="AW211" s="13" t="s">
        <v>33</v>
      </c>
      <c r="AX211" s="13" t="s">
        <v>76</v>
      </c>
      <c r="AY211" s="242" t="s">
        <v>114</v>
      </c>
    </row>
    <row r="212" s="14" customFormat="1">
      <c r="A212" s="14"/>
      <c r="B212" s="243"/>
      <c r="C212" s="244"/>
      <c r="D212" s="233" t="s">
        <v>124</v>
      </c>
      <c r="E212" s="245" t="s">
        <v>1</v>
      </c>
      <c r="F212" s="246" t="s">
        <v>128</v>
      </c>
      <c r="G212" s="244"/>
      <c r="H212" s="247">
        <v>1.748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124</v>
      </c>
      <c r="AU212" s="253" t="s">
        <v>122</v>
      </c>
      <c r="AV212" s="14" t="s">
        <v>121</v>
      </c>
      <c r="AW212" s="14" t="s">
        <v>33</v>
      </c>
      <c r="AX212" s="14" t="s">
        <v>81</v>
      </c>
      <c r="AY212" s="253" t="s">
        <v>114</v>
      </c>
    </row>
    <row r="213" s="2" customFormat="1" ht="37.8" customHeight="1">
      <c r="A213" s="37"/>
      <c r="B213" s="38"/>
      <c r="C213" s="217" t="s">
        <v>267</v>
      </c>
      <c r="D213" s="217" t="s">
        <v>117</v>
      </c>
      <c r="E213" s="218" t="s">
        <v>268</v>
      </c>
      <c r="F213" s="219" t="s">
        <v>269</v>
      </c>
      <c r="G213" s="220" t="s">
        <v>120</v>
      </c>
      <c r="H213" s="221">
        <v>19.844999999999999</v>
      </c>
      <c r="I213" s="222"/>
      <c r="J213" s="223">
        <f>ROUND(I213*H213,2)</f>
        <v>0</v>
      </c>
      <c r="K213" s="224"/>
      <c r="L213" s="43"/>
      <c r="M213" s="225" t="s">
        <v>1</v>
      </c>
      <c r="N213" s="226" t="s">
        <v>42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9" t="s">
        <v>121</v>
      </c>
      <c r="AT213" s="229" t="s">
        <v>117</v>
      </c>
      <c r="AU213" s="229" t="s">
        <v>122</v>
      </c>
      <c r="AY213" s="16" t="s">
        <v>114</v>
      </c>
      <c r="BE213" s="230">
        <f>IF(N213="základná",J213,0)</f>
        <v>0</v>
      </c>
      <c r="BF213" s="230">
        <f>IF(N213="znížená",J213,0)</f>
        <v>0</v>
      </c>
      <c r="BG213" s="230">
        <f>IF(N213="zákl. prenesená",J213,0)</f>
        <v>0</v>
      </c>
      <c r="BH213" s="230">
        <f>IF(N213="zníž. prenesená",J213,0)</f>
        <v>0</v>
      </c>
      <c r="BI213" s="230">
        <f>IF(N213="nulová",J213,0)</f>
        <v>0</v>
      </c>
      <c r="BJ213" s="16" t="s">
        <v>122</v>
      </c>
      <c r="BK213" s="230">
        <f>ROUND(I213*H213,2)</f>
        <v>0</v>
      </c>
      <c r="BL213" s="16" t="s">
        <v>121</v>
      </c>
      <c r="BM213" s="229" t="s">
        <v>270</v>
      </c>
    </row>
    <row r="214" s="13" customFormat="1">
      <c r="A214" s="13"/>
      <c r="B214" s="231"/>
      <c r="C214" s="232"/>
      <c r="D214" s="233" t="s">
        <v>124</v>
      </c>
      <c r="E214" s="234" t="s">
        <v>1</v>
      </c>
      <c r="F214" s="235" t="s">
        <v>271</v>
      </c>
      <c r="G214" s="232"/>
      <c r="H214" s="236">
        <v>19.844999999999999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124</v>
      </c>
      <c r="AU214" s="242" t="s">
        <v>122</v>
      </c>
      <c r="AV214" s="13" t="s">
        <v>122</v>
      </c>
      <c r="AW214" s="13" t="s">
        <v>33</v>
      </c>
      <c r="AX214" s="13" t="s">
        <v>76</v>
      </c>
      <c r="AY214" s="242" t="s">
        <v>114</v>
      </c>
    </row>
    <row r="215" s="14" customFormat="1">
      <c r="A215" s="14"/>
      <c r="B215" s="243"/>
      <c r="C215" s="244"/>
      <c r="D215" s="233" t="s">
        <v>124</v>
      </c>
      <c r="E215" s="245" t="s">
        <v>1</v>
      </c>
      <c r="F215" s="246" t="s">
        <v>162</v>
      </c>
      <c r="G215" s="244"/>
      <c r="H215" s="247">
        <v>19.844999999999999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124</v>
      </c>
      <c r="AU215" s="253" t="s">
        <v>122</v>
      </c>
      <c r="AV215" s="14" t="s">
        <v>121</v>
      </c>
      <c r="AW215" s="14" t="s">
        <v>33</v>
      </c>
      <c r="AX215" s="14" t="s">
        <v>81</v>
      </c>
      <c r="AY215" s="253" t="s">
        <v>114</v>
      </c>
    </row>
    <row r="216" s="2" customFormat="1" ht="33" customHeight="1">
      <c r="A216" s="37"/>
      <c r="B216" s="38"/>
      <c r="C216" s="217" t="s">
        <v>272</v>
      </c>
      <c r="D216" s="217" t="s">
        <v>117</v>
      </c>
      <c r="E216" s="218" t="s">
        <v>273</v>
      </c>
      <c r="F216" s="219" t="s">
        <v>274</v>
      </c>
      <c r="G216" s="220" t="s">
        <v>120</v>
      </c>
      <c r="H216" s="221">
        <v>19.326000000000001</v>
      </c>
      <c r="I216" s="222"/>
      <c r="J216" s="223">
        <f>ROUND(I216*H216,2)</f>
        <v>0</v>
      </c>
      <c r="K216" s="224"/>
      <c r="L216" s="43"/>
      <c r="M216" s="225" t="s">
        <v>1</v>
      </c>
      <c r="N216" s="226" t="s">
        <v>42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9" t="s">
        <v>121</v>
      </c>
      <c r="AT216" s="229" t="s">
        <v>117</v>
      </c>
      <c r="AU216" s="229" t="s">
        <v>122</v>
      </c>
      <c r="AY216" s="16" t="s">
        <v>114</v>
      </c>
      <c r="BE216" s="230">
        <f>IF(N216="základná",J216,0)</f>
        <v>0</v>
      </c>
      <c r="BF216" s="230">
        <f>IF(N216="znížená",J216,0)</f>
        <v>0</v>
      </c>
      <c r="BG216" s="230">
        <f>IF(N216="zákl. prenesená",J216,0)</f>
        <v>0</v>
      </c>
      <c r="BH216" s="230">
        <f>IF(N216="zníž. prenesená",J216,0)</f>
        <v>0</v>
      </c>
      <c r="BI216" s="230">
        <f>IF(N216="nulová",J216,0)</f>
        <v>0</v>
      </c>
      <c r="BJ216" s="16" t="s">
        <v>122</v>
      </c>
      <c r="BK216" s="230">
        <f>ROUND(I216*H216,2)</f>
        <v>0</v>
      </c>
      <c r="BL216" s="16" t="s">
        <v>121</v>
      </c>
      <c r="BM216" s="229" t="s">
        <v>275</v>
      </c>
    </row>
    <row r="217" s="2" customFormat="1" ht="21.75" customHeight="1">
      <c r="A217" s="37"/>
      <c r="B217" s="38"/>
      <c r="C217" s="217" t="s">
        <v>276</v>
      </c>
      <c r="D217" s="217" t="s">
        <v>117</v>
      </c>
      <c r="E217" s="218" t="s">
        <v>277</v>
      </c>
      <c r="F217" s="219" t="s">
        <v>278</v>
      </c>
      <c r="G217" s="220" t="s">
        <v>279</v>
      </c>
      <c r="H217" s="221">
        <v>6.7779999999999996</v>
      </c>
      <c r="I217" s="222"/>
      <c r="J217" s="223">
        <f>ROUND(I217*H217,2)</f>
        <v>0</v>
      </c>
      <c r="K217" s="224"/>
      <c r="L217" s="43"/>
      <c r="M217" s="225" t="s">
        <v>1</v>
      </c>
      <c r="N217" s="226" t="s">
        <v>42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121</v>
      </c>
      <c r="AT217" s="229" t="s">
        <v>117</v>
      </c>
      <c r="AU217" s="229" t="s">
        <v>122</v>
      </c>
      <c r="AY217" s="16" t="s">
        <v>114</v>
      </c>
      <c r="BE217" s="230">
        <f>IF(N217="základná",J217,0)</f>
        <v>0</v>
      </c>
      <c r="BF217" s="230">
        <f>IF(N217="znížená",J217,0)</f>
        <v>0</v>
      </c>
      <c r="BG217" s="230">
        <f>IF(N217="zákl. prenesená",J217,0)</f>
        <v>0</v>
      </c>
      <c r="BH217" s="230">
        <f>IF(N217="zníž. prenesená",J217,0)</f>
        <v>0</v>
      </c>
      <c r="BI217" s="230">
        <f>IF(N217="nulová",J217,0)</f>
        <v>0</v>
      </c>
      <c r="BJ217" s="16" t="s">
        <v>122</v>
      </c>
      <c r="BK217" s="230">
        <f>ROUND(I217*H217,2)</f>
        <v>0</v>
      </c>
      <c r="BL217" s="16" t="s">
        <v>121</v>
      </c>
      <c r="BM217" s="229" t="s">
        <v>280</v>
      </c>
    </row>
    <row r="218" s="2" customFormat="1" ht="24.15" customHeight="1">
      <c r="A218" s="37"/>
      <c r="B218" s="38"/>
      <c r="C218" s="217" t="s">
        <v>281</v>
      </c>
      <c r="D218" s="217" t="s">
        <v>117</v>
      </c>
      <c r="E218" s="218" t="s">
        <v>282</v>
      </c>
      <c r="F218" s="219" t="s">
        <v>283</v>
      </c>
      <c r="G218" s="220" t="s">
        <v>279</v>
      </c>
      <c r="H218" s="221">
        <v>101.67</v>
      </c>
      <c r="I218" s="222"/>
      <c r="J218" s="223">
        <f>ROUND(I218*H218,2)</f>
        <v>0</v>
      </c>
      <c r="K218" s="224"/>
      <c r="L218" s="43"/>
      <c r="M218" s="225" t="s">
        <v>1</v>
      </c>
      <c r="N218" s="226" t="s">
        <v>42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9" t="s">
        <v>121</v>
      </c>
      <c r="AT218" s="229" t="s">
        <v>117</v>
      </c>
      <c r="AU218" s="229" t="s">
        <v>122</v>
      </c>
      <c r="AY218" s="16" t="s">
        <v>114</v>
      </c>
      <c r="BE218" s="230">
        <f>IF(N218="základná",J218,0)</f>
        <v>0</v>
      </c>
      <c r="BF218" s="230">
        <f>IF(N218="znížená",J218,0)</f>
        <v>0</v>
      </c>
      <c r="BG218" s="230">
        <f>IF(N218="zákl. prenesená",J218,0)</f>
        <v>0</v>
      </c>
      <c r="BH218" s="230">
        <f>IF(N218="zníž. prenesená",J218,0)</f>
        <v>0</v>
      </c>
      <c r="BI218" s="230">
        <f>IF(N218="nulová",J218,0)</f>
        <v>0</v>
      </c>
      <c r="BJ218" s="16" t="s">
        <v>122</v>
      </c>
      <c r="BK218" s="230">
        <f>ROUND(I218*H218,2)</f>
        <v>0</v>
      </c>
      <c r="BL218" s="16" t="s">
        <v>121</v>
      </c>
      <c r="BM218" s="229" t="s">
        <v>284</v>
      </c>
    </row>
    <row r="219" s="2" customFormat="1" ht="24.15" customHeight="1">
      <c r="A219" s="37"/>
      <c r="B219" s="38"/>
      <c r="C219" s="217" t="s">
        <v>285</v>
      </c>
      <c r="D219" s="217" t="s">
        <v>117</v>
      </c>
      <c r="E219" s="218" t="s">
        <v>286</v>
      </c>
      <c r="F219" s="219" t="s">
        <v>287</v>
      </c>
      <c r="G219" s="220" t="s">
        <v>279</v>
      </c>
      <c r="H219" s="221">
        <v>6.7779999999999996</v>
      </c>
      <c r="I219" s="222"/>
      <c r="J219" s="223">
        <f>ROUND(I219*H219,2)</f>
        <v>0</v>
      </c>
      <c r="K219" s="224"/>
      <c r="L219" s="43"/>
      <c r="M219" s="225" t="s">
        <v>1</v>
      </c>
      <c r="N219" s="226" t="s">
        <v>42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9" t="s">
        <v>121</v>
      </c>
      <c r="AT219" s="229" t="s">
        <v>117</v>
      </c>
      <c r="AU219" s="229" t="s">
        <v>122</v>
      </c>
      <c r="AY219" s="16" t="s">
        <v>114</v>
      </c>
      <c r="BE219" s="230">
        <f>IF(N219="základná",J219,0)</f>
        <v>0</v>
      </c>
      <c r="BF219" s="230">
        <f>IF(N219="znížená",J219,0)</f>
        <v>0</v>
      </c>
      <c r="BG219" s="230">
        <f>IF(N219="zákl. prenesená",J219,0)</f>
        <v>0</v>
      </c>
      <c r="BH219" s="230">
        <f>IF(N219="zníž. prenesená",J219,0)</f>
        <v>0</v>
      </c>
      <c r="BI219" s="230">
        <f>IF(N219="nulová",J219,0)</f>
        <v>0</v>
      </c>
      <c r="BJ219" s="16" t="s">
        <v>122</v>
      </c>
      <c r="BK219" s="230">
        <f>ROUND(I219*H219,2)</f>
        <v>0</v>
      </c>
      <c r="BL219" s="16" t="s">
        <v>121</v>
      </c>
      <c r="BM219" s="229" t="s">
        <v>288</v>
      </c>
    </row>
    <row r="220" s="2" customFormat="1" ht="24.15" customHeight="1">
      <c r="A220" s="37"/>
      <c r="B220" s="38"/>
      <c r="C220" s="217" t="s">
        <v>289</v>
      </c>
      <c r="D220" s="217" t="s">
        <v>117</v>
      </c>
      <c r="E220" s="218" t="s">
        <v>290</v>
      </c>
      <c r="F220" s="219" t="s">
        <v>291</v>
      </c>
      <c r="G220" s="220" t="s">
        <v>279</v>
      </c>
      <c r="H220" s="221">
        <v>13.555999999999999</v>
      </c>
      <c r="I220" s="222"/>
      <c r="J220" s="223">
        <f>ROUND(I220*H220,2)</f>
        <v>0</v>
      </c>
      <c r="K220" s="224"/>
      <c r="L220" s="43"/>
      <c r="M220" s="225" t="s">
        <v>1</v>
      </c>
      <c r="N220" s="226" t="s">
        <v>42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121</v>
      </c>
      <c r="AT220" s="229" t="s">
        <v>117</v>
      </c>
      <c r="AU220" s="229" t="s">
        <v>122</v>
      </c>
      <c r="AY220" s="16" t="s">
        <v>114</v>
      </c>
      <c r="BE220" s="230">
        <f>IF(N220="základná",J220,0)</f>
        <v>0</v>
      </c>
      <c r="BF220" s="230">
        <f>IF(N220="znížená",J220,0)</f>
        <v>0</v>
      </c>
      <c r="BG220" s="230">
        <f>IF(N220="zákl. prenesená",J220,0)</f>
        <v>0</v>
      </c>
      <c r="BH220" s="230">
        <f>IF(N220="zníž. prenesená",J220,0)</f>
        <v>0</v>
      </c>
      <c r="BI220" s="230">
        <f>IF(N220="nulová",J220,0)</f>
        <v>0</v>
      </c>
      <c r="BJ220" s="16" t="s">
        <v>122</v>
      </c>
      <c r="BK220" s="230">
        <f>ROUND(I220*H220,2)</f>
        <v>0</v>
      </c>
      <c r="BL220" s="16" t="s">
        <v>121</v>
      </c>
      <c r="BM220" s="229" t="s">
        <v>292</v>
      </c>
    </row>
    <row r="221" s="2" customFormat="1" ht="24.15" customHeight="1">
      <c r="A221" s="37"/>
      <c r="B221" s="38"/>
      <c r="C221" s="217" t="s">
        <v>293</v>
      </c>
      <c r="D221" s="217" t="s">
        <v>117</v>
      </c>
      <c r="E221" s="218" t="s">
        <v>294</v>
      </c>
      <c r="F221" s="219" t="s">
        <v>295</v>
      </c>
      <c r="G221" s="220" t="s">
        <v>279</v>
      </c>
      <c r="H221" s="221">
        <v>6.7779999999999996</v>
      </c>
      <c r="I221" s="222"/>
      <c r="J221" s="223">
        <f>ROUND(I221*H221,2)</f>
        <v>0</v>
      </c>
      <c r="K221" s="224"/>
      <c r="L221" s="43"/>
      <c r="M221" s="225" t="s">
        <v>1</v>
      </c>
      <c r="N221" s="226" t="s">
        <v>42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9" t="s">
        <v>121</v>
      </c>
      <c r="AT221" s="229" t="s">
        <v>117</v>
      </c>
      <c r="AU221" s="229" t="s">
        <v>122</v>
      </c>
      <c r="AY221" s="16" t="s">
        <v>114</v>
      </c>
      <c r="BE221" s="230">
        <f>IF(N221="základná",J221,0)</f>
        <v>0</v>
      </c>
      <c r="BF221" s="230">
        <f>IF(N221="znížená",J221,0)</f>
        <v>0</v>
      </c>
      <c r="BG221" s="230">
        <f>IF(N221="zákl. prenesená",J221,0)</f>
        <v>0</v>
      </c>
      <c r="BH221" s="230">
        <f>IF(N221="zníž. prenesená",J221,0)</f>
        <v>0</v>
      </c>
      <c r="BI221" s="230">
        <f>IF(N221="nulová",J221,0)</f>
        <v>0</v>
      </c>
      <c r="BJ221" s="16" t="s">
        <v>122</v>
      </c>
      <c r="BK221" s="230">
        <f>ROUND(I221*H221,2)</f>
        <v>0</v>
      </c>
      <c r="BL221" s="16" t="s">
        <v>121</v>
      </c>
      <c r="BM221" s="229" t="s">
        <v>296</v>
      </c>
    </row>
    <row r="222" s="12" customFormat="1" ht="22.8" customHeight="1">
      <c r="A222" s="12"/>
      <c r="B222" s="201"/>
      <c r="C222" s="202"/>
      <c r="D222" s="203" t="s">
        <v>75</v>
      </c>
      <c r="E222" s="215" t="s">
        <v>297</v>
      </c>
      <c r="F222" s="215" t="s">
        <v>298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P223</f>
        <v>0</v>
      </c>
      <c r="Q222" s="209"/>
      <c r="R222" s="210">
        <f>R223</f>
        <v>0</v>
      </c>
      <c r="S222" s="209"/>
      <c r="T222" s="21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81</v>
      </c>
      <c r="AT222" s="213" t="s">
        <v>75</v>
      </c>
      <c r="AU222" s="213" t="s">
        <v>81</v>
      </c>
      <c r="AY222" s="212" t="s">
        <v>114</v>
      </c>
      <c r="BK222" s="214">
        <f>BK223</f>
        <v>0</v>
      </c>
    </row>
    <row r="223" s="2" customFormat="1" ht="24.15" customHeight="1">
      <c r="A223" s="37"/>
      <c r="B223" s="38"/>
      <c r="C223" s="217" t="s">
        <v>299</v>
      </c>
      <c r="D223" s="217" t="s">
        <v>117</v>
      </c>
      <c r="E223" s="218" t="s">
        <v>300</v>
      </c>
      <c r="F223" s="219" t="s">
        <v>301</v>
      </c>
      <c r="G223" s="220" t="s">
        <v>279</v>
      </c>
      <c r="H223" s="221">
        <v>48.093000000000004</v>
      </c>
      <c r="I223" s="222"/>
      <c r="J223" s="223">
        <f>ROUND(I223*H223,2)</f>
        <v>0</v>
      </c>
      <c r="K223" s="224"/>
      <c r="L223" s="43"/>
      <c r="M223" s="225" t="s">
        <v>1</v>
      </c>
      <c r="N223" s="226" t="s">
        <v>42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9" t="s">
        <v>121</v>
      </c>
      <c r="AT223" s="229" t="s">
        <v>117</v>
      </c>
      <c r="AU223" s="229" t="s">
        <v>122</v>
      </c>
      <c r="AY223" s="16" t="s">
        <v>114</v>
      </c>
      <c r="BE223" s="230">
        <f>IF(N223="základná",J223,0)</f>
        <v>0</v>
      </c>
      <c r="BF223" s="230">
        <f>IF(N223="znížená",J223,0)</f>
        <v>0</v>
      </c>
      <c r="BG223" s="230">
        <f>IF(N223="zákl. prenesená",J223,0)</f>
        <v>0</v>
      </c>
      <c r="BH223" s="230">
        <f>IF(N223="zníž. prenesená",J223,0)</f>
        <v>0</v>
      </c>
      <c r="BI223" s="230">
        <f>IF(N223="nulová",J223,0)</f>
        <v>0</v>
      </c>
      <c r="BJ223" s="16" t="s">
        <v>122</v>
      </c>
      <c r="BK223" s="230">
        <f>ROUND(I223*H223,2)</f>
        <v>0</v>
      </c>
      <c r="BL223" s="16" t="s">
        <v>121</v>
      </c>
      <c r="BM223" s="229" t="s">
        <v>302</v>
      </c>
    </row>
    <row r="224" s="12" customFormat="1" ht="25.92" customHeight="1">
      <c r="A224" s="12"/>
      <c r="B224" s="201"/>
      <c r="C224" s="202"/>
      <c r="D224" s="203" t="s">
        <v>75</v>
      </c>
      <c r="E224" s="204" t="s">
        <v>303</v>
      </c>
      <c r="F224" s="204" t="s">
        <v>304</v>
      </c>
      <c r="G224" s="202"/>
      <c r="H224" s="202"/>
      <c r="I224" s="205"/>
      <c r="J224" s="206">
        <f>BK224</f>
        <v>0</v>
      </c>
      <c r="K224" s="202"/>
      <c r="L224" s="207"/>
      <c r="M224" s="208"/>
      <c r="N224" s="209"/>
      <c r="O224" s="209"/>
      <c r="P224" s="210">
        <f>P225+P231+P246+P282+P286</f>
        <v>0</v>
      </c>
      <c r="Q224" s="209"/>
      <c r="R224" s="210">
        <f>R225+R231+R246+R282+R286</f>
        <v>0</v>
      </c>
      <c r="S224" s="209"/>
      <c r="T224" s="211">
        <f>T225+T231+T246+T282+T286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2" t="s">
        <v>122</v>
      </c>
      <c r="AT224" s="213" t="s">
        <v>75</v>
      </c>
      <c r="AU224" s="213" t="s">
        <v>76</v>
      </c>
      <c r="AY224" s="212" t="s">
        <v>114</v>
      </c>
      <c r="BK224" s="214">
        <f>BK225+BK231+BK246+BK282+BK286</f>
        <v>0</v>
      </c>
    </row>
    <row r="225" s="12" customFormat="1" ht="22.8" customHeight="1">
      <c r="A225" s="12"/>
      <c r="B225" s="201"/>
      <c r="C225" s="202"/>
      <c r="D225" s="203" t="s">
        <v>75</v>
      </c>
      <c r="E225" s="215" t="s">
        <v>305</v>
      </c>
      <c r="F225" s="215" t="s">
        <v>306</v>
      </c>
      <c r="G225" s="202"/>
      <c r="H225" s="202"/>
      <c r="I225" s="205"/>
      <c r="J225" s="216">
        <f>BK225</f>
        <v>0</v>
      </c>
      <c r="K225" s="202"/>
      <c r="L225" s="207"/>
      <c r="M225" s="208"/>
      <c r="N225" s="209"/>
      <c r="O225" s="209"/>
      <c r="P225" s="210">
        <f>SUM(P226:P230)</f>
        <v>0</v>
      </c>
      <c r="Q225" s="209"/>
      <c r="R225" s="210">
        <f>SUM(R226:R230)</f>
        <v>0</v>
      </c>
      <c r="S225" s="209"/>
      <c r="T225" s="211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2" t="s">
        <v>122</v>
      </c>
      <c r="AT225" s="213" t="s">
        <v>75</v>
      </c>
      <c r="AU225" s="213" t="s">
        <v>81</v>
      </c>
      <c r="AY225" s="212" t="s">
        <v>114</v>
      </c>
      <c r="BK225" s="214">
        <f>SUM(BK226:BK230)</f>
        <v>0</v>
      </c>
    </row>
    <row r="226" s="2" customFormat="1" ht="37.8" customHeight="1">
      <c r="A226" s="37"/>
      <c r="B226" s="38"/>
      <c r="C226" s="217" t="s">
        <v>307</v>
      </c>
      <c r="D226" s="217" t="s">
        <v>117</v>
      </c>
      <c r="E226" s="218" t="s">
        <v>308</v>
      </c>
      <c r="F226" s="219" t="s">
        <v>309</v>
      </c>
      <c r="G226" s="220" t="s">
        <v>120</v>
      </c>
      <c r="H226" s="221">
        <v>27.524999999999999</v>
      </c>
      <c r="I226" s="222"/>
      <c r="J226" s="223">
        <f>ROUND(I226*H226,2)</f>
        <v>0</v>
      </c>
      <c r="K226" s="224"/>
      <c r="L226" s="43"/>
      <c r="M226" s="225" t="s">
        <v>1</v>
      </c>
      <c r="N226" s="226" t="s">
        <v>42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211</v>
      </c>
      <c r="AT226" s="229" t="s">
        <v>117</v>
      </c>
      <c r="AU226" s="229" t="s">
        <v>122</v>
      </c>
      <c r="AY226" s="16" t="s">
        <v>114</v>
      </c>
      <c r="BE226" s="230">
        <f>IF(N226="základná",J226,0)</f>
        <v>0</v>
      </c>
      <c r="BF226" s="230">
        <f>IF(N226="znížená",J226,0)</f>
        <v>0</v>
      </c>
      <c r="BG226" s="230">
        <f>IF(N226="zákl. prenesená",J226,0)</f>
        <v>0</v>
      </c>
      <c r="BH226" s="230">
        <f>IF(N226="zníž. prenesená",J226,0)</f>
        <v>0</v>
      </c>
      <c r="BI226" s="230">
        <f>IF(N226="nulová",J226,0)</f>
        <v>0</v>
      </c>
      <c r="BJ226" s="16" t="s">
        <v>122</v>
      </c>
      <c r="BK226" s="230">
        <f>ROUND(I226*H226,2)</f>
        <v>0</v>
      </c>
      <c r="BL226" s="16" t="s">
        <v>211</v>
      </c>
      <c r="BM226" s="229" t="s">
        <v>310</v>
      </c>
    </row>
    <row r="227" s="13" customFormat="1">
      <c r="A227" s="13"/>
      <c r="B227" s="231"/>
      <c r="C227" s="232"/>
      <c r="D227" s="233" t="s">
        <v>124</v>
      </c>
      <c r="E227" s="234" t="s">
        <v>1</v>
      </c>
      <c r="F227" s="235" t="s">
        <v>271</v>
      </c>
      <c r="G227" s="232"/>
      <c r="H227" s="236">
        <v>19.844999999999999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124</v>
      </c>
      <c r="AU227" s="242" t="s">
        <v>122</v>
      </c>
      <c r="AV227" s="13" t="s">
        <v>122</v>
      </c>
      <c r="AW227" s="13" t="s">
        <v>33</v>
      </c>
      <c r="AX227" s="13" t="s">
        <v>76</v>
      </c>
      <c r="AY227" s="242" t="s">
        <v>114</v>
      </c>
    </row>
    <row r="228" s="13" customFormat="1">
      <c r="A228" s="13"/>
      <c r="B228" s="231"/>
      <c r="C228" s="232"/>
      <c r="D228" s="233" t="s">
        <v>124</v>
      </c>
      <c r="E228" s="234" t="s">
        <v>1</v>
      </c>
      <c r="F228" s="235" t="s">
        <v>311</v>
      </c>
      <c r="G228" s="232"/>
      <c r="H228" s="236">
        <v>7.6799999999999997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124</v>
      </c>
      <c r="AU228" s="242" t="s">
        <v>122</v>
      </c>
      <c r="AV228" s="13" t="s">
        <v>122</v>
      </c>
      <c r="AW228" s="13" t="s">
        <v>33</v>
      </c>
      <c r="AX228" s="13" t="s">
        <v>76</v>
      </c>
      <c r="AY228" s="242" t="s">
        <v>114</v>
      </c>
    </row>
    <row r="229" s="14" customFormat="1">
      <c r="A229" s="14"/>
      <c r="B229" s="243"/>
      <c r="C229" s="244"/>
      <c r="D229" s="233" t="s">
        <v>124</v>
      </c>
      <c r="E229" s="245" t="s">
        <v>1</v>
      </c>
      <c r="F229" s="246" t="s">
        <v>128</v>
      </c>
      <c r="G229" s="244"/>
      <c r="H229" s="247">
        <v>27.524999999999999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124</v>
      </c>
      <c r="AU229" s="253" t="s">
        <v>122</v>
      </c>
      <c r="AV229" s="14" t="s">
        <v>121</v>
      </c>
      <c r="AW229" s="14" t="s">
        <v>33</v>
      </c>
      <c r="AX229" s="14" t="s">
        <v>81</v>
      </c>
      <c r="AY229" s="253" t="s">
        <v>114</v>
      </c>
    </row>
    <row r="230" s="2" customFormat="1" ht="24.15" customHeight="1">
      <c r="A230" s="37"/>
      <c r="B230" s="38"/>
      <c r="C230" s="217" t="s">
        <v>312</v>
      </c>
      <c r="D230" s="217" t="s">
        <v>117</v>
      </c>
      <c r="E230" s="218" t="s">
        <v>313</v>
      </c>
      <c r="F230" s="219" t="s">
        <v>314</v>
      </c>
      <c r="G230" s="220" t="s">
        <v>279</v>
      </c>
      <c r="H230" s="221">
        <v>0.096000000000000002</v>
      </c>
      <c r="I230" s="222"/>
      <c r="J230" s="223">
        <f>ROUND(I230*H230,2)</f>
        <v>0</v>
      </c>
      <c r="K230" s="224"/>
      <c r="L230" s="43"/>
      <c r="M230" s="225" t="s">
        <v>1</v>
      </c>
      <c r="N230" s="226" t="s">
        <v>42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9" t="s">
        <v>211</v>
      </c>
      <c r="AT230" s="229" t="s">
        <v>117</v>
      </c>
      <c r="AU230" s="229" t="s">
        <v>122</v>
      </c>
      <c r="AY230" s="16" t="s">
        <v>114</v>
      </c>
      <c r="BE230" s="230">
        <f>IF(N230="základná",J230,0)</f>
        <v>0</v>
      </c>
      <c r="BF230" s="230">
        <f>IF(N230="znížená",J230,0)</f>
        <v>0</v>
      </c>
      <c r="BG230" s="230">
        <f>IF(N230="zákl. prenesená",J230,0)</f>
        <v>0</v>
      </c>
      <c r="BH230" s="230">
        <f>IF(N230="zníž. prenesená",J230,0)</f>
        <v>0</v>
      </c>
      <c r="BI230" s="230">
        <f>IF(N230="nulová",J230,0)</f>
        <v>0</v>
      </c>
      <c r="BJ230" s="16" t="s">
        <v>122</v>
      </c>
      <c r="BK230" s="230">
        <f>ROUND(I230*H230,2)</f>
        <v>0</v>
      </c>
      <c r="BL230" s="16" t="s">
        <v>211</v>
      </c>
      <c r="BM230" s="229" t="s">
        <v>315</v>
      </c>
    </row>
    <row r="231" s="12" customFormat="1" ht="22.8" customHeight="1">
      <c r="A231" s="12"/>
      <c r="B231" s="201"/>
      <c r="C231" s="202"/>
      <c r="D231" s="203" t="s">
        <v>75</v>
      </c>
      <c r="E231" s="215" t="s">
        <v>316</v>
      </c>
      <c r="F231" s="215" t="s">
        <v>317</v>
      </c>
      <c r="G231" s="202"/>
      <c r="H231" s="202"/>
      <c r="I231" s="205"/>
      <c r="J231" s="216">
        <f>BK231</f>
        <v>0</v>
      </c>
      <c r="K231" s="202"/>
      <c r="L231" s="207"/>
      <c r="M231" s="208"/>
      <c r="N231" s="209"/>
      <c r="O231" s="209"/>
      <c r="P231" s="210">
        <f>SUM(P232:P245)</f>
        <v>0</v>
      </c>
      <c r="Q231" s="209"/>
      <c r="R231" s="210">
        <f>SUM(R232:R245)</f>
        <v>0</v>
      </c>
      <c r="S231" s="209"/>
      <c r="T231" s="211">
        <f>SUM(T232:T245)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2" t="s">
        <v>122</v>
      </c>
      <c r="AT231" s="213" t="s">
        <v>75</v>
      </c>
      <c r="AU231" s="213" t="s">
        <v>81</v>
      </c>
      <c r="AY231" s="212" t="s">
        <v>114</v>
      </c>
      <c r="BK231" s="214">
        <f>SUM(BK232:BK245)</f>
        <v>0</v>
      </c>
    </row>
    <row r="232" s="2" customFormat="1" ht="24.15" customHeight="1">
      <c r="A232" s="37"/>
      <c r="B232" s="38"/>
      <c r="C232" s="217" t="s">
        <v>318</v>
      </c>
      <c r="D232" s="217" t="s">
        <v>117</v>
      </c>
      <c r="E232" s="218" t="s">
        <v>319</v>
      </c>
      <c r="F232" s="219" t="s">
        <v>320</v>
      </c>
      <c r="G232" s="220" t="s">
        <v>202</v>
      </c>
      <c r="H232" s="221">
        <v>40.143999999999998</v>
      </c>
      <c r="I232" s="222"/>
      <c r="J232" s="223">
        <f>ROUND(I232*H232,2)</f>
        <v>0</v>
      </c>
      <c r="K232" s="224"/>
      <c r="L232" s="43"/>
      <c r="M232" s="225" t="s">
        <v>1</v>
      </c>
      <c r="N232" s="226" t="s">
        <v>42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9" t="s">
        <v>211</v>
      </c>
      <c r="AT232" s="229" t="s">
        <v>117</v>
      </c>
      <c r="AU232" s="229" t="s">
        <v>122</v>
      </c>
      <c r="AY232" s="16" t="s">
        <v>114</v>
      </c>
      <c r="BE232" s="230">
        <f>IF(N232="základná",J232,0)</f>
        <v>0</v>
      </c>
      <c r="BF232" s="230">
        <f>IF(N232="znížená",J232,0)</f>
        <v>0</v>
      </c>
      <c r="BG232" s="230">
        <f>IF(N232="zákl. prenesená",J232,0)</f>
        <v>0</v>
      </c>
      <c r="BH232" s="230">
        <f>IF(N232="zníž. prenesená",J232,0)</f>
        <v>0</v>
      </c>
      <c r="BI232" s="230">
        <f>IF(N232="nulová",J232,0)</f>
        <v>0</v>
      </c>
      <c r="BJ232" s="16" t="s">
        <v>122</v>
      </c>
      <c r="BK232" s="230">
        <f>ROUND(I232*H232,2)</f>
        <v>0</v>
      </c>
      <c r="BL232" s="16" t="s">
        <v>211</v>
      </c>
      <c r="BM232" s="229" t="s">
        <v>321</v>
      </c>
    </row>
    <row r="233" s="13" customFormat="1">
      <c r="A233" s="13"/>
      <c r="B233" s="231"/>
      <c r="C233" s="232"/>
      <c r="D233" s="233" t="s">
        <v>124</v>
      </c>
      <c r="E233" s="234" t="s">
        <v>1</v>
      </c>
      <c r="F233" s="235" t="s">
        <v>322</v>
      </c>
      <c r="G233" s="232"/>
      <c r="H233" s="236">
        <v>40.143999999999998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124</v>
      </c>
      <c r="AU233" s="242" t="s">
        <v>122</v>
      </c>
      <c r="AV233" s="13" t="s">
        <v>122</v>
      </c>
      <c r="AW233" s="13" t="s">
        <v>33</v>
      </c>
      <c r="AX233" s="13" t="s">
        <v>76</v>
      </c>
      <c r="AY233" s="242" t="s">
        <v>114</v>
      </c>
    </row>
    <row r="234" s="14" customFormat="1">
      <c r="A234" s="14"/>
      <c r="B234" s="243"/>
      <c r="C234" s="244"/>
      <c r="D234" s="233" t="s">
        <v>124</v>
      </c>
      <c r="E234" s="245" t="s">
        <v>1</v>
      </c>
      <c r="F234" s="246" t="s">
        <v>162</v>
      </c>
      <c r="G234" s="244"/>
      <c r="H234" s="247">
        <v>40.143999999999998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124</v>
      </c>
      <c r="AU234" s="253" t="s">
        <v>122</v>
      </c>
      <c r="AV234" s="14" t="s">
        <v>121</v>
      </c>
      <c r="AW234" s="14" t="s">
        <v>33</v>
      </c>
      <c r="AX234" s="14" t="s">
        <v>81</v>
      </c>
      <c r="AY234" s="253" t="s">
        <v>114</v>
      </c>
    </row>
    <row r="235" s="2" customFormat="1" ht="24.15" customHeight="1">
      <c r="A235" s="37"/>
      <c r="B235" s="38"/>
      <c r="C235" s="254" t="s">
        <v>323</v>
      </c>
      <c r="D235" s="254" t="s">
        <v>324</v>
      </c>
      <c r="E235" s="255" t="s">
        <v>325</v>
      </c>
      <c r="F235" s="256" t="s">
        <v>326</v>
      </c>
      <c r="G235" s="257" t="s">
        <v>327</v>
      </c>
      <c r="H235" s="258">
        <v>1525.472</v>
      </c>
      <c r="I235" s="259"/>
      <c r="J235" s="260">
        <f>ROUND(I235*H235,2)</f>
        <v>0</v>
      </c>
      <c r="K235" s="261"/>
      <c r="L235" s="262"/>
      <c r="M235" s="263" t="s">
        <v>1</v>
      </c>
      <c r="N235" s="264" t="s">
        <v>42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9" t="s">
        <v>293</v>
      </c>
      <c r="AT235" s="229" t="s">
        <v>324</v>
      </c>
      <c r="AU235" s="229" t="s">
        <v>122</v>
      </c>
      <c r="AY235" s="16" t="s">
        <v>114</v>
      </c>
      <c r="BE235" s="230">
        <f>IF(N235="základná",J235,0)</f>
        <v>0</v>
      </c>
      <c r="BF235" s="230">
        <f>IF(N235="znížená",J235,0)</f>
        <v>0</v>
      </c>
      <c r="BG235" s="230">
        <f>IF(N235="zákl. prenesená",J235,0)</f>
        <v>0</v>
      </c>
      <c r="BH235" s="230">
        <f>IF(N235="zníž. prenesená",J235,0)</f>
        <v>0</v>
      </c>
      <c r="BI235" s="230">
        <f>IF(N235="nulová",J235,0)</f>
        <v>0</v>
      </c>
      <c r="BJ235" s="16" t="s">
        <v>122</v>
      </c>
      <c r="BK235" s="230">
        <f>ROUND(I235*H235,2)</f>
        <v>0</v>
      </c>
      <c r="BL235" s="16" t="s">
        <v>211</v>
      </c>
      <c r="BM235" s="229" t="s">
        <v>328</v>
      </c>
    </row>
    <row r="236" s="2" customFormat="1">
      <c r="A236" s="37"/>
      <c r="B236" s="38"/>
      <c r="C236" s="39"/>
      <c r="D236" s="233" t="s">
        <v>329</v>
      </c>
      <c r="E236" s="39"/>
      <c r="F236" s="265" t="s">
        <v>330</v>
      </c>
      <c r="G236" s="39"/>
      <c r="H236" s="39"/>
      <c r="I236" s="266"/>
      <c r="J236" s="39"/>
      <c r="K236" s="39"/>
      <c r="L236" s="43"/>
      <c r="M236" s="267"/>
      <c r="N236" s="268"/>
      <c r="O236" s="91"/>
      <c r="P236" s="91"/>
      <c r="Q236" s="91"/>
      <c r="R236" s="91"/>
      <c r="S236" s="91"/>
      <c r="T236" s="92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329</v>
      </c>
      <c r="AU236" s="16" t="s">
        <v>122</v>
      </c>
    </row>
    <row r="237" s="13" customFormat="1">
      <c r="A237" s="13"/>
      <c r="B237" s="231"/>
      <c r="C237" s="232"/>
      <c r="D237" s="233" t="s">
        <v>124</v>
      </c>
      <c r="E237" s="234" t="s">
        <v>1</v>
      </c>
      <c r="F237" s="235" t="s">
        <v>331</v>
      </c>
      <c r="G237" s="232"/>
      <c r="H237" s="236">
        <v>1525.472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124</v>
      </c>
      <c r="AU237" s="242" t="s">
        <v>122</v>
      </c>
      <c r="AV237" s="13" t="s">
        <v>122</v>
      </c>
      <c r="AW237" s="13" t="s">
        <v>33</v>
      </c>
      <c r="AX237" s="13" t="s">
        <v>76</v>
      </c>
      <c r="AY237" s="242" t="s">
        <v>114</v>
      </c>
    </row>
    <row r="238" s="14" customFormat="1">
      <c r="A238" s="14"/>
      <c r="B238" s="243"/>
      <c r="C238" s="244"/>
      <c r="D238" s="233" t="s">
        <v>124</v>
      </c>
      <c r="E238" s="245" t="s">
        <v>1</v>
      </c>
      <c r="F238" s="246" t="s">
        <v>162</v>
      </c>
      <c r="G238" s="244"/>
      <c r="H238" s="247">
        <v>1525.472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124</v>
      </c>
      <c r="AU238" s="253" t="s">
        <v>122</v>
      </c>
      <c r="AV238" s="14" t="s">
        <v>121</v>
      </c>
      <c r="AW238" s="14" t="s">
        <v>33</v>
      </c>
      <c r="AX238" s="14" t="s">
        <v>81</v>
      </c>
      <c r="AY238" s="253" t="s">
        <v>114</v>
      </c>
    </row>
    <row r="239" s="2" customFormat="1" ht="24.15" customHeight="1">
      <c r="A239" s="37"/>
      <c r="B239" s="38"/>
      <c r="C239" s="217" t="s">
        <v>332</v>
      </c>
      <c r="D239" s="217" t="s">
        <v>117</v>
      </c>
      <c r="E239" s="218" t="s">
        <v>333</v>
      </c>
      <c r="F239" s="219" t="s">
        <v>334</v>
      </c>
      <c r="G239" s="220" t="s">
        <v>120</v>
      </c>
      <c r="H239" s="221">
        <v>19.844999999999999</v>
      </c>
      <c r="I239" s="222"/>
      <c r="J239" s="223">
        <f>ROUND(I239*H239,2)</f>
        <v>0</v>
      </c>
      <c r="K239" s="224"/>
      <c r="L239" s="43"/>
      <c r="M239" s="225" t="s">
        <v>1</v>
      </c>
      <c r="N239" s="226" t="s">
        <v>42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9" t="s">
        <v>211</v>
      </c>
      <c r="AT239" s="229" t="s">
        <v>117</v>
      </c>
      <c r="AU239" s="229" t="s">
        <v>122</v>
      </c>
      <c r="AY239" s="16" t="s">
        <v>114</v>
      </c>
      <c r="BE239" s="230">
        <f>IF(N239="základná",J239,0)</f>
        <v>0</v>
      </c>
      <c r="BF239" s="230">
        <f>IF(N239="znížená",J239,0)</f>
        <v>0</v>
      </c>
      <c r="BG239" s="230">
        <f>IF(N239="zákl. prenesená",J239,0)</f>
        <v>0</v>
      </c>
      <c r="BH239" s="230">
        <f>IF(N239="zníž. prenesená",J239,0)</f>
        <v>0</v>
      </c>
      <c r="BI239" s="230">
        <f>IF(N239="nulová",J239,0)</f>
        <v>0</v>
      </c>
      <c r="BJ239" s="16" t="s">
        <v>122</v>
      </c>
      <c r="BK239" s="230">
        <f>ROUND(I239*H239,2)</f>
        <v>0</v>
      </c>
      <c r="BL239" s="16" t="s">
        <v>211</v>
      </c>
      <c r="BM239" s="229" t="s">
        <v>335</v>
      </c>
    </row>
    <row r="240" s="13" customFormat="1">
      <c r="A240" s="13"/>
      <c r="B240" s="231"/>
      <c r="C240" s="232"/>
      <c r="D240" s="233" t="s">
        <v>124</v>
      </c>
      <c r="E240" s="234" t="s">
        <v>1</v>
      </c>
      <c r="F240" s="235" t="s">
        <v>271</v>
      </c>
      <c r="G240" s="232"/>
      <c r="H240" s="236">
        <v>19.844999999999999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124</v>
      </c>
      <c r="AU240" s="242" t="s">
        <v>122</v>
      </c>
      <c r="AV240" s="13" t="s">
        <v>122</v>
      </c>
      <c r="AW240" s="13" t="s">
        <v>33</v>
      </c>
      <c r="AX240" s="13" t="s">
        <v>76</v>
      </c>
      <c r="AY240" s="242" t="s">
        <v>114</v>
      </c>
    </row>
    <row r="241" s="14" customFormat="1">
      <c r="A241" s="14"/>
      <c r="B241" s="243"/>
      <c r="C241" s="244"/>
      <c r="D241" s="233" t="s">
        <v>124</v>
      </c>
      <c r="E241" s="245" t="s">
        <v>1</v>
      </c>
      <c r="F241" s="246" t="s">
        <v>162</v>
      </c>
      <c r="G241" s="244"/>
      <c r="H241" s="247">
        <v>19.844999999999999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124</v>
      </c>
      <c r="AU241" s="253" t="s">
        <v>122</v>
      </c>
      <c r="AV241" s="14" t="s">
        <v>121</v>
      </c>
      <c r="AW241" s="14" t="s">
        <v>33</v>
      </c>
      <c r="AX241" s="14" t="s">
        <v>81</v>
      </c>
      <c r="AY241" s="253" t="s">
        <v>114</v>
      </c>
    </row>
    <row r="242" s="2" customFormat="1" ht="44.25" customHeight="1">
      <c r="A242" s="37"/>
      <c r="B242" s="38"/>
      <c r="C242" s="254" t="s">
        <v>336</v>
      </c>
      <c r="D242" s="254" t="s">
        <v>324</v>
      </c>
      <c r="E242" s="255" t="s">
        <v>337</v>
      </c>
      <c r="F242" s="256" t="s">
        <v>338</v>
      </c>
      <c r="G242" s="257" t="s">
        <v>120</v>
      </c>
      <c r="H242" s="258">
        <v>20.242000000000001</v>
      </c>
      <c r="I242" s="259"/>
      <c r="J242" s="260">
        <f>ROUND(I242*H242,2)</f>
        <v>0</v>
      </c>
      <c r="K242" s="261"/>
      <c r="L242" s="262"/>
      <c r="M242" s="263" t="s">
        <v>1</v>
      </c>
      <c r="N242" s="264" t="s">
        <v>42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9" t="s">
        <v>293</v>
      </c>
      <c r="AT242" s="229" t="s">
        <v>324</v>
      </c>
      <c r="AU242" s="229" t="s">
        <v>122</v>
      </c>
      <c r="AY242" s="16" t="s">
        <v>114</v>
      </c>
      <c r="BE242" s="230">
        <f>IF(N242="základná",J242,0)</f>
        <v>0</v>
      </c>
      <c r="BF242" s="230">
        <f>IF(N242="znížená",J242,0)</f>
        <v>0</v>
      </c>
      <c r="BG242" s="230">
        <f>IF(N242="zákl. prenesená",J242,0)</f>
        <v>0</v>
      </c>
      <c r="BH242" s="230">
        <f>IF(N242="zníž. prenesená",J242,0)</f>
        <v>0</v>
      </c>
      <c r="BI242" s="230">
        <f>IF(N242="nulová",J242,0)</f>
        <v>0</v>
      </c>
      <c r="BJ242" s="16" t="s">
        <v>122</v>
      </c>
      <c r="BK242" s="230">
        <f>ROUND(I242*H242,2)</f>
        <v>0</v>
      </c>
      <c r="BL242" s="16" t="s">
        <v>211</v>
      </c>
      <c r="BM242" s="229" t="s">
        <v>339</v>
      </c>
    </row>
    <row r="243" s="13" customFormat="1">
      <c r="A243" s="13"/>
      <c r="B243" s="231"/>
      <c r="C243" s="232"/>
      <c r="D243" s="233" t="s">
        <v>124</v>
      </c>
      <c r="E243" s="234" t="s">
        <v>1</v>
      </c>
      <c r="F243" s="235" t="s">
        <v>340</v>
      </c>
      <c r="G243" s="232"/>
      <c r="H243" s="236">
        <v>20.242000000000001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124</v>
      </c>
      <c r="AU243" s="242" t="s">
        <v>122</v>
      </c>
      <c r="AV243" s="13" t="s">
        <v>122</v>
      </c>
      <c r="AW243" s="13" t="s">
        <v>33</v>
      </c>
      <c r="AX243" s="13" t="s">
        <v>76</v>
      </c>
      <c r="AY243" s="242" t="s">
        <v>114</v>
      </c>
    </row>
    <row r="244" s="14" customFormat="1">
      <c r="A244" s="14"/>
      <c r="B244" s="243"/>
      <c r="C244" s="244"/>
      <c r="D244" s="233" t="s">
        <v>124</v>
      </c>
      <c r="E244" s="245" t="s">
        <v>1</v>
      </c>
      <c r="F244" s="246" t="s">
        <v>162</v>
      </c>
      <c r="G244" s="244"/>
      <c r="H244" s="247">
        <v>20.242000000000001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124</v>
      </c>
      <c r="AU244" s="253" t="s">
        <v>122</v>
      </c>
      <c r="AV244" s="14" t="s">
        <v>121</v>
      </c>
      <c r="AW244" s="14" t="s">
        <v>33</v>
      </c>
      <c r="AX244" s="14" t="s">
        <v>81</v>
      </c>
      <c r="AY244" s="253" t="s">
        <v>114</v>
      </c>
    </row>
    <row r="245" s="2" customFormat="1" ht="24.15" customHeight="1">
      <c r="A245" s="37"/>
      <c r="B245" s="38"/>
      <c r="C245" s="217" t="s">
        <v>341</v>
      </c>
      <c r="D245" s="217" t="s">
        <v>117</v>
      </c>
      <c r="E245" s="218" t="s">
        <v>342</v>
      </c>
      <c r="F245" s="219" t="s">
        <v>343</v>
      </c>
      <c r="G245" s="220" t="s">
        <v>279</v>
      </c>
      <c r="H245" s="221">
        <v>1.708</v>
      </c>
      <c r="I245" s="222"/>
      <c r="J245" s="223">
        <f>ROUND(I245*H245,2)</f>
        <v>0</v>
      </c>
      <c r="K245" s="224"/>
      <c r="L245" s="43"/>
      <c r="M245" s="225" t="s">
        <v>1</v>
      </c>
      <c r="N245" s="226" t="s">
        <v>42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9" t="s">
        <v>211</v>
      </c>
      <c r="AT245" s="229" t="s">
        <v>117</v>
      </c>
      <c r="AU245" s="229" t="s">
        <v>122</v>
      </c>
      <c r="AY245" s="16" t="s">
        <v>114</v>
      </c>
      <c r="BE245" s="230">
        <f>IF(N245="základná",J245,0)</f>
        <v>0</v>
      </c>
      <c r="BF245" s="230">
        <f>IF(N245="znížená",J245,0)</f>
        <v>0</v>
      </c>
      <c r="BG245" s="230">
        <f>IF(N245="zákl. prenesená",J245,0)</f>
        <v>0</v>
      </c>
      <c r="BH245" s="230">
        <f>IF(N245="zníž. prenesená",J245,0)</f>
        <v>0</v>
      </c>
      <c r="BI245" s="230">
        <f>IF(N245="nulová",J245,0)</f>
        <v>0</v>
      </c>
      <c r="BJ245" s="16" t="s">
        <v>122</v>
      </c>
      <c r="BK245" s="230">
        <f>ROUND(I245*H245,2)</f>
        <v>0</v>
      </c>
      <c r="BL245" s="16" t="s">
        <v>211</v>
      </c>
      <c r="BM245" s="229" t="s">
        <v>344</v>
      </c>
    </row>
    <row r="246" s="12" customFormat="1" ht="22.8" customHeight="1">
      <c r="A246" s="12"/>
      <c r="B246" s="201"/>
      <c r="C246" s="202"/>
      <c r="D246" s="203" t="s">
        <v>75</v>
      </c>
      <c r="E246" s="215" t="s">
        <v>345</v>
      </c>
      <c r="F246" s="215" t="s">
        <v>346</v>
      </c>
      <c r="G246" s="202"/>
      <c r="H246" s="202"/>
      <c r="I246" s="205"/>
      <c r="J246" s="216">
        <f>BK246</f>
        <v>0</v>
      </c>
      <c r="K246" s="202"/>
      <c r="L246" s="207"/>
      <c r="M246" s="208"/>
      <c r="N246" s="209"/>
      <c r="O246" s="209"/>
      <c r="P246" s="210">
        <f>SUM(P247:P281)</f>
        <v>0</v>
      </c>
      <c r="Q246" s="209"/>
      <c r="R246" s="210">
        <f>SUM(R247:R281)</f>
        <v>0</v>
      </c>
      <c r="S246" s="209"/>
      <c r="T246" s="211">
        <f>SUM(T247:T281)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2" t="s">
        <v>122</v>
      </c>
      <c r="AT246" s="213" t="s">
        <v>75</v>
      </c>
      <c r="AU246" s="213" t="s">
        <v>81</v>
      </c>
      <c r="AY246" s="212" t="s">
        <v>114</v>
      </c>
      <c r="BK246" s="214">
        <f>SUM(BK247:BK281)</f>
        <v>0</v>
      </c>
    </row>
    <row r="247" s="2" customFormat="1" ht="37.8" customHeight="1">
      <c r="A247" s="37"/>
      <c r="B247" s="38"/>
      <c r="C247" s="217" t="s">
        <v>347</v>
      </c>
      <c r="D247" s="217" t="s">
        <v>117</v>
      </c>
      <c r="E247" s="218" t="s">
        <v>348</v>
      </c>
      <c r="F247" s="219" t="s">
        <v>349</v>
      </c>
      <c r="G247" s="220" t="s">
        <v>120</v>
      </c>
      <c r="H247" s="221">
        <v>42.359999999999999</v>
      </c>
      <c r="I247" s="222"/>
      <c r="J247" s="223">
        <f>ROUND(I247*H247,2)</f>
        <v>0</v>
      </c>
      <c r="K247" s="224"/>
      <c r="L247" s="43"/>
      <c r="M247" s="225" t="s">
        <v>1</v>
      </c>
      <c r="N247" s="226" t="s">
        <v>42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9" t="s">
        <v>211</v>
      </c>
      <c r="AT247" s="229" t="s">
        <v>117</v>
      </c>
      <c r="AU247" s="229" t="s">
        <v>122</v>
      </c>
      <c r="AY247" s="16" t="s">
        <v>114</v>
      </c>
      <c r="BE247" s="230">
        <f>IF(N247="základná",J247,0)</f>
        <v>0</v>
      </c>
      <c r="BF247" s="230">
        <f>IF(N247="znížená",J247,0)</f>
        <v>0</v>
      </c>
      <c r="BG247" s="230">
        <f>IF(N247="zákl. prenesená",J247,0)</f>
        <v>0</v>
      </c>
      <c r="BH247" s="230">
        <f>IF(N247="zníž. prenesená",J247,0)</f>
        <v>0</v>
      </c>
      <c r="BI247" s="230">
        <f>IF(N247="nulová",J247,0)</f>
        <v>0</v>
      </c>
      <c r="BJ247" s="16" t="s">
        <v>122</v>
      </c>
      <c r="BK247" s="230">
        <f>ROUND(I247*H247,2)</f>
        <v>0</v>
      </c>
      <c r="BL247" s="16" t="s">
        <v>211</v>
      </c>
      <c r="BM247" s="229" t="s">
        <v>350</v>
      </c>
    </row>
    <row r="248" s="13" customFormat="1">
      <c r="A248" s="13"/>
      <c r="B248" s="231"/>
      <c r="C248" s="232"/>
      <c r="D248" s="233" t="s">
        <v>124</v>
      </c>
      <c r="E248" s="234" t="s">
        <v>1</v>
      </c>
      <c r="F248" s="235" t="s">
        <v>351</v>
      </c>
      <c r="G248" s="232"/>
      <c r="H248" s="236">
        <v>42.359999999999999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124</v>
      </c>
      <c r="AU248" s="242" t="s">
        <v>122</v>
      </c>
      <c r="AV248" s="13" t="s">
        <v>122</v>
      </c>
      <c r="AW248" s="13" t="s">
        <v>33</v>
      </c>
      <c r="AX248" s="13" t="s">
        <v>76</v>
      </c>
      <c r="AY248" s="242" t="s">
        <v>114</v>
      </c>
    </row>
    <row r="249" s="14" customFormat="1">
      <c r="A249" s="14"/>
      <c r="B249" s="243"/>
      <c r="C249" s="244"/>
      <c r="D249" s="233" t="s">
        <v>124</v>
      </c>
      <c r="E249" s="245" t="s">
        <v>1</v>
      </c>
      <c r="F249" s="246" t="s">
        <v>162</v>
      </c>
      <c r="G249" s="244"/>
      <c r="H249" s="247">
        <v>42.359999999999999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124</v>
      </c>
      <c r="AU249" s="253" t="s">
        <v>122</v>
      </c>
      <c r="AV249" s="14" t="s">
        <v>121</v>
      </c>
      <c r="AW249" s="14" t="s">
        <v>33</v>
      </c>
      <c r="AX249" s="14" t="s">
        <v>81</v>
      </c>
      <c r="AY249" s="253" t="s">
        <v>114</v>
      </c>
    </row>
    <row r="250" s="2" customFormat="1" ht="37.8" customHeight="1">
      <c r="A250" s="37"/>
      <c r="B250" s="38"/>
      <c r="C250" s="217" t="s">
        <v>352</v>
      </c>
      <c r="D250" s="217" t="s">
        <v>117</v>
      </c>
      <c r="E250" s="218" t="s">
        <v>353</v>
      </c>
      <c r="F250" s="219" t="s">
        <v>354</v>
      </c>
      <c r="G250" s="220" t="s">
        <v>222</v>
      </c>
      <c r="H250" s="221">
        <v>13.539999999999999</v>
      </c>
      <c r="I250" s="222"/>
      <c r="J250" s="223">
        <f>ROUND(I250*H250,2)</f>
        <v>0</v>
      </c>
      <c r="K250" s="224"/>
      <c r="L250" s="43"/>
      <c r="M250" s="225" t="s">
        <v>1</v>
      </c>
      <c r="N250" s="226" t="s">
        <v>42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9" t="s">
        <v>211</v>
      </c>
      <c r="AT250" s="229" t="s">
        <v>117</v>
      </c>
      <c r="AU250" s="229" t="s">
        <v>122</v>
      </c>
      <c r="AY250" s="16" t="s">
        <v>114</v>
      </c>
      <c r="BE250" s="230">
        <f>IF(N250="základná",J250,0)</f>
        <v>0</v>
      </c>
      <c r="BF250" s="230">
        <f>IF(N250="znížená",J250,0)</f>
        <v>0</v>
      </c>
      <c r="BG250" s="230">
        <f>IF(N250="zákl. prenesená",J250,0)</f>
        <v>0</v>
      </c>
      <c r="BH250" s="230">
        <f>IF(N250="zníž. prenesená",J250,0)</f>
        <v>0</v>
      </c>
      <c r="BI250" s="230">
        <f>IF(N250="nulová",J250,0)</f>
        <v>0</v>
      </c>
      <c r="BJ250" s="16" t="s">
        <v>122</v>
      </c>
      <c r="BK250" s="230">
        <f>ROUND(I250*H250,2)</f>
        <v>0</v>
      </c>
      <c r="BL250" s="16" t="s">
        <v>211</v>
      </c>
      <c r="BM250" s="229" t="s">
        <v>355</v>
      </c>
    </row>
    <row r="251" s="13" customFormat="1">
      <c r="A251" s="13"/>
      <c r="B251" s="231"/>
      <c r="C251" s="232"/>
      <c r="D251" s="233" t="s">
        <v>124</v>
      </c>
      <c r="E251" s="234" t="s">
        <v>1</v>
      </c>
      <c r="F251" s="235" t="s">
        <v>356</v>
      </c>
      <c r="G251" s="232"/>
      <c r="H251" s="236">
        <v>13.539999999999999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124</v>
      </c>
      <c r="AU251" s="242" t="s">
        <v>122</v>
      </c>
      <c r="AV251" s="13" t="s">
        <v>122</v>
      </c>
      <c r="AW251" s="13" t="s">
        <v>33</v>
      </c>
      <c r="AX251" s="13" t="s">
        <v>76</v>
      </c>
      <c r="AY251" s="242" t="s">
        <v>114</v>
      </c>
    </row>
    <row r="252" s="14" customFormat="1">
      <c r="A252" s="14"/>
      <c r="B252" s="243"/>
      <c r="C252" s="244"/>
      <c r="D252" s="233" t="s">
        <v>124</v>
      </c>
      <c r="E252" s="245" t="s">
        <v>1</v>
      </c>
      <c r="F252" s="246" t="s">
        <v>162</v>
      </c>
      <c r="G252" s="244"/>
      <c r="H252" s="247">
        <v>13.539999999999999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124</v>
      </c>
      <c r="AU252" s="253" t="s">
        <v>122</v>
      </c>
      <c r="AV252" s="14" t="s">
        <v>121</v>
      </c>
      <c r="AW252" s="14" t="s">
        <v>33</v>
      </c>
      <c r="AX252" s="14" t="s">
        <v>81</v>
      </c>
      <c r="AY252" s="253" t="s">
        <v>114</v>
      </c>
    </row>
    <row r="253" s="2" customFormat="1" ht="24.15" customHeight="1">
      <c r="A253" s="37"/>
      <c r="B253" s="38"/>
      <c r="C253" s="217" t="s">
        <v>357</v>
      </c>
      <c r="D253" s="217" t="s">
        <v>117</v>
      </c>
      <c r="E253" s="218" t="s">
        <v>358</v>
      </c>
      <c r="F253" s="219" t="s">
        <v>359</v>
      </c>
      <c r="G253" s="220" t="s">
        <v>222</v>
      </c>
      <c r="H253" s="221">
        <v>32.460000000000001</v>
      </c>
      <c r="I253" s="222"/>
      <c r="J253" s="223">
        <f>ROUND(I253*H253,2)</f>
        <v>0</v>
      </c>
      <c r="K253" s="224"/>
      <c r="L253" s="43"/>
      <c r="M253" s="225" t="s">
        <v>1</v>
      </c>
      <c r="N253" s="226" t="s">
        <v>42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9" t="s">
        <v>211</v>
      </c>
      <c r="AT253" s="229" t="s">
        <v>117</v>
      </c>
      <c r="AU253" s="229" t="s">
        <v>122</v>
      </c>
      <c r="AY253" s="16" t="s">
        <v>114</v>
      </c>
      <c r="BE253" s="230">
        <f>IF(N253="základná",J253,0)</f>
        <v>0</v>
      </c>
      <c r="BF253" s="230">
        <f>IF(N253="znížená",J253,0)</f>
        <v>0</v>
      </c>
      <c r="BG253" s="230">
        <f>IF(N253="zákl. prenesená",J253,0)</f>
        <v>0</v>
      </c>
      <c r="BH253" s="230">
        <f>IF(N253="zníž. prenesená",J253,0)</f>
        <v>0</v>
      </c>
      <c r="BI253" s="230">
        <f>IF(N253="nulová",J253,0)</f>
        <v>0</v>
      </c>
      <c r="BJ253" s="16" t="s">
        <v>122</v>
      </c>
      <c r="BK253" s="230">
        <f>ROUND(I253*H253,2)</f>
        <v>0</v>
      </c>
      <c r="BL253" s="16" t="s">
        <v>211</v>
      </c>
      <c r="BM253" s="229" t="s">
        <v>360</v>
      </c>
    </row>
    <row r="254" s="13" customFormat="1">
      <c r="A254" s="13"/>
      <c r="B254" s="231"/>
      <c r="C254" s="232"/>
      <c r="D254" s="233" t="s">
        <v>124</v>
      </c>
      <c r="E254" s="234" t="s">
        <v>1</v>
      </c>
      <c r="F254" s="235" t="s">
        <v>361</v>
      </c>
      <c r="G254" s="232"/>
      <c r="H254" s="236">
        <v>32.460000000000001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124</v>
      </c>
      <c r="AU254" s="242" t="s">
        <v>122</v>
      </c>
      <c r="AV254" s="13" t="s">
        <v>122</v>
      </c>
      <c r="AW254" s="13" t="s">
        <v>33</v>
      </c>
      <c r="AX254" s="13" t="s">
        <v>76</v>
      </c>
      <c r="AY254" s="242" t="s">
        <v>114</v>
      </c>
    </row>
    <row r="255" s="14" customFormat="1">
      <c r="A255" s="14"/>
      <c r="B255" s="243"/>
      <c r="C255" s="244"/>
      <c r="D255" s="233" t="s">
        <v>124</v>
      </c>
      <c r="E255" s="245" t="s">
        <v>1</v>
      </c>
      <c r="F255" s="246" t="s">
        <v>162</v>
      </c>
      <c r="G255" s="244"/>
      <c r="H255" s="247">
        <v>32.460000000000001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124</v>
      </c>
      <c r="AU255" s="253" t="s">
        <v>122</v>
      </c>
      <c r="AV255" s="14" t="s">
        <v>121</v>
      </c>
      <c r="AW255" s="14" t="s">
        <v>33</v>
      </c>
      <c r="AX255" s="14" t="s">
        <v>81</v>
      </c>
      <c r="AY255" s="253" t="s">
        <v>114</v>
      </c>
    </row>
    <row r="256" s="2" customFormat="1" ht="33" customHeight="1">
      <c r="A256" s="37"/>
      <c r="B256" s="38"/>
      <c r="C256" s="217" t="s">
        <v>362</v>
      </c>
      <c r="D256" s="217" t="s">
        <v>117</v>
      </c>
      <c r="E256" s="218" t="s">
        <v>363</v>
      </c>
      <c r="F256" s="219" t="s">
        <v>364</v>
      </c>
      <c r="G256" s="220" t="s">
        <v>222</v>
      </c>
      <c r="H256" s="221">
        <v>26</v>
      </c>
      <c r="I256" s="222"/>
      <c r="J256" s="223">
        <f>ROUND(I256*H256,2)</f>
        <v>0</v>
      </c>
      <c r="K256" s="224"/>
      <c r="L256" s="43"/>
      <c r="M256" s="225" t="s">
        <v>1</v>
      </c>
      <c r="N256" s="226" t="s">
        <v>42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9" t="s">
        <v>211</v>
      </c>
      <c r="AT256" s="229" t="s">
        <v>117</v>
      </c>
      <c r="AU256" s="229" t="s">
        <v>122</v>
      </c>
      <c r="AY256" s="16" t="s">
        <v>114</v>
      </c>
      <c r="BE256" s="230">
        <f>IF(N256="základná",J256,0)</f>
        <v>0</v>
      </c>
      <c r="BF256" s="230">
        <f>IF(N256="znížená",J256,0)</f>
        <v>0</v>
      </c>
      <c r="BG256" s="230">
        <f>IF(N256="zákl. prenesená",J256,0)</f>
        <v>0</v>
      </c>
      <c r="BH256" s="230">
        <f>IF(N256="zníž. prenesená",J256,0)</f>
        <v>0</v>
      </c>
      <c r="BI256" s="230">
        <f>IF(N256="nulová",J256,0)</f>
        <v>0</v>
      </c>
      <c r="BJ256" s="16" t="s">
        <v>122</v>
      </c>
      <c r="BK256" s="230">
        <f>ROUND(I256*H256,2)</f>
        <v>0</v>
      </c>
      <c r="BL256" s="16" t="s">
        <v>211</v>
      </c>
      <c r="BM256" s="229" t="s">
        <v>365</v>
      </c>
    </row>
    <row r="257" s="13" customFormat="1">
      <c r="A257" s="13"/>
      <c r="B257" s="231"/>
      <c r="C257" s="232"/>
      <c r="D257" s="233" t="s">
        <v>124</v>
      </c>
      <c r="E257" s="234" t="s">
        <v>1</v>
      </c>
      <c r="F257" s="235" t="s">
        <v>366</v>
      </c>
      <c r="G257" s="232"/>
      <c r="H257" s="236">
        <v>26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124</v>
      </c>
      <c r="AU257" s="242" t="s">
        <v>122</v>
      </c>
      <c r="AV257" s="13" t="s">
        <v>122</v>
      </c>
      <c r="AW257" s="13" t="s">
        <v>33</v>
      </c>
      <c r="AX257" s="13" t="s">
        <v>76</v>
      </c>
      <c r="AY257" s="242" t="s">
        <v>114</v>
      </c>
    </row>
    <row r="258" s="14" customFormat="1">
      <c r="A258" s="14"/>
      <c r="B258" s="243"/>
      <c r="C258" s="244"/>
      <c r="D258" s="233" t="s">
        <v>124</v>
      </c>
      <c r="E258" s="245" t="s">
        <v>1</v>
      </c>
      <c r="F258" s="246" t="s">
        <v>162</v>
      </c>
      <c r="G258" s="244"/>
      <c r="H258" s="247">
        <v>26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124</v>
      </c>
      <c r="AU258" s="253" t="s">
        <v>122</v>
      </c>
      <c r="AV258" s="14" t="s">
        <v>121</v>
      </c>
      <c r="AW258" s="14" t="s">
        <v>33</v>
      </c>
      <c r="AX258" s="14" t="s">
        <v>81</v>
      </c>
      <c r="AY258" s="253" t="s">
        <v>114</v>
      </c>
    </row>
    <row r="259" s="2" customFormat="1" ht="21.75" customHeight="1">
      <c r="A259" s="37"/>
      <c r="B259" s="38"/>
      <c r="C259" s="217" t="s">
        <v>367</v>
      </c>
      <c r="D259" s="217" t="s">
        <v>117</v>
      </c>
      <c r="E259" s="218" t="s">
        <v>368</v>
      </c>
      <c r="F259" s="219" t="s">
        <v>369</v>
      </c>
      <c r="G259" s="220" t="s">
        <v>232</v>
      </c>
      <c r="H259" s="221">
        <v>28</v>
      </c>
      <c r="I259" s="222"/>
      <c r="J259" s="223">
        <f>ROUND(I259*H259,2)</f>
        <v>0</v>
      </c>
      <c r="K259" s="224"/>
      <c r="L259" s="43"/>
      <c r="M259" s="225" t="s">
        <v>1</v>
      </c>
      <c r="N259" s="226" t="s">
        <v>42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9" t="s">
        <v>211</v>
      </c>
      <c r="AT259" s="229" t="s">
        <v>117</v>
      </c>
      <c r="AU259" s="229" t="s">
        <v>122</v>
      </c>
      <c r="AY259" s="16" t="s">
        <v>114</v>
      </c>
      <c r="BE259" s="230">
        <f>IF(N259="základná",J259,0)</f>
        <v>0</v>
      </c>
      <c r="BF259" s="230">
        <f>IF(N259="znížená",J259,0)</f>
        <v>0</v>
      </c>
      <c r="BG259" s="230">
        <f>IF(N259="zákl. prenesená",J259,0)</f>
        <v>0</v>
      </c>
      <c r="BH259" s="230">
        <f>IF(N259="zníž. prenesená",J259,0)</f>
        <v>0</v>
      </c>
      <c r="BI259" s="230">
        <f>IF(N259="nulová",J259,0)</f>
        <v>0</v>
      </c>
      <c r="BJ259" s="16" t="s">
        <v>122</v>
      </c>
      <c r="BK259" s="230">
        <f>ROUND(I259*H259,2)</f>
        <v>0</v>
      </c>
      <c r="BL259" s="16" t="s">
        <v>211</v>
      </c>
      <c r="BM259" s="229" t="s">
        <v>370</v>
      </c>
    </row>
    <row r="260" s="2" customFormat="1" ht="33" customHeight="1">
      <c r="A260" s="37"/>
      <c r="B260" s="38"/>
      <c r="C260" s="217" t="s">
        <v>371</v>
      </c>
      <c r="D260" s="217" t="s">
        <v>117</v>
      </c>
      <c r="E260" s="218" t="s">
        <v>372</v>
      </c>
      <c r="F260" s="219" t="s">
        <v>373</v>
      </c>
      <c r="G260" s="220" t="s">
        <v>222</v>
      </c>
      <c r="H260" s="221">
        <v>24</v>
      </c>
      <c r="I260" s="222"/>
      <c r="J260" s="223">
        <f>ROUND(I260*H260,2)</f>
        <v>0</v>
      </c>
      <c r="K260" s="224"/>
      <c r="L260" s="43"/>
      <c r="M260" s="225" t="s">
        <v>1</v>
      </c>
      <c r="N260" s="226" t="s">
        <v>42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9" t="s">
        <v>211</v>
      </c>
      <c r="AT260" s="229" t="s">
        <v>117</v>
      </c>
      <c r="AU260" s="229" t="s">
        <v>122</v>
      </c>
      <c r="AY260" s="16" t="s">
        <v>114</v>
      </c>
      <c r="BE260" s="230">
        <f>IF(N260="základná",J260,0)</f>
        <v>0</v>
      </c>
      <c r="BF260" s="230">
        <f>IF(N260="znížená",J260,0)</f>
        <v>0</v>
      </c>
      <c r="BG260" s="230">
        <f>IF(N260="zákl. prenesená",J260,0)</f>
        <v>0</v>
      </c>
      <c r="BH260" s="230">
        <f>IF(N260="zníž. prenesená",J260,0)</f>
        <v>0</v>
      </c>
      <c r="BI260" s="230">
        <f>IF(N260="nulová",J260,0)</f>
        <v>0</v>
      </c>
      <c r="BJ260" s="16" t="s">
        <v>122</v>
      </c>
      <c r="BK260" s="230">
        <f>ROUND(I260*H260,2)</f>
        <v>0</v>
      </c>
      <c r="BL260" s="16" t="s">
        <v>211</v>
      </c>
      <c r="BM260" s="229" t="s">
        <v>374</v>
      </c>
    </row>
    <row r="261" s="13" customFormat="1">
      <c r="A261" s="13"/>
      <c r="B261" s="231"/>
      <c r="C261" s="232"/>
      <c r="D261" s="233" t="s">
        <v>124</v>
      </c>
      <c r="E261" s="234" t="s">
        <v>1</v>
      </c>
      <c r="F261" s="235" t="s">
        <v>375</v>
      </c>
      <c r="G261" s="232"/>
      <c r="H261" s="236">
        <v>24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124</v>
      </c>
      <c r="AU261" s="242" t="s">
        <v>122</v>
      </c>
      <c r="AV261" s="13" t="s">
        <v>122</v>
      </c>
      <c r="AW261" s="13" t="s">
        <v>33</v>
      </c>
      <c r="AX261" s="13" t="s">
        <v>76</v>
      </c>
      <c r="AY261" s="242" t="s">
        <v>114</v>
      </c>
    </row>
    <row r="262" s="14" customFormat="1">
      <c r="A262" s="14"/>
      <c r="B262" s="243"/>
      <c r="C262" s="244"/>
      <c r="D262" s="233" t="s">
        <v>124</v>
      </c>
      <c r="E262" s="245" t="s">
        <v>1</v>
      </c>
      <c r="F262" s="246" t="s">
        <v>162</v>
      </c>
      <c r="G262" s="244"/>
      <c r="H262" s="247">
        <v>24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124</v>
      </c>
      <c r="AU262" s="253" t="s">
        <v>122</v>
      </c>
      <c r="AV262" s="14" t="s">
        <v>121</v>
      </c>
      <c r="AW262" s="14" t="s">
        <v>33</v>
      </c>
      <c r="AX262" s="14" t="s">
        <v>81</v>
      </c>
      <c r="AY262" s="253" t="s">
        <v>114</v>
      </c>
    </row>
    <row r="263" s="2" customFormat="1" ht="37.8" customHeight="1">
      <c r="A263" s="37"/>
      <c r="B263" s="38"/>
      <c r="C263" s="217" t="s">
        <v>376</v>
      </c>
      <c r="D263" s="217" t="s">
        <v>117</v>
      </c>
      <c r="E263" s="218" t="s">
        <v>377</v>
      </c>
      <c r="F263" s="219" t="s">
        <v>378</v>
      </c>
      <c r="G263" s="220" t="s">
        <v>222</v>
      </c>
      <c r="H263" s="221">
        <v>25.420000000000002</v>
      </c>
      <c r="I263" s="222"/>
      <c r="J263" s="223">
        <f>ROUND(I263*H263,2)</f>
        <v>0</v>
      </c>
      <c r="K263" s="224"/>
      <c r="L263" s="43"/>
      <c r="M263" s="225" t="s">
        <v>1</v>
      </c>
      <c r="N263" s="226" t="s">
        <v>42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9" t="s">
        <v>211</v>
      </c>
      <c r="AT263" s="229" t="s">
        <v>117</v>
      </c>
      <c r="AU263" s="229" t="s">
        <v>122</v>
      </c>
      <c r="AY263" s="16" t="s">
        <v>114</v>
      </c>
      <c r="BE263" s="230">
        <f>IF(N263="základná",J263,0)</f>
        <v>0</v>
      </c>
      <c r="BF263" s="230">
        <f>IF(N263="znížená",J263,0)</f>
        <v>0</v>
      </c>
      <c r="BG263" s="230">
        <f>IF(N263="zákl. prenesená",J263,0)</f>
        <v>0</v>
      </c>
      <c r="BH263" s="230">
        <f>IF(N263="zníž. prenesená",J263,0)</f>
        <v>0</v>
      </c>
      <c r="BI263" s="230">
        <f>IF(N263="nulová",J263,0)</f>
        <v>0</v>
      </c>
      <c r="BJ263" s="16" t="s">
        <v>122</v>
      </c>
      <c r="BK263" s="230">
        <f>ROUND(I263*H263,2)</f>
        <v>0</v>
      </c>
      <c r="BL263" s="16" t="s">
        <v>211</v>
      </c>
      <c r="BM263" s="229" t="s">
        <v>379</v>
      </c>
    </row>
    <row r="264" s="13" customFormat="1">
      <c r="A264" s="13"/>
      <c r="B264" s="231"/>
      <c r="C264" s="232"/>
      <c r="D264" s="233" t="s">
        <v>124</v>
      </c>
      <c r="E264" s="234" t="s">
        <v>1</v>
      </c>
      <c r="F264" s="235" t="s">
        <v>380</v>
      </c>
      <c r="G264" s="232"/>
      <c r="H264" s="236">
        <v>25.420000000000002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124</v>
      </c>
      <c r="AU264" s="242" t="s">
        <v>122</v>
      </c>
      <c r="AV264" s="13" t="s">
        <v>122</v>
      </c>
      <c r="AW264" s="13" t="s">
        <v>33</v>
      </c>
      <c r="AX264" s="13" t="s">
        <v>76</v>
      </c>
      <c r="AY264" s="242" t="s">
        <v>114</v>
      </c>
    </row>
    <row r="265" s="14" customFormat="1">
      <c r="A265" s="14"/>
      <c r="B265" s="243"/>
      <c r="C265" s="244"/>
      <c r="D265" s="233" t="s">
        <v>124</v>
      </c>
      <c r="E265" s="245" t="s">
        <v>1</v>
      </c>
      <c r="F265" s="246" t="s">
        <v>162</v>
      </c>
      <c r="G265" s="244"/>
      <c r="H265" s="247">
        <v>25.420000000000002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124</v>
      </c>
      <c r="AU265" s="253" t="s">
        <v>122</v>
      </c>
      <c r="AV265" s="14" t="s">
        <v>121</v>
      </c>
      <c r="AW265" s="14" t="s">
        <v>33</v>
      </c>
      <c r="AX265" s="14" t="s">
        <v>81</v>
      </c>
      <c r="AY265" s="253" t="s">
        <v>114</v>
      </c>
    </row>
    <row r="266" s="2" customFormat="1" ht="24.15" customHeight="1">
      <c r="A266" s="37"/>
      <c r="B266" s="38"/>
      <c r="C266" s="217" t="s">
        <v>381</v>
      </c>
      <c r="D266" s="217" t="s">
        <v>117</v>
      </c>
      <c r="E266" s="218" t="s">
        <v>382</v>
      </c>
      <c r="F266" s="219" t="s">
        <v>383</v>
      </c>
      <c r="G266" s="220" t="s">
        <v>222</v>
      </c>
      <c r="H266" s="221">
        <v>33.600000000000001</v>
      </c>
      <c r="I266" s="222"/>
      <c r="J266" s="223">
        <f>ROUND(I266*H266,2)</f>
        <v>0</v>
      </c>
      <c r="K266" s="224"/>
      <c r="L266" s="43"/>
      <c r="M266" s="225" t="s">
        <v>1</v>
      </c>
      <c r="N266" s="226" t="s">
        <v>42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9" t="s">
        <v>211</v>
      </c>
      <c r="AT266" s="229" t="s">
        <v>117</v>
      </c>
      <c r="AU266" s="229" t="s">
        <v>122</v>
      </c>
      <c r="AY266" s="16" t="s">
        <v>114</v>
      </c>
      <c r="BE266" s="230">
        <f>IF(N266="základná",J266,0)</f>
        <v>0</v>
      </c>
      <c r="BF266" s="230">
        <f>IF(N266="znížená",J266,0)</f>
        <v>0</v>
      </c>
      <c r="BG266" s="230">
        <f>IF(N266="zákl. prenesená",J266,0)</f>
        <v>0</v>
      </c>
      <c r="BH266" s="230">
        <f>IF(N266="zníž. prenesená",J266,0)</f>
        <v>0</v>
      </c>
      <c r="BI266" s="230">
        <f>IF(N266="nulová",J266,0)</f>
        <v>0</v>
      </c>
      <c r="BJ266" s="16" t="s">
        <v>122</v>
      </c>
      <c r="BK266" s="230">
        <f>ROUND(I266*H266,2)</f>
        <v>0</v>
      </c>
      <c r="BL266" s="16" t="s">
        <v>211</v>
      </c>
      <c r="BM266" s="229" t="s">
        <v>384</v>
      </c>
    </row>
    <row r="267" s="13" customFormat="1">
      <c r="A267" s="13"/>
      <c r="B267" s="231"/>
      <c r="C267" s="232"/>
      <c r="D267" s="233" t="s">
        <v>124</v>
      </c>
      <c r="E267" s="234" t="s">
        <v>1</v>
      </c>
      <c r="F267" s="235" t="s">
        <v>385</v>
      </c>
      <c r="G267" s="232"/>
      <c r="H267" s="236">
        <v>33.600000000000001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124</v>
      </c>
      <c r="AU267" s="242" t="s">
        <v>122</v>
      </c>
      <c r="AV267" s="13" t="s">
        <v>122</v>
      </c>
      <c r="AW267" s="13" t="s">
        <v>33</v>
      </c>
      <c r="AX267" s="13" t="s">
        <v>76</v>
      </c>
      <c r="AY267" s="242" t="s">
        <v>114</v>
      </c>
    </row>
    <row r="268" s="14" customFormat="1">
      <c r="A268" s="14"/>
      <c r="B268" s="243"/>
      <c r="C268" s="244"/>
      <c r="D268" s="233" t="s">
        <v>124</v>
      </c>
      <c r="E268" s="245" t="s">
        <v>1</v>
      </c>
      <c r="F268" s="246" t="s">
        <v>162</v>
      </c>
      <c r="G268" s="244"/>
      <c r="H268" s="247">
        <v>33.600000000000001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124</v>
      </c>
      <c r="AU268" s="253" t="s">
        <v>122</v>
      </c>
      <c r="AV268" s="14" t="s">
        <v>121</v>
      </c>
      <c r="AW268" s="14" t="s">
        <v>33</v>
      </c>
      <c r="AX268" s="14" t="s">
        <v>81</v>
      </c>
      <c r="AY268" s="253" t="s">
        <v>114</v>
      </c>
    </row>
    <row r="269" s="2" customFormat="1" ht="24.15" customHeight="1">
      <c r="A269" s="37"/>
      <c r="B269" s="38"/>
      <c r="C269" s="217" t="s">
        <v>386</v>
      </c>
      <c r="D269" s="217" t="s">
        <v>117</v>
      </c>
      <c r="E269" s="218" t="s">
        <v>387</v>
      </c>
      <c r="F269" s="219" t="s">
        <v>388</v>
      </c>
      <c r="G269" s="220" t="s">
        <v>222</v>
      </c>
      <c r="H269" s="221">
        <v>33.600000000000001</v>
      </c>
      <c r="I269" s="222"/>
      <c r="J269" s="223">
        <f>ROUND(I269*H269,2)</f>
        <v>0</v>
      </c>
      <c r="K269" s="224"/>
      <c r="L269" s="43"/>
      <c r="M269" s="225" t="s">
        <v>1</v>
      </c>
      <c r="N269" s="226" t="s">
        <v>42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9" t="s">
        <v>211</v>
      </c>
      <c r="AT269" s="229" t="s">
        <v>117</v>
      </c>
      <c r="AU269" s="229" t="s">
        <v>122</v>
      </c>
      <c r="AY269" s="16" t="s">
        <v>114</v>
      </c>
      <c r="BE269" s="230">
        <f>IF(N269="základná",J269,0)</f>
        <v>0</v>
      </c>
      <c r="BF269" s="230">
        <f>IF(N269="znížená",J269,0)</f>
        <v>0</v>
      </c>
      <c r="BG269" s="230">
        <f>IF(N269="zákl. prenesená",J269,0)</f>
        <v>0</v>
      </c>
      <c r="BH269" s="230">
        <f>IF(N269="zníž. prenesená",J269,0)</f>
        <v>0</v>
      </c>
      <c r="BI269" s="230">
        <f>IF(N269="nulová",J269,0)</f>
        <v>0</v>
      </c>
      <c r="BJ269" s="16" t="s">
        <v>122</v>
      </c>
      <c r="BK269" s="230">
        <f>ROUND(I269*H269,2)</f>
        <v>0</v>
      </c>
      <c r="BL269" s="16" t="s">
        <v>211</v>
      </c>
      <c r="BM269" s="229" t="s">
        <v>389</v>
      </c>
    </row>
    <row r="270" s="2" customFormat="1" ht="24.15" customHeight="1">
      <c r="A270" s="37"/>
      <c r="B270" s="38"/>
      <c r="C270" s="217" t="s">
        <v>390</v>
      </c>
      <c r="D270" s="217" t="s">
        <v>117</v>
      </c>
      <c r="E270" s="218" t="s">
        <v>391</v>
      </c>
      <c r="F270" s="219" t="s">
        <v>392</v>
      </c>
      <c r="G270" s="220" t="s">
        <v>222</v>
      </c>
      <c r="H270" s="221">
        <v>6.5999999999999996</v>
      </c>
      <c r="I270" s="222"/>
      <c r="J270" s="223">
        <f>ROUND(I270*H270,2)</f>
        <v>0</v>
      </c>
      <c r="K270" s="224"/>
      <c r="L270" s="43"/>
      <c r="M270" s="225" t="s">
        <v>1</v>
      </c>
      <c r="N270" s="226" t="s">
        <v>42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9" t="s">
        <v>211</v>
      </c>
      <c r="AT270" s="229" t="s">
        <v>117</v>
      </c>
      <c r="AU270" s="229" t="s">
        <v>122</v>
      </c>
      <c r="AY270" s="16" t="s">
        <v>114</v>
      </c>
      <c r="BE270" s="230">
        <f>IF(N270="základná",J270,0)</f>
        <v>0</v>
      </c>
      <c r="BF270" s="230">
        <f>IF(N270="znížená",J270,0)</f>
        <v>0</v>
      </c>
      <c r="BG270" s="230">
        <f>IF(N270="zákl. prenesená",J270,0)</f>
        <v>0</v>
      </c>
      <c r="BH270" s="230">
        <f>IF(N270="zníž. prenesená",J270,0)</f>
        <v>0</v>
      </c>
      <c r="BI270" s="230">
        <f>IF(N270="nulová",J270,0)</f>
        <v>0</v>
      </c>
      <c r="BJ270" s="16" t="s">
        <v>122</v>
      </c>
      <c r="BK270" s="230">
        <f>ROUND(I270*H270,2)</f>
        <v>0</v>
      </c>
      <c r="BL270" s="16" t="s">
        <v>211</v>
      </c>
      <c r="BM270" s="229" t="s">
        <v>393</v>
      </c>
    </row>
    <row r="271" s="13" customFormat="1">
      <c r="A271" s="13"/>
      <c r="B271" s="231"/>
      <c r="C271" s="232"/>
      <c r="D271" s="233" t="s">
        <v>124</v>
      </c>
      <c r="E271" s="234" t="s">
        <v>1</v>
      </c>
      <c r="F271" s="235" t="s">
        <v>394</v>
      </c>
      <c r="G271" s="232"/>
      <c r="H271" s="236">
        <v>6.5999999999999996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124</v>
      </c>
      <c r="AU271" s="242" t="s">
        <v>122</v>
      </c>
      <c r="AV271" s="13" t="s">
        <v>122</v>
      </c>
      <c r="AW271" s="13" t="s">
        <v>33</v>
      </c>
      <c r="AX271" s="13" t="s">
        <v>76</v>
      </c>
      <c r="AY271" s="242" t="s">
        <v>114</v>
      </c>
    </row>
    <row r="272" s="14" customFormat="1">
      <c r="A272" s="14"/>
      <c r="B272" s="243"/>
      <c r="C272" s="244"/>
      <c r="D272" s="233" t="s">
        <v>124</v>
      </c>
      <c r="E272" s="245" t="s">
        <v>1</v>
      </c>
      <c r="F272" s="246" t="s">
        <v>162</v>
      </c>
      <c r="G272" s="244"/>
      <c r="H272" s="247">
        <v>6.5999999999999996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124</v>
      </c>
      <c r="AU272" s="253" t="s">
        <v>122</v>
      </c>
      <c r="AV272" s="14" t="s">
        <v>121</v>
      </c>
      <c r="AW272" s="14" t="s">
        <v>33</v>
      </c>
      <c r="AX272" s="14" t="s">
        <v>81</v>
      </c>
      <c r="AY272" s="253" t="s">
        <v>114</v>
      </c>
    </row>
    <row r="273" s="2" customFormat="1" ht="24.15" customHeight="1">
      <c r="A273" s="37"/>
      <c r="B273" s="38"/>
      <c r="C273" s="217" t="s">
        <v>395</v>
      </c>
      <c r="D273" s="217" t="s">
        <v>117</v>
      </c>
      <c r="E273" s="218" t="s">
        <v>396</v>
      </c>
      <c r="F273" s="219" t="s">
        <v>397</v>
      </c>
      <c r="G273" s="220" t="s">
        <v>222</v>
      </c>
      <c r="H273" s="221">
        <v>5.0999999999999996</v>
      </c>
      <c r="I273" s="222"/>
      <c r="J273" s="223">
        <f>ROUND(I273*H273,2)</f>
        <v>0</v>
      </c>
      <c r="K273" s="224"/>
      <c r="L273" s="43"/>
      <c r="M273" s="225" t="s">
        <v>1</v>
      </c>
      <c r="N273" s="226" t="s">
        <v>42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9" t="s">
        <v>211</v>
      </c>
      <c r="AT273" s="229" t="s">
        <v>117</v>
      </c>
      <c r="AU273" s="229" t="s">
        <v>122</v>
      </c>
      <c r="AY273" s="16" t="s">
        <v>114</v>
      </c>
      <c r="BE273" s="230">
        <f>IF(N273="základná",J273,0)</f>
        <v>0</v>
      </c>
      <c r="BF273" s="230">
        <f>IF(N273="znížená",J273,0)</f>
        <v>0</v>
      </c>
      <c r="BG273" s="230">
        <f>IF(N273="zákl. prenesená",J273,0)</f>
        <v>0</v>
      </c>
      <c r="BH273" s="230">
        <f>IF(N273="zníž. prenesená",J273,0)</f>
        <v>0</v>
      </c>
      <c r="BI273" s="230">
        <f>IF(N273="nulová",J273,0)</f>
        <v>0</v>
      </c>
      <c r="BJ273" s="16" t="s">
        <v>122</v>
      </c>
      <c r="BK273" s="230">
        <f>ROUND(I273*H273,2)</f>
        <v>0</v>
      </c>
      <c r="BL273" s="16" t="s">
        <v>211</v>
      </c>
      <c r="BM273" s="229" t="s">
        <v>398</v>
      </c>
    </row>
    <row r="274" s="13" customFormat="1">
      <c r="A274" s="13"/>
      <c r="B274" s="231"/>
      <c r="C274" s="232"/>
      <c r="D274" s="233" t="s">
        <v>124</v>
      </c>
      <c r="E274" s="234" t="s">
        <v>1</v>
      </c>
      <c r="F274" s="235" t="s">
        <v>399</v>
      </c>
      <c r="G274" s="232"/>
      <c r="H274" s="236">
        <v>5.0999999999999996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124</v>
      </c>
      <c r="AU274" s="242" t="s">
        <v>122</v>
      </c>
      <c r="AV274" s="13" t="s">
        <v>122</v>
      </c>
      <c r="AW274" s="13" t="s">
        <v>33</v>
      </c>
      <c r="AX274" s="13" t="s">
        <v>76</v>
      </c>
      <c r="AY274" s="242" t="s">
        <v>114</v>
      </c>
    </row>
    <row r="275" s="14" customFormat="1">
      <c r="A275" s="14"/>
      <c r="B275" s="243"/>
      <c r="C275" s="244"/>
      <c r="D275" s="233" t="s">
        <v>124</v>
      </c>
      <c r="E275" s="245" t="s">
        <v>1</v>
      </c>
      <c r="F275" s="246" t="s">
        <v>162</v>
      </c>
      <c r="G275" s="244"/>
      <c r="H275" s="247">
        <v>5.0999999999999996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124</v>
      </c>
      <c r="AU275" s="253" t="s">
        <v>122</v>
      </c>
      <c r="AV275" s="14" t="s">
        <v>121</v>
      </c>
      <c r="AW275" s="14" t="s">
        <v>33</v>
      </c>
      <c r="AX275" s="14" t="s">
        <v>81</v>
      </c>
      <c r="AY275" s="253" t="s">
        <v>114</v>
      </c>
    </row>
    <row r="276" s="2" customFormat="1" ht="24.15" customHeight="1">
      <c r="A276" s="37"/>
      <c r="B276" s="38"/>
      <c r="C276" s="217" t="s">
        <v>400</v>
      </c>
      <c r="D276" s="217" t="s">
        <v>117</v>
      </c>
      <c r="E276" s="218" t="s">
        <v>401</v>
      </c>
      <c r="F276" s="219" t="s">
        <v>402</v>
      </c>
      <c r="G276" s="220" t="s">
        <v>222</v>
      </c>
      <c r="H276" s="221">
        <v>6.5999999999999996</v>
      </c>
      <c r="I276" s="222"/>
      <c r="J276" s="223">
        <f>ROUND(I276*H276,2)</f>
        <v>0</v>
      </c>
      <c r="K276" s="224"/>
      <c r="L276" s="43"/>
      <c r="M276" s="225" t="s">
        <v>1</v>
      </c>
      <c r="N276" s="226" t="s">
        <v>42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9" t="s">
        <v>211</v>
      </c>
      <c r="AT276" s="229" t="s">
        <v>117</v>
      </c>
      <c r="AU276" s="229" t="s">
        <v>122</v>
      </c>
      <c r="AY276" s="16" t="s">
        <v>114</v>
      </c>
      <c r="BE276" s="230">
        <f>IF(N276="základná",J276,0)</f>
        <v>0</v>
      </c>
      <c r="BF276" s="230">
        <f>IF(N276="znížená",J276,0)</f>
        <v>0</v>
      </c>
      <c r="BG276" s="230">
        <f>IF(N276="zákl. prenesená",J276,0)</f>
        <v>0</v>
      </c>
      <c r="BH276" s="230">
        <f>IF(N276="zníž. prenesená",J276,0)</f>
        <v>0</v>
      </c>
      <c r="BI276" s="230">
        <f>IF(N276="nulová",J276,0)</f>
        <v>0</v>
      </c>
      <c r="BJ276" s="16" t="s">
        <v>122</v>
      </c>
      <c r="BK276" s="230">
        <f>ROUND(I276*H276,2)</f>
        <v>0</v>
      </c>
      <c r="BL276" s="16" t="s">
        <v>211</v>
      </c>
      <c r="BM276" s="229" t="s">
        <v>403</v>
      </c>
    </row>
    <row r="277" s="2" customFormat="1" ht="24.15" customHeight="1">
      <c r="A277" s="37"/>
      <c r="B277" s="38"/>
      <c r="C277" s="217" t="s">
        <v>404</v>
      </c>
      <c r="D277" s="217" t="s">
        <v>117</v>
      </c>
      <c r="E277" s="218" t="s">
        <v>405</v>
      </c>
      <c r="F277" s="219" t="s">
        <v>406</v>
      </c>
      <c r="G277" s="220" t="s">
        <v>222</v>
      </c>
      <c r="H277" s="221">
        <v>5.0999999999999996</v>
      </c>
      <c r="I277" s="222"/>
      <c r="J277" s="223">
        <f>ROUND(I277*H277,2)</f>
        <v>0</v>
      </c>
      <c r="K277" s="224"/>
      <c r="L277" s="43"/>
      <c r="M277" s="225" t="s">
        <v>1</v>
      </c>
      <c r="N277" s="226" t="s">
        <v>42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9" t="s">
        <v>211</v>
      </c>
      <c r="AT277" s="229" t="s">
        <v>117</v>
      </c>
      <c r="AU277" s="229" t="s">
        <v>122</v>
      </c>
      <c r="AY277" s="16" t="s">
        <v>114</v>
      </c>
      <c r="BE277" s="230">
        <f>IF(N277="základná",J277,0)</f>
        <v>0</v>
      </c>
      <c r="BF277" s="230">
        <f>IF(N277="znížená",J277,0)</f>
        <v>0</v>
      </c>
      <c r="BG277" s="230">
        <f>IF(N277="zákl. prenesená",J277,0)</f>
        <v>0</v>
      </c>
      <c r="BH277" s="230">
        <f>IF(N277="zníž. prenesená",J277,0)</f>
        <v>0</v>
      </c>
      <c r="BI277" s="230">
        <f>IF(N277="nulová",J277,0)</f>
        <v>0</v>
      </c>
      <c r="BJ277" s="16" t="s">
        <v>122</v>
      </c>
      <c r="BK277" s="230">
        <f>ROUND(I277*H277,2)</f>
        <v>0</v>
      </c>
      <c r="BL277" s="16" t="s">
        <v>211</v>
      </c>
      <c r="BM277" s="229" t="s">
        <v>407</v>
      </c>
    </row>
    <row r="278" s="2" customFormat="1" ht="24.15" customHeight="1">
      <c r="A278" s="37"/>
      <c r="B278" s="38"/>
      <c r="C278" s="217" t="s">
        <v>408</v>
      </c>
      <c r="D278" s="217" t="s">
        <v>117</v>
      </c>
      <c r="E278" s="218" t="s">
        <v>409</v>
      </c>
      <c r="F278" s="219" t="s">
        <v>410</v>
      </c>
      <c r="G278" s="220" t="s">
        <v>232</v>
      </c>
      <c r="H278" s="221">
        <v>3</v>
      </c>
      <c r="I278" s="222"/>
      <c r="J278" s="223">
        <f>ROUND(I278*H278,2)</f>
        <v>0</v>
      </c>
      <c r="K278" s="224"/>
      <c r="L278" s="43"/>
      <c r="M278" s="225" t="s">
        <v>1</v>
      </c>
      <c r="N278" s="226" t="s">
        <v>42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9" t="s">
        <v>211</v>
      </c>
      <c r="AT278" s="229" t="s">
        <v>117</v>
      </c>
      <c r="AU278" s="229" t="s">
        <v>122</v>
      </c>
      <c r="AY278" s="16" t="s">
        <v>114</v>
      </c>
      <c r="BE278" s="230">
        <f>IF(N278="základná",J278,0)</f>
        <v>0</v>
      </c>
      <c r="BF278" s="230">
        <f>IF(N278="znížená",J278,0)</f>
        <v>0</v>
      </c>
      <c r="BG278" s="230">
        <f>IF(N278="zákl. prenesená",J278,0)</f>
        <v>0</v>
      </c>
      <c r="BH278" s="230">
        <f>IF(N278="zníž. prenesená",J278,0)</f>
        <v>0</v>
      </c>
      <c r="BI278" s="230">
        <f>IF(N278="nulová",J278,0)</f>
        <v>0</v>
      </c>
      <c r="BJ278" s="16" t="s">
        <v>122</v>
      </c>
      <c r="BK278" s="230">
        <f>ROUND(I278*H278,2)</f>
        <v>0</v>
      </c>
      <c r="BL278" s="16" t="s">
        <v>211</v>
      </c>
      <c r="BM278" s="229" t="s">
        <v>411</v>
      </c>
    </row>
    <row r="279" s="2" customFormat="1" ht="24.15" customHeight="1">
      <c r="A279" s="37"/>
      <c r="B279" s="38"/>
      <c r="C279" s="217" t="s">
        <v>412</v>
      </c>
      <c r="D279" s="217" t="s">
        <v>117</v>
      </c>
      <c r="E279" s="218" t="s">
        <v>413</v>
      </c>
      <c r="F279" s="219" t="s">
        <v>414</v>
      </c>
      <c r="G279" s="220" t="s">
        <v>222</v>
      </c>
      <c r="H279" s="221">
        <v>24</v>
      </c>
      <c r="I279" s="222"/>
      <c r="J279" s="223">
        <f>ROUND(I279*H279,2)</f>
        <v>0</v>
      </c>
      <c r="K279" s="224"/>
      <c r="L279" s="43"/>
      <c r="M279" s="225" t="s">
        <v>1</v>
      </c>
      <c r="N279" s="226" t="s">
        <v>42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9" t="s">
        <v>211</v>
      </c>
      <c r="AT279" s="229" t="s">
        <v>117</v>
      </c>
      <c r="AU279" s="229" t="s">
        <v>122</v>
      </c>
      <c r="AY279" s="16" t="s">
        <v>114</v>
      </c>
      <c r="BE279" s="230">
        <f>IF(N279="základná",J279,0)</f>
        <v>0</v>
      </c>
      <c r="BF279" s="230">
        <f>IF(N279="znížená",J279,0)</f>
        <v>0</v>
      </c>
      <c r="BG279" s="230">
        <f>IF(N279="zákl. prenesená",J279,0)</f>
        <v>0</v>
      </c>
      <c r="BH279" s="230">
        <f>IF(N279="zníž. prenesená",J279,0)</f>
        <v>0</v>
      </c>
      <c r="BI279" s="230">
        <f>IF(N279="nulová",J279,0)</f>
        <v>0</v>
      </c>
      <c r="BJ279" s="16" t="s">
        <v>122</v>
      </c>
      <c r="BK279" s="230">
        <f>ROUND(I279*H279,2)</f>
        <v>0</v>
      </c>
      <c r="BL279" s="16" t="s">
        <v>211</v>
      </c>
      <c r="BM279" s="229" t="s">
        <v>415</v>
      </c>
    </row>
    <row r="280" s="2" customFormat="1" ht="33" customHeight="1">
      <c r="A280" s="37"/>
      <c r="B280" s="38"/>
      <c r="C280" s="217" t="s">
        <v>416</v>
      </c>
      <c r="D280" s="217" t="s">
        <v>117</v>
      </c>
      <c r="E280" s="218" t="s">
        <v>417</v>
      </c>
      <c r="F280" s="219" t="s">
        <v>418</v>
      </c>
      <c r="G280" s="220" t="s">
        <v>232</v>
      </c>
      <c r="H280" s="221">
        <v>3</v>
      </c>
      <c r="I280" s="222"/>
      <c r="J280" s="223">
        <f>ROUND(I280*H280,2)</f>
        <v>0</v>
      </c>
      <c r="K280" s="224"/>
      <c r="L280" s="43"/>
      <c r="M280" s="225" t="s">
        <v>1</v>
      </c>
      <c r="N280" s="226" t="s">
        <v>42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9" t="s">
        <v>211</v>
      </c>
      <c r="AT280" s="229" t="s">
        <v>117</v>
      </c>
      <c r="AU280" s="229" t="s">
        <v>122</v>
      </c>
      <c r="AY280" s="16" t="s">
        <v>114</v>
      </c>
      <c r="BE280" s="230">
        <f>IF(N280="základná",J280,0)</f>
        <v>0</v>
      </c>
      <c r="BF280" s="230">
        <f>IF(N280="znížená",J280,0)</f>
        <v>0</v>
      </c>
      <c r="BG280" s="230">
        <f>IF(N280="zákl. prenesená",J280,0)</f>
        <v>0</v>
      </c>
      <c r="BH280" s="230">
        <f>IF(N280="zníž. prenesená",J280,0)</f>
        <v>0</v>
      </c>
      <c r="BI280" s="230">
        <f>IF(N280="nulová",J280,0)</f>
        <v>0</v>
      </c>
      <c r="BJ280" s="16" t="s">
        <v>122</v>
      </c>
      <c r="BK280" s="230">
        <f>ROUND(I280*H280,2)</f>
        <v>0</v>
      </c>
      <c r="BL280" s="16" t="s">
        <v>211</v>
      </c>
      <c r="BM280" s="229" t="s">
        <v>419</v>
      </c>
    </row>
    <row r="281" s="2" customFormat="1" ht="24.15" customHeight="1">
      <c r="A281" s="37"/>
      <c r="B281" s="38"/>
      <c r="C281" s="217" t="s">
        <v>420</v>
      </c>
      <c r="D281" s="217" t="s">
        <v>117</v>
      </c>
      <c r="E281" s="218" t="s">
        <v>421</v>
      </c>
      <c r="F281" s="219" t="s">
        <v>422</v>
      </c>
      <c r="G281" s="220" t="s">
        <v>279</v>
      </c>
      <c r="H281" s="221">
        <v>0.32800000000000001</v>
      </c>
      <c r="I281" s="222"/>
      <c r="J281" s="223">
        <f>ROUND(I281*H281,2)</f>
        <v>0</v>
      </c>
      <c r="K281" s="224"/>
      <c r="L281" s="43"/>
      <c r="M281" s="225" t="s">
        <v>1</v>
      </c>
      <c r="N281" s="226" t="s">
        <v>42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9" t="s">
        <v>211</v>
      </c>
      <c r="AT281" s="229" t="s">
        <v>117</v>
      </c>
      <c r="AU281" s="229" t="s">
        <v>122</v>
      </c>
      <c r="AY281" s="16" t="s">
        <v>114</v>
      </c>
      <c r="BE281" s="230">
        <f>IF(N281="základná",J281,0)</f>
        <v>0</v>
      </c>
      <c r="BF281" s="230">
        <f>IF(N281="znížená",J281,0)</f>
        <v>0</v>
      </c>
      <c r="BG281" s="230">
        <f>IF(N281="zákl. prenesená",J281,0)</f>
        <v>0</v>
      </c>
      <c r="BH281" s="230">
        <f>IF(N281="zníž. prenesená",J281,0)</f>
        <v>0</v>
      </c>
      <c r="BI281" s="230">
        <f>IF(N281="nulová",J281,0)</f>
        <v>0</v>
      </c>
      <c r="BJ281" s="16" t="s">
        <v>122</v>
      </c>
      <c r="BK281" s="230">
        <f>ROUND(I281*H281,2)</f>
        <v>0</v>
      </c>
      <c r="BL281" s="16" t="s">
        <v>211</v>
      </c>
      <c r="BM281" s="229" t="s">
        <v>423</v>
      </c>
    </row>
    <row r="282" s="12" customFormat="1" ht="22.8" customHeight="1">
      <c r="A282" s="12"/>
      <c r="B282" s="201"/>
      <c r="C282" s="202"/>
      <c r="D282" s="203" t="s">
        <v>75</v>
      </c>
      <c r="E282" s="215" t="s">
        <v>424</v>
      </c>
      <c r="F282" s="215" t="s">
        <v>425</v>
      </c>
      <c r="G282" s="202"/>
      <c r="H282" s="202"/>
      <c r="I282" s="205"/>
      <c r="J282" s="216">
        <f>BK282</f>
        <v>0</v>
      </c>
      <c r="K282" s="202"/>
      <c r="L282" s="207"/>
      <c r="M282" s="208"/>
      <c r="N282" s="209"/>
      <c r="O282" s="209"/>
      <c r="P282" s="210">
        <f>SUM(P283:P285)</f>
        <v>0</v>
      </c>
      <c r="Q282" s="209"/>
      <c r="R282" s="210">
        <f>SUM(R283:R285)</f>
        <v>0</v>
      </c>
      <c r="S282" s="209"/>
      <c r="T282" s="211">
        <f>SUM(T283:T285)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2" t="s">
        <v>122</v>
      </c>
      <c r="AT282" s="213" t="s">
        <v>75</v>
      </c>
      <c r="AU282" s="213" t="s">
        <v>81</v>
      </c>
      <c r="AY282" s="212" t="s">
        <v>114</v>
      </c>
      <c r="BK282" s="214">
        <f>SUM(BK283:BK285)</f>
        <v>0</v>
      </c>
    </row>
    <row r="283" s="2" customFormat="1" ht="33" customHeight="1">
      <c r="A283" s="37"/>
      <c r="B283" s="38"/>
      <c r="C283" s="217" t="s">
        <v>426</v>
      </c>
      <c r="D283" s="217" t="s">
        <v>117</v>
      </c>
      <c r="E283" s="218" t="s">
        <v>427</v>
      </c>
      <c r="F283" s="219" t="s">
        <v>428</v>
      </c>
      <c r="G283" s="220" t="s">
        <v>222</v>
      </c>
      <c r="H283" s="221">
        <v>10</v>
      </c>
      <c r="I283" s="222"/>
      <c r="J283" s="223">
        <f>ROUND(I283*H283,2)</f>
        <v>0</v>
      </c>
      <c r="K283" s="224"/>
      <c r="L283" s="43"/>
      <c r="M283" s="225" t="s">
        <v>1</v>
      </c>
      <c r="N283" s="226" t="s">
        <v>42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9" t="s">
        <v>211</v>
      </c>
      <c r="AT283" s="229" t="s">
        <v>117</v>
      </c>
      <c r="AU283" s="229" t="s">
        <v>122</v>
      </c>
      <c r="AY283" s="16" t="s">
        <v>114</v>
      </c>
      <c r="BE283" s="230">
        <f>IF(N283="základná",J283,0)</f>
        <v>0</v>
      </c>
      <c r="BF283" s="230">
        <f>IF(N283="znížená",J283,0)</f>
        <v>0</v>
      </c>
      <c r="BG283" s="230">
        <f>IF(N283="zákl. prenesená",J283,0)</f>
        <v>0</v>
      </c>
      <c r="BH283" s="230">
        <f>IF(N283="zníž. prenesená",J283,0)</f>
        <v>0</v>
      </c>
      <c r="BI283" s="230">
        <f>IF(N283="nulová",J283,0)</f>
        <v>0</v>
      </c>
      <c r="BJ283" s="16" t="s">
        <v>122</v>
      </c>
      <c r="BK283" s="230">
        <f>ROUND(I283*H283,2)</f>
        <v>0</v>
      </c>
      <c r="BL283" s="16" t="s">
        <v>211</v>
      </c>
      <c r="BM283" s="229" t="s">
        <v>429</v>
      </c>
    </row>
    <row r="284" s="2" customFormat="1" ht="44.25" customHeight="1">
      <c r="A284" s="37"/>
      <c r="B284" s="38"/>
      <c r="C284" s="217" t="s">
        <v>430</v>
      </c>
      <c r="D284" s="217" t="s">
        <v>117</v>
      </c>
      <c r="E284" s="218" t="s">
        <v>431</v>
      </c>
      <c r="F284" s="219" t="s">
        <v>432</v>
      </c>
      <c r="G284" s="220" t="s">
        <v>327</v>
      </c>
      <c r="H284" s="221">
        <v>120</v>
      </c>
      <c r="I284" s="222"/>
      <c r="J284" s="223">
        <f>ROUND(I284*H284,2)</f>
        <v>0</v>
      </c>
      <c r="K284" s="224"/>
      <c r="L284" s="43"/>
      <c r="M284" s="225" t="s">
        <v>1</v>
      </c>
      <c r="N284" s="226" t="s">
        <v>42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9" t="s">
        <v>211</v>
      </c>
      <c r="AT284" s="229" t="s">
        <v>117</v>
      </c>
      <c r="AU284" s="229" t="s">
        <v>122</v>
      </c>
      <c r="AY284" s="16" t="s">
        <v>114</v>
      </c>
      <c r="BE284" s="230">
        <f>IF(N284="základná",J284,0)</f>
        <v>0</v>
      </c>
      <c r="BF284" s="230">
        <f>IF(N284="znížená",J284,0)</f>
        <v>0</v>
      </c>
      <c r="BG284" s="230">
        <f>IF(N284="zákl. prenesená",J284,0)</f>
        <v>0</v>
      </c>
      <c r="BH284" s="230">
        <f>IF(N284="zníž. prenesená",J284,0)</f>
        <v>0</v>
      </c>
      <c r="BI284" s="230">
        <f>IF(N284="nulová",J284,0)</f>
        <v>0</v>
      </c>
      <c r="BJ284" s="16" t="s">
        <v>122</v>
      </c>
      <c r="BK284" s="230">
        <f>ROUND(I284*H284,2)</f>
        <v>0</v>
      </c>
      <c r="BL284" s="16" t="s">
        <v>211</v>
      </c>
      <c r="BM284" s="229" t="s">
        <v>433</v>
      </c>
    </row>
    <row r="285" s="2" customFormat="1" ht="24.15" customHeight="1">
      <c r="A285" s="37"/>
      <c r="B285" s="38"/>
      <c r="C285" s="217" t="s">
        <v>434</v>
      </c>
      <c r="D285" s="217" t="s">
        <v>117</v>
      </c>
      <c r="E285" s="218" t="s">
        <v>435</v>
      </c>
      <c r="F285" s="219" t="s">
        <v>436</v>
      </c>
      <c r="G285" s="220" t="s">
        <v>279</v>
      </c>
      <c r="H285" s="221">
        <v>0.0080000000000000002</v>
      </c>
      <c r="I285" s="222"/>
      <c r="J285" s="223">
        <f>ROUND(I285*H285,2)</f>
        <v>0</v>
      </c>
      <c r="K285" s="224"/>
      <c r="L285" s="43"/>
      <c r="M285" s="225" t="s">
        <v>1</v>
      </c>
      <c r="N285" s="226" t="s">
        <v>42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9" t="s">
        <v>211</v>
      </c>
      <c r="AT285" s="229" t="s">
        <v>117</v>
      </c>
      <c r="AU285" s="229" t="s">
        <v>122</v>
      </c>
      <c r="AY285" s="16" t="s">
        <v>114</v>
      </c>
      <c r="BE285" s="230">
        <f>IF(N285="základná",J285,0)</f>
        <v>0</v>
      </c>
      <c r="BF285" s="230">
        <f>IF(N285="znížená",J285,0)</f>
        <v>0</v>
      </c>
      <c r="BG285" s="230">
        <f>IF(N285="zákl. prenesená",J285,0)</f>
        <v>0</v>
      </c>
      <c r="BH285" s="230">
        <f>IF(N285="zníž. prenesená",J285,0)</f>
        <v>0</v>
      </c>
      <c r="BI285" s="230">
        <f>IF(N285="nulová",J285,0)</f>
        <v>0</v>
      </c>
      <c r="BJ285" s="16" t="s">
        <v>122</v>
      </c>
      <c r="BK285" s="230">
        <f>ROUND(I285*H285,2)</f>
        <v>0</v>
      </c>
      <c r="BL285" s="16" t="s">
        <v>211</v>
      </c>
      <c r="BM285" s="229" t="s">
        <v>437</v>
      </c>
    </row>
    <row r="286" s="12" customFormat="1" ht="22.8" customHeight="1">
      <c r="A286" s="12"/>
      <c r="B286" s="201"/>
      <c r="C286" s="202"/>
      <c r="D286" s="203" t="s">
        <v>75</v>
      </c>
      <c r="E286" s="215" t="s">
        <v>438</v>
      </c>
      <c r="F286" s="215" t="s">
        <v>439</v>
      </c>
      <c r="G286" s="202"/>
      <c r="H286" s="202"/>
      <c r="I286" s="205"/>
      <c r="J286" s="216">
        <f>BK286</f>
        <v>0</v>
      </c>
      <c r="K286" s="202"/>
      <c r="L286" s="207"/>
      <c r="M286" s="208"/>
      <c r="N286" s="209"/>
      <c r="O286" s="209"/>
      <c r="P286" s="210">
        <f>SUM(P287:P299)</f>
        <v>0</v>
      </c>
      <c r="Q286" s="209"/>
      <c r="R286" s="210">
        <f>SUM(R287:R299)</f>
        <v>0</v>
      </c>
      <c r="S286" s="209"/>
      <c r="T286" s="211">
        <f>SUM(T287:T299)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2" t="s">
        <v>122</v>
      </c>
      <c r="AT286" s="213" t="s">
        <v>75</v>
      </c>
      <c r="AU286" s="213" t="s">
        <v>81</v>
      </c>
      <c r="AY286" s="212" t="s">
        <v>114</v>
      </c>
      <c r="BK286" s="214">
        <f>SUM(BK287:BK299)</f>
        <v>0</v>
      </c>
    </row>
    <row r="287" s="2" customFormat="1" ht="24.15" customHeight="1">
      <c r="A287" s="37"/>
      <c r="B287" s="38"/>
      <c r="C287" s="217" t="s">
        <v>440</v>
      </c>
      <c r="D287" s="217" t="s">
        <v>117</v>
      </c>
      <c r="E287" s="218" t="s">
        <v>441</v>
      </c>
      <c r="F287" s="219" t="s">
        <v>442</v>
      </c>
      <c r="G287" s="220" t="s">
        <v>120</v>
      </c>
      <c r="H287" s="221">
        <v>7.4249999999999998</v>
      </c>
      <c r="I287" s="222"/>
      <c r="J287" s="223">
        <f>ROUND(I287*H287,2)</f>
        <v>0</v>
      </c>
      <c r="K287" s="224"/>
      <c r="L287" s="43"/>
      <c r="M287" s="225" t="s">
        <v>1</v>
      </c>
      <c r="N287" s="226" t="s">
        <v>42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9" t="s">
        <v>211</v>
      </c>
      <c r="AT287" s="229" t="s">
        <v>117</v>
      </c>
      <c r="AU287" s="229" t="s">
        <v>122</v>
      </c>
      <c r="AY287" s="16" t="s">
        <v>114</v>
      </c>
      <c r="BE287" s="230">
        <f>IF(N287="základná",J287,0)</f>
        <v>0</v>
      </c>
      <c r="BF287" s="230">
        <f>IF(N287="znížená",J287,0)</f>
        <v>0</v>
      </c>
      <c r="BG287" s="230">
        <f>IF(N287="zákl. prenesená",J287,0)</f>
        <v>0</v>
      </c>
      <c r="BH287" s="230">
        <f>IF(N287="zníž. prenesená",J287,0)</f>
        <v>0</v>
      </c>
      <c r="BI287" s="230">
        <f>IF(N287="nulová",J287,0)</f>
        <v>0</v>
      </c>
      <c r="BJ287" s="16" t="s">
        <v>122</v>
      </c>
      <c r="BK287" s="230">
        <f>ROUND(I287*H287,2)</f>
        <v>0</v>
      </c>
      <c r="BL287" s="16" t="s">
        <v>211</v>
      </c>
      <c r="BM287" s="229" t="s">
        <v>443</v>
      </c>
    </row>
    <row r="288" s="13" customFormat="1">
      <c r="A288" s="13"/>
      <c r="B288" s="231"/>
      <c r="C288" s="232"/>
      <c r="D288" s="233" t="s">
        <v>124</v>
      </c>
      <c r="E288" s="234" t="s">
        <v>1</v>
      </c>
      <c r="F288" s="235" t="s">
        <v>444</v>
      </c>
      <c r="G288" s="232"/>
      <c r="H288" s="236">
        <v>7.4249999999999998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124</v>
      </c>
      <c r="AU288" s="242" t="s">
        <v>122</v>
      </c>
      <c r="AV288" s="13" t="s">
        <v>122</v>
      </c>
      <c r="AW288" s="13" t="s">
        <v>33</v>
      </c>
      <c r="AX288" s="13" t="s">
        <v>76</v>
      </c>
      <c r="AY288" s="242" t="s">
        <v>114</v>
      </c>
    </row>
    <row r="289" s="14" customFormat="1">
      <c r="A289" s="14"/>
      <c r="B289" s="243"/>
      <c r="C289" s="244"/>
      <c r="D289" s="233" t="s">
        <v>124</v>
      </c>
      <c r="E289" s="245" t="s">
        <v>1</v>
      </c>
      <c r="F289" s="246" t="s">
        <v>162</v>
      </c>
      <c r="G289" s="244"/>
      <c r="H289" s="247">
        <v>7.4249999999999998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124</v>
      </c>
      <c r="AU289" s="253" t="s">
        <v>122</v>
      </c>
      <c r="AV289" s="14" t="s">
        <v>121</v>
      </c>
      <c r="AW289" s="14" t="s">
        <v>33</v>
      </c>
      <c r="AX289" s="14" t="s">
        <v>81</v>
      </c>
      <c r="AY289" s="253" t="s">
        <v>114</v>
      </c>
    </row>
    <row r="290" s="2" customFormat="1" ht="24.15" customHeight="1">
      <c r="A290" s="37"/>
      <c r="B290" s="38"/>
      <c r="C290" s="254" t="s">
        <v>445</v>
      </c>
      <c r="D290" s="254" t="s">
        <v>324</v>
      </c>
      <c r="E290" s="255" t="s">
        <v>446</v>
      </c>
      <c r="F290" s="256" t="s">
        <v>447</v>
      </c>
      <c r="G290" s="257" t="s">
        <v>120</v>
      </c>
      <c r="H290" s="258">
        <v>7.5739999999999998</v>
      </c>
      <c r="I290" s="259"/>
      <c r="J290" s="260">
        <f>ROUND(I290*H290,2)</f>
        <v>0</v>
      </c>
      <c r="K290" s="261"/>
      <c r="L290" s="262"/>
      <c r="M290" s="263" t="s">
        <v>1</v>
      </c>
      <c r="N290" s="264" t="s">
        <v>42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9" t="s">
        <v>293</v>
      </c>
      <c r="AT290" s="229" t="s">
        <v>324</v>
      </c>
      <c r="AU290" s="229" t="s">
        <v>122</v>
      </c>
      <c r="AY290" s="16" t="s">
        <v>114</v>
      </c>
      <c r="BE290" s="230">
        <f>IF(N290="základná",J290,0)</f>
        <v>0</v>
      </c>
      <c r="BF290" s="230">
        <f>IF(N290="znížená",J290,0)</f>
        <v>0</v>
      </c>
      <c r="BG290" s="230">
        <f>IF(N290="zákl. prenesená",J290,0)</f>
        <v>0</v>
      </c>
      <c r="BH290" s="230">
        <f>IF(N290="zníž. prenesená",J290,0)</f>
        <v>0</v>
      </c>
      <c r="BI290" s="230">
        <f>IF(N290="nulová",J290,0)</f>
        <v>0</v>
      </c>
      <c r="BJ290" s="16" t="s">
        <v>122</v>
      </c>
      <c r="BK290" s="230">
        <f>ROUND(I290*H290,2)</f>
        <v>0</v>
      </c>
      <c r="BL290" s="16" t="s">
        <v>211</v>
      </c>
      <c r="BM290" s="229" t="s">
        <v>448</v>
      </c>
    </row>
    <row r="291" s="13" customFormat="1">
      <c r="A291" s="13"/>
      <c r="B291" s="231"/>
      <c r="C291" s="232"/>
      <c r="D291" s="233" t="s">
        <v>124</v>
      </c>
      <c r="E291" s="234" t="s">
        <v>1</v>
      </c>
      <c r="F291" s="235" t="s">
        <v>449</v>
      </c>
      <c r="G291" s="232"/>
      <c r="H291" s="236">
        <v>7.5739999999999998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124</v>
      </c>
      <c r="AU291" s="242" t="s">
        <v>122</v>
      </c>
      <c r="AV291" s="13" t="s">
        <v>122</v>
      </c>
      <c r="AW291" s="13" t="s">
        <v>33</v>
      </c>
      <c r="AX291" s="13" t="s">
        <v>76</v>
      </c>
      <c r="AY291" s="242" t="s">
        <v>114</v>
      </c>
    </row>
    <row r="292" s="14" customFormat="1">
      <c r="A292" s="14"/>
      <c r="B292" s="243"/>
      <c r="C292" s="244"/>
      <c r="D292" s="233" t="s">
        <v>124</v>
      </c>
      <c r="E292" s="245" t="s">
        <v>1</v>
      </c>
      <c r="F292" s="246" t="s">
        <v>162</v>
      </c>
      <c r="G292" s="244"/>
      <c r="H292" s="247">
        <v>7.5739999999999998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124</v>
      </c>
      <c r="AU292" s="253" t="s">
        <v>122</v>
      </c>
      <c r="AV292" s="14" t="s">
        <v>121</v>
      </c>
      <c r="AW292" s="14" t="s">
        <v>33</v>
      </c>
      <c r="AX292" s="14" t="s">
        <v>81</v>
      </c>
      <c r="AY292" s="253" t="s">
        <v>114</v>
      </c>
    </row>
    <row r="293" s="2" customFormat="1" ht="24.15" customHeight="1">
      <c r="A293" s="37"/>
      <c r="B293" s="38"/>
      <c r="C293" s="217" t="s">
        <v>450</v>
      </c>
      <c r="D293" s="217" t="s">
        <v>117</v>
      </c>
      <c r="E293" s="218" t="s">
        <v>451</v>
      </c>
      <c r="F293" s="219" t="s">
        <v>452</v>
      </c>
      <c r="G293" s="220" t="s">
        <v>120</v>
      </c>
      <c r="H293" s="221">
        <v>27.533000000000001</v>
      </c>
      <c r="I293" s="222"/>
      <c r="J293" s="223">
        <f>ROUND(I293*H293,2)</f>
        <v>0</v>
      </c>
      <c r="K293" s="224"/>
      <c r="L293" s="43"/>
      <c r="M293" s="225" t="s">
        <v>1</v>
      </c>
      <c r="N293" s="226" t="s">
        <v>42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9" t="s">
        <v>211</v>
      </c>
      <c r="AT293" s="229" t="s">
        <v>117</v>
      </c>
      <c r="AU293" s="229" t="s">
        <v>122</v>
      </c>
      <c r="AY293" s="16" t="s">
        <v>114</v>
      </c>
      <c r="BE293" s="230">
        <f>IF(N293="základná",J293,0)</f>
        <v>0</v>
      </c>
      <c r="BF293" s="230">
        <f>IF(N293="znížená",J293,0)</f>
        <v>0</v>
      </c>
      <c r="BG293" s="230">
        <f>IF(N293="zákl. prenesená",J293,0)</f>
        <v>0</v>
      </c>
      <c r="BH293" s="230">
        <f>IF(N293="zníž. prenesená",J293,0)</f>
        <v>0</v>
      </c>
      <c r="BI293" s="230">
        <f>IF(N293="nulová",J293,0)</f>
        <v>0</v>
      </c>
      <c r="BJ293" s="16" t="s">
        <v>122</v>
      </c>
      <c r="BK293" s="230">
        <f>ROUND(I293*H293,2)</f>
        <v>0</v>
      </c>
      <c r="BL293" s="16" t="s">
        <v>211</v>
      </c>
      <c r="BM293" s="229" t="s">
        <v>453</v>
      </c>
    </row>
    <row r="294" s="13" customFormat="1">
      <c r="A294" s="13"/>
      <c r="B294" s="231"/>
      <c r="C294" s="232"/>
      <c r="D294" s="233" t="s">
        <v>124</v>
      </c>
      <c r="E294" s="234" t="s">
        <v>1</v>
      </c>
      <c r="F294" s="235" t="s">
        <v>454</v>
      </c>
      <c r="G294" s="232"/>
      <c r="H294" s="236">
        <v>27.533000000000001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124</v>
      </c>
      <c r="AU294" s="242" t="s">
        <v>122</v>
      </c>
      <c r="AV294" s="13" t="s">
        <v>122</v>
      </c>
      <c r="AW294" s="13" t="s">
        <v>33</v>
      </c>
      <c r="AX294" s="13" t="s">
        <v>76</v>
      </c>
      <c r="AY294" s="242" t="s">
        <v>114</v>
      </c>
    </row>
    <row r="295" s="14" customFormat="1">
      <c r="A295" s="14"/>
      <c r="B295" s="243"/>
      <c r="C295" s="244"/>
      <c r="D295" s="233" t="s">
        <v>124</v>
      </c>
      <c r="E295" s="245" t="s">
        <v>1</v>
      </c>
      <c r="F295" s="246" t="s">
        <v>162</v>
      </c>
      <c r="G295" s="244"/>
      <c r="H295" s="247">
        <v>27.533000000000001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124</v>
      </c>
      <c r="AU295" s="253" t="s">
        <v>122</v>
      </c>
      <c r="AV295" s="14" t="s">
        <v>121</v>
      </c>
      <c r="AW295" s="14" t="s">
        <v>33</v>
      </c>
      <c r="AX295" s="14" t="s">
        <v>81</v>
      </c>
      <c r="AY295" s="253" t="s">
        <v>114</v>
      </c>
    </row>
    <row r="296" s="2" customFormat="1" ht="24.15" customHeight="1">
      <c r="A296" s="37"/>
      <c r="B296" s="38"/>
      <c r="C296" s="254" t="s">
        <v>455</v>
      </c>
      <c r="D296" s="254" t="s">
        <v>324</v>
      </c>
      <c r="E296" s="255" t="s">
        <v>456</v>
      </c>
      <c r="F296" s="256" t="s">
        <v>457</v>
      </c>
      <c r="G296" s="257" t="s">
        <v>120</v>
      </c>
      <c r="H296" s="258">
        <v>28.084</v>
      </c>
      <c r="I296" s="259"/>
      <c r="J296" s="260">
        <f>ROUND(I296*H296,2)</f>
        <v>0</v>
      </c>
      <c r="K296" s="261"/>
      <c r="L296" s="262"/>
      <c r="M296" s="263" t="s">
        <v>1</v>
      </c>
      <c r="N296" s="264" t="s">
        <v>42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9" t="s">
        <v>293</v>
      </c>
      <c r="AT296" s="229" t="s">
        <v>324</v>
      </c>
      <c r="AU296" s="229" t="s">
        <v>122</v>
      </c>
      <c r="AY296" s="16" t="s">
        <v>114</v>
      </c>
      <c r="BE296" s="230">
        <f>IF(N296="základná",J296,0)</f>
        <v>0</v>
      </c>
      <c r="BF296" s="230">
        <f>IF(N296="znížená",J296,0)</f>
        <v>0</v>
      </c>
      <c r="BG296" s="230">
        <f>IF(N296="zákl. prenesená",J296,0)</f>
        <v>0</v>
      </c>
      <c r="BH296" s="230">
        <f>IF(N296="zníž. prenesená",J296,0)</f>
        <v>0</v>
      </c>
      <c r="BI296" s="230">
        <f>IF(N296="nulová",J296,0)</f>
        <v>0</v>
      </c>
      <c r="BJ296" s="16" t="s">
        <v>122</v>
      </c>
      <c r="BK296" s="230">
        <f>ROUND(I296*H296,2)</f>
        <v>0</v>
      </c>
      <c r="BL296" s="16" t="s">
        <v>211</v>
      </c>
      <c r="BM296" s="229" t="s">
        <v>458</v>
      </c>
    </row>
    <row r="297" s="13" customFormat="1">
      <c r="A297" s="13"/>
      <c r="B297" s="231"/>
      <c r="C297" s="232"/>
      <c r="D297" s="233" t="s">
        <v>124</v>
      </c>
      <c r="E297" s="234" t="s">
        <v>1</v>
      </c>
      <c r="F297" s="235" t="s">
        <v>459</v>
      </c>
      <c r="G297" s="232"/>
      <c r="H297" s="236">
        <v>28.084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124</v>
      </c>
      <c r="AU297" s="242" t="s">
        <v>122</v>
      </c>
      <c r="AV297" s="13" t="s">
        <v>122</v>
      </c>
      <c r="AW297" s="13" t="s">
        <v>33</v>
      </c>
      <c r="AX297" s="13" t="s">
        <v>76</v>
      </c>
      <c r="AY297" s="242" t="s">
        <v>114</v>
      </c>
    </row>
    <row r="298" s="14" customFormat="1">
      <c r="A298" s="14"/>
      <c r="B298" s="243"/>
      <c r="C298" s="244"/>
      <c r="D298" s="233" t="s">
        <v>124</v>
      </c>
      <c r="E298" s="245" t="s">
        <v>1</v>
      </c>
      <c r="F298" s="246" t="s">
        <v>162</v>
      </c>
      <c r="G298" s="244"/>
      <c r="H298" s="247">
        <v>28.084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124</v>
      </c>
      <c r="AU298" s="253" t="s">
        <v>122</v>
      </c>
      <c r="AV298" s="14" t="s">
        <v>121</v>
      </c>
      <c r="AW298" s="14" t="s">
        <v>33</v>
      </c>
      <c r="AX298" s="14" t="s">
        <v>81</v>
      </c>
      <c r="AY298" s="253" t="s">
        <v>114</v>
      </c>
    </row>
    <row r="299" s="2" customFormat="1" ht="24.15" customHeight="1">
      <c r="A299" s="37"/>
      <c r="B299" s="38"/>
      <c r="C299" s="217" t="s">
        <v>460</v>
      </c>
      <c r="D299" s="217" t="s">
        <v>117</v>
      </c>
      <c r="E299" s="218" t="s">
        <v>461</v>
      </c>
      <c r="F299" s="219" t="s">
        <v>462</v>
      </c>
      <c r="G299" s="220" t="s">
        <v>279</v>
      </c>
      <c r="H299" s="221">
        <v>0.54300000000000004</v>
      </c>
      <c r="I299" s="222"/>
      <c r="J299" s="223">
        <f>ROUND(I299*H299,2)</f>
        <v>0</v>
      </c>
      <c r="K299" s="224"/>
      <c r="L299" s="43"/>
      <c r="M299" s="225" t="s">
        <v>1</v>
      </c>
      <c r="N299" s="226" t="s">
        <v>42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9" t="s">
        <v>211</v>
      </c>
      <c r="AT299" s="229" t="s">
        <v>117</v>
      </c>
      <c r="AU299" s="229" t="s">
        <v>122</v>
      </c>
      <c r="AY299" s="16" t="s">
        <v>114</v>
      </c>
      <c r="BE299" s="230">
        <f>IF(N299="základná",J299,0)</f>
        <v>0</v>
      </c>
      <c r="BF299" s="230">
        <f>IF(N299="znížená",J299,0)</f>
        <v>0</v>
      </c>
      <c r="BG299" s="230">
        <f>IF(N299="zákl. prenesená",J299,0)</f>
        <v>0</v>
      </c>
      <c r="BH299" s="230">
        <f>IF(N299="zníž. prenesená",J299,0)</f>
        <v>0</v>
      </c>
      <c r="BI299" s="230">
        <f>IF(N299="nulová",J299,0)</f>
        <v>0</v>
      </c>
      <c r="BJ299" s="16" t="s">
        <v>122</v>
      </c>
      <c r="BK299" s="230">
        <f>ROUND(I299*H299,2)</f>
        <v>0</v>
      </c>
      <c r="BL299" s="16" t="s">
        <v>211</v>
      </c>
      <c r="BM299" s="229" t="s">
        <v>463</v>
      </c>
    </row>
    <row r="300" s="12" customFormat="1" ht="25.92" customHeight="1">
      <c r="A300" s="12"/>
      <c r="B300" s="201"/>
      <c r="C300" s="202"/>
      <c r="D300" s="203" t="s">
        <v>75</v>
      </c>
      <c r="E300" s="204" t="s">
        <v>464</v>
      </c>
      <c r="F300" s="204" t="s">
        <v>465</v>
      </c>
      <c r="G300" s="202"/>
      <c r="H300" s="202"/>
      <c r="I300" s="205"/>
      <c r="J300" s="206">
        <f>BK300</f>
        <v>0</v>
      </c>
      <c r="K300" s="202"/>
      <c r="L300" s="207"/>
      <c r="M300" s="208"/>
      <c r="N300" s="209"/>
      <c r="O300" s="209"/>
      <c r="P300" s="210">
        <f>SUM(P301:P303)</f>
        <v>0</v>
      </c>
      <c r="Q300" s="209"/>
      <c r="R300" s="210">
        <f>SUM(R301:R303)</f>
        <v>0</v>
      </c>
      <c r="S300" s="209"/>
      <c r="T300" s="211">
        <f>SUM(T301:T303)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2" t="s">
        <v>121</v>
      </c>
      <c r="AT300" s="213" t="s">
        <v>75</v>
      </c>
      <c r="AU300" s="213" t="s">
        <v>76</v>
      </c>
      <c r="AY300" s="212" t="s">
        <v>114</v>
      </c>
      <c r="BK300" s="214">
        <f>SUM(BK301:BK303)</f>
        <v>0</v>
      </c>
    </row>
    <row r="301" s="2" customFormat="1" ht="44.25" customHeight="1">
      <c r="A301" s="37"/>
      <c r="B301" s="38"/>
      <c r="C301" s="217" t="s">
        <v>466</v>
      </c>
      <c r="D301" s="217" t="s">
        <v>117</v>
      </c>
      <c r="E301" s="218" t="s">
        <v>467</v>
      </c>
      <c r="F301" s="219" t="s">
        <v>468</v>
      </c>
      <c r="G301" s="220" t="s">
        <v>469</v>
      </c>
      <c r="H301" s="221">
        <v>120</v>
      </c>
      <c r="I301" s="222"/>
      <c r="J301" s="223">
        <f>ROUND(I301*H301,2)</f>
        <v>0</v>
      </c>
      <c r="K301" s="224"/>
      <c r="L301" s="43"/>
      <c r="M301" s="225" t="s">
        <v>1</v>
      </c>
      <c r="N301" s="226" t="s">
        <v>42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9" t="s">
        <v>470</v>
      </c>
      <c r="AT301" s="229" t="s">
        <v>117</v>
      </c>
      <c r="AU301" s="229" t="s">
        <v>81</v>
      </c>
      <c r="AY301" s="16" t="s">
        <v>114</v>
      </c>
      <c r="BE301" s="230">
        <f>IF(N301="základná",J301,0)</f>
        <v>0</v>
      </c>
      <c r="BF301" s="230">
        <f>IF(N301="znížená",J301,0)</f>
        <v>0</v>
      </c>
      <c r="BG301" s="230">
        <f>IF(N301="zákl. prenesená",J301,0)</f>
        <v>0</v>
      </c>
      <c r="BH301" s="230">
        <f>IF(N301="zníž. prenesená",J301,0)</f>
        <v>0</v>
      </c>
      <c r="BI301" s="230">
        <f>IF(N301="nulová",J301,0)</f>
        <v>0</v>
      </c>
      <c r="BJ301" s="16" t="s">
        <v>122</v>
      </c>
      <c r="BK301" s="230">
        <f>ROUND(I301*H301,2)</f>
        <v>0</v>
      </c>
      <c r="BL301" s="16" t="s">
        <v>470</v>
      </c>
      <c r="BM301" s="229" t="s">
        <v>471</v>
      </c>
    </row>
    <row r="302" s="2" customFormat="1" ht="37.8" customHeight="1">
      <c r="A302" s="37"/>
      <c r="B302" s="38"/>
      <c r="C302" s="217" t="s">
        <v>472</v>
      </c>
      <c r="D302" s="217" t="s">
        <v>117</v>
      </c>
      <c r="E302" s="218" t="s">
        <v>473</v>
      </c>
      <c r="F302" s="219" t="s">
        <v>474</v>
      </c>
      <c r="G302" s="220" t="s">
        <v>469</v>
      </c>
      <c r="H302" s="221">
        <v>16</v>
      </c>
      <c r="I302" s="222"/>
      <c r="J302" s="223">
        <f>ROUND(I302*H302,2)</f>
        <v>0</v>
      </c>
      <c r="K302" s="224"/>
      <c r="L302" s="43"/>
      <c r="M302" s="225" t="s">
        <v>1</v>
      </c>
      <c r="N302" s="226" t="s">
        <v>42</v>
      </c>
      <c r="O302" s="91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9" t="s">
        <v>470</v>
      </c>
      <c r="AT302" s="229" t="s">
        <v>117</v>
      </c>
      <c r="AU302" s="229" t="s">
        <v>81</v>
      </c>
      <c r="AY302" s="16" t="s">
        <v>114</v>
      </c>
      <c r="BE302" s="230">
        <f>IF(N302="základná",J302,0)</f>
        <v>0</v>
      </c>
      <c r="BF302" s="230">
        <f>IF(N302="znížená",J302,0)</f>
        <v>0</v>
      </c>
      <c r="BG302" s="230">
        <f>IF(N302="zákl. prenesená",J302,0)</f>
        <v>0</v>
      </c>
      <c r="BH302" s="230">
        <f>IF(N302="zníž. prenesená",J302,0)</f>
        <v>0</v>
      </c>
      <c r="BI302" s="230">
        <f>IF(N302="nulová",J302,0)</f>
        <v>0</v>
      </c>
      <c r="BJ302" s="16" t="s">
        <v>122</v>
      </c>
      <c r="BK302" s="230">
        <f>ROUND(I302*H302,2)</f>
        <v>0</v>
      </c>
      <c r="BL302" s="16" t="s">
        <v>470</v>
      </c>
      <c r="BM302" s="229" t="s">
        <v>475</v>
      </c>
    </row>
    <row r="303" s="2" customFormat="1" ht="44.25" customHeight="1">
      <c r="A303" s="37"/>
      <c r="B303" s="38"/>
      <c r="C303" s="217" t="s">
        <v>476</v>
      </c>
      <c r="D303" s="217" t="s">
        <v>117</v>
      </c>
      <c r="E303" s="218" t="s">
        <v>477</v>
      </c>
      <c r="F303" s="219" t="s">
        <v>478</v>
      </c>
      <c r="G303" s="220" t="s">
        <v>469</v>
      </c>
      <c r="H303" s="221">
        <v>3</v>
      </c>
      <c r="I303" s="222"/>
      <c r="J303" s="223">
        <f>ROUND(I303*H303,2)</f>
        <v>0</v>
      </c>
      <c r="K303" s="224"/>
      <c r="L303" s="43"/>
      <c r="M303" s="269" t="s">
        <v>1</v>
      </c>
      <c r="N303" s="270" t="s">
        <v>42</v>
      </c>
      <c r="O303" s="271"/>
      <c r="P303" s="272">
        <f>O303*H303</f>
        <v>0</v>
      </c>
      <c r="Q303" s="272">
        <v>0</v>
      </c>
      <c r="R303" s="272">
        <f>Q303*H303</f>
        <v>0</v>
      </c>
      <c r="S303" s="272">
        <v>0</v>
      </c>
      <c r="T303" s="27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9" t="s">
        <v>470</v>
      </c>
      <c r="AT303" s="229" t="s">
        <v>117</v>
      </c>
      <c r="AU303" s="229" t="s">
        <v>81</v>
      </c>
      <c r="AY303" s="16" t="s">
        <v>114</v>
      </c>
      <c r="BE303" s="230">
        <f>IF(N303="základná",J303,0)</f>
        <v>0</v>
      </c>
      <c r="BF303" s="230">
        <f>IF(N303="znížená",J303,0)</f>
        <v>0</v>
      </c>
      <c r="BG303" s="230">
        <f>IF(N303="zákl. prenesená",J303,0)</f>
        <v>0</v>
      </c>
      <c r="BH303" s="230">
        <f>IF(N303="zníž. prenesená",J303,0)</f>
        <v>0</v>
      </c>
      <c r="BI303" s="230">
        <f>IF(N303="nulová",J303,0)</f>
        <v>0</v>
      </c>
      <c r="BJ303" s="16" t="s">
        <v>122</v>
      </c>
      <c r="BK303" s="230">
        <f>ROUND(I303*H303,2)</f>
        <v>0</v>
      </c>
      <c r="BL303" s="16" t="s">
        <v>470</v>
      </c>
      <c r="BM303" s="229" t="s">
        <v>479</v>
      </c>
    </row>
    <row r="304" s="2" customFormat="1" ht="6.96" customHeight="1">
      <c r="A304" s="37"/>
      <c r="B304" s="66"/>
      <c r="C304" s="67"/>
      <c r="D304" s="67"/>
      <c r="E304" s="67"/>
      <c r="F304" s="67"/>
      <c r="G304" s="67"/>
      <c r="H304" s="67"/>
      <c r="I304" s="67"/>
      <c r="J304" s="67"/>
      <c r="K304" s="67"/>
      <c r="L304" s="43"/>
      <c r="M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</row>
  </sheetData>
  <sheetProtection sheet="1" autoFilter="0" formatColumns="0" formatRows="0" objects="1" scenarios="1" spinCount="100000" saltValue="Ym1p1wYhpGUkhJHVKSIdnkgh+pVwBv47qGcGClM9NQUt2FIneUo2vtpewUYQxpH41FI1dK68DUPyJPVd3S5IoQ==" hashValue="/gpSu+dN92I0NB32isGE6nnhth662DjLBaHmfi2O4VZ7/BpxvNPtW67IttlqSts9bLAug6NeY40aZlmE2OR1SA==" algorithmName="SHA-512" password="CC35"/>
  <autoFilter ref="C122:K303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Ľuboš Čižmár</dc:creator>
  <cp:lastModifiedBy>Ľuboš Čižmár</cp:lastModifiedBy>
  <dcterms:created xsi:type="dcterms:W3CDTF">2022-06-23T13:01:53Z</dcterms:created>
  <dcterms:modified xsi:type="dcterms:W3CDTF">2022-06-23T13:01:55Z</dcterms:modified>
</cp:coreProperties>
</file>