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lachovab\Desktop\Zaň\Rekonštrukcia podláh v objekte FNsP Žilina - DNS\Mamocentrum PKII, Chodba očné odd\"/>
    </mc:Choice>
  </mc:AlternateContent>
  <xr:revisionPtr revIDLastSave="0" documentId="8_{72421A77-2425-4E26-90C2-D12193FDE681}" xr6:coauthVersionLast="47" xr6:coauthVersionMax="47" xr10:uidLastSave="{00000000-0000-0000-0000-000000000000}"/>
  <bookViews>
    <workbookView xWindow="3480" yWindow="420" windowWidth="22590" windowHeight="16620" xr2:uid="{00000000-000D-0000-FFFF-FFFF00000000}"/>
  </bookViews>
  <sheets>
    <sheet name="Rekapitulácia stavby" sheetId="1" r:id="rId1"/>
    <sheet name="P1 - Chodba PK II - mamoc..." sheetId="2" r:id="rId2"/>
    <sheet name="P1.1 - Chodba Očné odd. " sheetId="3" r:id="rId3"/>
  </sheets>
  <definedNames>
    <definedName name="_xlnm._FilterDatabase" localSheetId="1" hidden="1">'P1 - Chodba PK II - mamoc...'!$C$121:$K$157</definedName>
    <definedName name="_xlnm._FilterDatabase" localSheetId="2" hidden="1">'P1.1 - Chodba Očné odd. '!$C$121:$K$157</definedName>
    <definedName name="_xlnm.Print_Titles" localSheetId="1">'P1 - Chodba PK II - mamoc...'!$121:$121</definedName>
    <definedName name="_xlnm.Print_Titles" localSheetId="2">'P1.1 - Chodba Očné odd. '!$121:$121</definedName>
    <definedName name="_xlnm.Print_Titles" localSheetId="0">'Rekapitulácia stavby'!$92:$92</definedName>
    <definedName name="_xlnm.Print_Area" localSheetId="1">'P1 - Chodba PK II - mamoc...'!$C$4:$J$76,'P1 - Chodba PK II - mamoc...'!$C$109:$J$157</definedName>
    <definedName name="_xlnm.Print_Area" localSheetId="2">'P1.1 - Chodba Očné odd. '!$C$4:$J$76,'P1.1 - Chodba Očné odd. '!$C$109:$J$157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6" i="3"/>
  <c r="BH136" i="3"/>
  <c r="BG136" i="3"/>
  <c r="BE136" i="3"/>
  <c r="T136" i="3"/>
  <c r="T135" i="3" s="1"/>
  <c r="R136" i="3"/>
  <c r="R135" i="3" s="1"/>
  <c r="P136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F116" i="3"/>
  <c r="E114" i="3"/>
  <c r="F89" i="3"/>
  <c r="E87" i="3"/>
  <c r="J24" i="3"/>
  <c r="E24" i="3"/>
  <c r="J92" i="3" s="1"/>
  <c r="J23" i="3"/>
  <c r="J21" i="3"/>
  <c r="E21" i="3"/>
  <c r="J118" i="3" s="1"/>
  <c r="J20" i="3"/>
  <c r="J18" i="3"/>
  <c r="E18" i="3"/>
  <c r="F119" i="3" s="1"/>
  <c r="J17" i="3"/>
  <c r="J15" i="3"/>
  <c r="E15" i="3"/>
  <c r="F118" i="3" s="1"/>
  <c r="J14" i="3"/>
  <c r="J12" i="3"/>
  <c r="J116" i="3" s="1"/>
  <c r="E7" i="3"/>
  <c r="E112" i="3"/>
  <c r="J37" i="2"/>
  <c r="J36" i="2"/>
  <c r="AY95" i="1" s="1"/>
  <c r="J35" i="2"/>
  <c r="AX95" i="1" s="1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6" i="2"/>
  <c r="BH136" i="2"/>
  <c r="BG136" i="2"/>
  <c r="BE136" i="2"/>
  <c r="T136" i="2"/>
  <c r="T135" i="2"/>
  <c r="R136" i="2"/>
  <c r="R135" i="2" s="1"/>
  <c r="P136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F116" i="2"/>
  <c r="E114" i="2"/>
  <c r="F89" i="2"/>
  <c r="E87" i="2"/>
  <c r="J24" i="2"/>
  <c r="E24" i="2"/>
  <c r="J92" i="2" s="1"/>
  <c r="J23" i="2"/>
  <c r="J21" i="2"/>
  <c r="E21" i="2"/>
  <c r="J118" i="2" s="1"/>
  <c r="J20" i="2"/>
  <c r="J18" i="2"/>
  <c r="E18" i="2"/>
  <c r="F92" i="2" s="1"/>
  <c r="J17" i="2"/>
  <c r="J15" i="2"/>
  <c r="E15" i="2"/>
  <c r="F118" i="2" s="1"/>
  <c r="J14" i="2"/>
  <c r="J12" i="2"/>
  <c r="J89" i="2" s="1"/>
  <c r="E7" i="2"/>
  <c r="E112" i="2"/>
  <c r="L90" i="1"/>
  <c r="AM90" i="1"/>
  <c r="AM89" i="1"/>
  <c r="L89" i="1"/>
  <c r="AM87" i="1"/>
  <c r="L87" i="1"/>
  <c r="L85" i="1"/>
  <c r="L84" i="1"/>
  <c r="J130" i="2"/>
  <c r="J152" i="2"/>
  <c r="J139" i="2"/>
  <c r="BK140" i="2"/>
  <c r="J132" i="2"/>
  <c r="J152" i="3"/>
  <c r="J142" i="3"/>
  <c r="J144" i="3"/>
  <c r="J148" i="3"/>
  <c r="BK125" i="3"/>
  <c r="BK148" i="2"/>
  <c r="J144" i="2"/>
  <c r="J150" i="2"/>
  <c r="BK134" i="2"/>
  <c r="BK145" i="2"/>
  <c r="BK131" i="2"/>
  <c r="BK157" i="3"/>
  <c r="BK153" i="3"/>
  <c r="J129" i="3"/>
  <c r="BK134" i="3"/>
  <c r="BK147" i="3"/>
  <c r="BK157" i="2"/>
  <c r="J134" i="3"/>
  <c r="J157" i="3"/>
  <c r="J125" i="3"/>
  <c r="BK126" i="3"/>
  <c r="BK145" i="3"/>
  <c r="J147" i="2"/>
  <c r="J126" i="2"/>
  <c r="J136" i="2"/>
  <c r="J148" i="2"/>
  <c r="J157" i="2"/>
  <c r="J150" i="3"/>
  <c r="BK132" i="3"/>
  <c r="BK143" i="3"/>
  <c r="BK144" i="3"/>
  <c r="BK155" i="2"/>
  <c r="BK127" i="2"/>
  <c r="BK125" i="2"/>
  <c r="BK143" i="2"/>
  <c r="J154" i="2"/>
  <c r="BK144" i="2"/>
  <c r="BK149" i="2"/>
  <c r="BK136" i="2"/>
  <c r="BK146" i="2"/>
  <c r="BK132" i="2"/>
  <c r="J127" i="2"/>
  <c r="J136" i="3"/>
  <c r="BK152" i="3"/>
  <c r="J127" i="3"/>
  <c r="J130" i="3"/>
  <c r="BK131" i="3"/>
  <c r="BK150" i="2"/>
  <c r="J155" i="2"/>
  <c r="J149" i="2"/>
  <c r="J142" i="2"/>
  <c r="J131" i="2"/>
  <c r="BK141" i="2"/>
  <c r="J133" i="2"/>
  <c r="BK130" i="2"/>
  <c r="BK129" i="3"/>
  <c r="BK130" i="3"/>
  <c r="J145" i="3"/>
  <c r="BK146" i="3"/>
  <c r="J140" i="3"/>
  <c r="J145" i="2"/>
  <c r="J131" i="3"/>
  <c r="BK142" i="3"/>
  <c r="J126" i="3"/>
  <c r="J143" i="2"/>
  <c r="BK147" i="2"/>
  <c r="BK156" i="3"/>
  <c r="J154" i="3"/>
  <c r="J143" i="3"/>
  <c r="BK151" i="3"/>
  <c r="BK141" i="3"/>
  <c r="J129" i="2"/>
  <c r="BK154" i="2"/>
  <c r="J146" i="2"/>
  <c r="BK151" i="2"/>
  <c r="BK139" i="2"/>
  <c r="J151" i="2"/>
  <c r="BK148" i="3"/>
  <c r="J156" i="3"/>
  <c r="J153" i="3"/>
  <c r="J139" i="3"/>
  <c r="BK133" i="3"/>
  <c r="BK142" i="2"/>
  <c r="J156" i="2"/>
  <c r="J140" i="2"/>
  <c r="J146" i="3"/>
  <c r="BK136" i="3"/>
  <c r="BK155" i="3"/>
  <c r="J125" i="2"/>
  <c r="BK127" i="3"/>
  <c r="BK149" i="3"/>
  <c r="J141" i="3"/>
  <c r="BK156" i="2"/>
  <c r="BK129" i="2"/>
  <c r="J141" i="2"/>
  <c r="J153" i="2"/>
  <c r="BK153" i="2"/>
  <c r="J134" i="2"/>
  <c r="BK126" i="2"/>
  <c r="J155" i="3"/>
  <c r="BK154" i="3"/>
  <c r="J151" i="3"/>
  <c r="BK150" i="3"/>
  <c r="J133" i="3"/>
  <c r="J132" i="3"/>
  <c r="BK152" i="2"/>
  <c r="BK133" i="2"/>
  <c r="AS94" i="1"/>
  <c r="BK139" i="3"/>
  <c r="J147" i="3"/>
  <c r="J149" i="3"/>
  <c r="BK140" i="3"/>
  <c r="BK128" i="2" l="1"/>
  <c r="J128" i="2"/>
  <c r="J99" i="2"/>
  <c r="P128" i="2"/>
  <c r="R138" i="2"/>
  <c r="R137" i="2" s="1"/>
  <c r="P124" i="2"/>
  <c r="P123" i="2"/>
  <c r="BK138" i="2"/>
  <c r="BK137" i="2" s="1"/>
  <c r="J137" i="2" s="1"/>
  <c r="J101" i="2" s="1"/>
  <c r="P138" i="2"/>
  <c r="P137" i="2" s="1"/>
  <c r="T124" i="2"/>
  <c r="P124" i="3"/>
  <c r="T124" i="3"/>
  <c r="T123" i="3" s="1"/>
  <c r="T122" i="3" s="1"/>
  <c r="R128" i="3"/>
  <c r="BK124" i="2"/>
  <c r="J124" i="2" s="1"/>
  <c r="J98" i="2" s="1"/>
  <c r="T128" i="2"/>
  <c r="BK138" i="3"/>
  <c r="J138" i="3" s="1"/>
  <c r="J102" i="3" s="1"/>
  <c r="T128" i="3"/>
  <c r="R124" i="2"/>
  <c r="R124" i="3"/>
  <c r="R123" i="3"/>
  <c r="P138" i="3"/>
  <c r="P137" i="3" s="1"/>
  <c r="R128" i="2"/>
  <c r="BK124" i="3"/>
  <c r="J124" i="3"/>
  <c r="J98" i="3"/>
  <c r="BK128" i="3"/>
  <c r="J128" i="3"/>
  <c r="J99" i="3"/>
  <c r="R138" i="3"/>
  <c r="R137" i="3" s="1"/>
  <c r="T138" i="2"/>
  <c r="T137" i="2" s="1"/>
  <c r="P128" i="3"/>
  <c r="T138" i="3"/>
  <c r="T137" i="3"/>
  <c r="BK135" i="2"/>
  <c r="J135" i="2" s="1"/>
  <c r="J100" i="2" s="1"/>
  <c r="BK135" i="3"/>
  <c r="J135" i="3" s="1"/>
  <c r="J100" i="3" s="1"/>
  <c r="J138" i="2"/>
  <c r="J102" i="2"/>
  <c r="F92" i="3"/>
  <c r="BF142" i="3"/>
  <c r="BF134" i="3"/>
  <c r="F91" i="3"/>
  <c r="BF127" i="3"/>
  <c r="BF132" i="3"/>
  <c r="BF139" i="3"/>
  <c r="BF146" i="3"/>
  <c r="BK123" i="2"/>
  <c r="J123" i="2" s="1"/>
  <c r="J97" i="2" s="1"/>
  <c r="J91" i="3"/>
  <c r="BF130" i="3"/>
  <c r="J89" i="3"/>
  <c r="J119" i="3"/>
  <c r="BF126" i="3"/>
  <c r="BF145" i="3"/>
  <c r="BF148" i="3"/>
  <c r="BF150" i="3"/>
  <c r="BF129" i="3"/>
  <c r="BF133" i="3"/>
  <c r="BF136" i="3"/>
  <c r="BF153" i="3"/>
  <c r="BF125" i="3"/>
  <c r="BF141" i="3"/>
  <c r="BF154" i="3"/>
  <c r="BF143" i="3"/>
  <c r="BF147" i="3"/>
  <c r="BF151" i="3"/>
  <c r="BF152" i="3"/>
  <c r="BF157" i="3"/>
  <c r="E85" i="3"/>
  <c r="BF149" i="3"/>
  <c r="BF131" i="3"/>
  <c r="BF144" i="3"/>
  <c r="BF155" i="3"/>
  <c r="BF156" i="3"/>
  <c r="BF140" i="3"/>
  <c r="F119" i="2"/>
  <c r="BF156" i="2"/>
  <c r="J91" i="2"/>
  <c r="BF133" i="2"/>
  <c r="BF142" i="2"/>
  <c r="BF143" i="2"/>
  <c r="F91" i="2"/>
  <c r="BF132" i="2"/>
  <c r="BF140" i="2"/>
  <c r="E85" i="2"/>
  <c r="J119" i="2"/>
  <c r="BF141" i="2"/>
  <c r="BF125" i="2"/>
  <c r="BF157" i="2"/>
  <c r="BF130" i="2"/>
  <c r="BF126" i="2"/>
  <c r="BF154" i="2"/>
  <c r="BF146" i="2"/>
  <c r="BF127" i="2"/>
  <c r="BF145" i="2"/>
  <c r="BF151" i="2"/>
  <c r="BF129" i="2"/>
  <c r="BF148" i="2"/>
  <c r="BF149" i="2"/>
  <c r="BF153" i="2"/>
  <c r="BF139" i="2"/>
  <c r="BF147" i="2"/>
  <c r="BF150" i="2"/>
  <c r="J116" i="2"/>
  <c r="BF131" i="2"/>
  <c r="BF134" i="2"/>
  <c r="BF136" i="2"/>
  <c r="BF144" i="2"/>
  <c r="BF152" i="2"/>
  <c r="BF155" i="2"/>
  <c r="F37" i="3"/>
  <c r="BD96" i="1" s="1"/>
  <c r="F33" i="2"/>
  <c r="AZ95" i="1" s="1"/>
  <c r="F35" i="2"/>
  <c r="BB95" i="1" s="1"/>
  <c r="J33" i="3"/>
  <c r="AV96" i="1"/>
  <c r="F35" i="3"/>
  <c r="BB96" i="1" s="1"/>
  <c r="J33" i="2"/>
  <c r="AV95" i="1" s="1"/>
  <c r="F33" i="3"/>
  <c r="AZ96" i="1" s="1"/>
  <c r="F36" i="2"/>
  <c r="BC95" i="1"/>
  <c r="F37" i="2"/>
  <c r="BD95" i="1" s="1"/>
  <c r="F36" i="3"/>
  <c r="BC96" i="1" s="1"/>
  <c r="R123" i="2" l="1"/>
  <c r="R122" i="2"/>
  <c r="R122" i="3"/>
  <c r="P123" i="3"/>
  <c r="P122" i="3"/>
  <c r="AU96" i="1"/>
  <c r="T123" i="2"/>
  <c r="T122" i="2"/>
  <c r="P122" i="2"/>
  <c r="AU95" i="1"/>
  <c r="BK137" i="3"/>
  <c r="J137" i="3"/>
  <c r="J101" i="3"/>
  <c r="BK123" i="3"/>
  <c r="J123" i="3"/>
  <c r="J97" i="3"/>
  <c r="BK122" i="2"/>
  <c r="J122" i="2"/>
  <c r="J96" i="2"/>
  <c r="F34" i="2"/>
  <c r="BA95" i="1"/>
  <c r="J34" i="3"/>
  <c r="AW96" i="1" s="1"/>
  <c r="AT96" i="1" s="1"/>
  <c r="J34" i="2"/>
  <c r="AW95" i="1"/>
  <c r="AT95" i="1"/>
  <c r="BC94" i="1"/>
  <c r="W32" i="1"/>
  <c r="F34" i="3"/>
  <c r="BA96" i="1"/>
  <c r="BB94" i="1"/>
  <c r="AX94" i="1" s="1"/>
  <c r="AZ94" i="1"/>
  <c r="AV94" i="1" s="1"/>
  <c r="AK29" i="1" s="1"/>
  <c r="BD94" i="1"/>
  <c r="W33" i="1"/>
  <c r="BK122" i="3" l="1"/>
  <c r="J122" i="3"/>
  <c r="J96" i="3" s="1"/>
  <c r="AU94" i="1"/>
  <c r="W29" i="1"/>
  <c r="W31" i="1"/>
  <c r="BA94" i="1"/>
  <c r="AW94" i="1"/>
  <c r="AK30" i="1" s="1"/>
  <c r="J30" i="2"/>
  <c r="AG95" i="1" s="1"/>
  <c r="AY94" i="1"/>
  <c r="J39" i="2" l="1"/>
  <c r="AN95" i="1"/>
  <c r="J30" i="3"/>
  <c r="AG96" i="1" s="1"/>
  <c r="AT94" i="1"/>
  <c r="W30" i="1"/>
  <c r="J39" i="3" l="1"/>
  <c r="AN96" i="1"/>
  <c r="AG94" i="1"/>
  <c r="AK26" i="1" s="1"/>
  <c r="AK35" i="1" s="1"/>
  <c r="AN94" i="1"/>
</calcChain>
</file>

<file path=xl/sharedStrings.xml><?xml version="1.0" encoding="utf-8"?>
<sst xmlns="http://schemas.openxmlformats.org/spreadsheetml/2006/main" count="1254" uniqueCount="274">
  <si>
    <t>Export Komplet</t>
  </si>
  <si>
    <t/>
  </si>
  <si>
    <t>2.0</t>
  </si>
  <si>
    <t>False</t>
  </si>
  <si>
    <t>{a8e406f0-0e46-415b-95a8-34cbbbd17915}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</si>
  <si>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</si>
  <si>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</si>
  <si>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</si>
  <si>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</si>
  <si>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</si>
  <si>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</si>
  <si>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</si>
  <si>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</si>
  <si>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</si>
  <si>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</si>
  <si>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</si>
  <si>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Podlahy</t>
  </si>
  <si>
    <t>JKSO:</t>
  </si>
  <si>
    <t>KS:</t>
  </si>
  <si>
    <t>Miesto:</t>
  </si>
  <si>
    <t xml:space="preserve"> </t>
  </si>
  <si>
    <t>Dátum:</t>
  </si>
  <si>
    <t>25. 10. 2022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</si>
  <si>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</si>
  <si>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</si>
  <si>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</si>
  <si>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</si>
  <si>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</si>
  <si>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</si>
  <si>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</si>
  <si>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</si>
  <si>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</si>
  <si>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</si>
  <si>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</si>
  <si>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</si>
  <si>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</si>
  <si>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</si>
  <si>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</si>
  <si>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</si>
  <si>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</si>
  <si>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</si>
  <si>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</si>
  <si>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</si>
  <si>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</si>
  <si>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</si>
  <si>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</si>
  <si>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</si>
  <si>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</si>
  <si>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</si>
  <si>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</si>
  <si>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</si>
  <si>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</si>
  <si>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</si>
  <si>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</si>
  <si>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</si>
  <si>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</si>
  <si>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</si>
  <si>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</si>
  <si>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</si>
  <si>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</si>
  <si>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</si>
  <si>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</si>
  <si>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</si>
  <si>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</si>
  <si>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</si>
  <si>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</si>
  <si>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</si>
  <si>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</si>
  <si>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</si>
  <si>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</si>
  <si>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</si>
  <si>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</si>
  <si>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</si>
  <si>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</si>
  <si>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</si>
  <si>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</si>
  <si>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</si>
  <si>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P1</t>
  </si>
  <si>
    <t>Chodba PK II - mamocentrum</t>
  </si>
  <si>
    <t>STA</t>
  </si>
  <si>
    <t>1</t>
  </si>
  <si>
    <t>{ea59df36-f668-4a7a-9064-e63c481a62a0}</t>
  </si>
  <si>
    <t>P1.1</t>
  </si>
  <si>
    <t xml:space="preserve">Chodba Očné odd. </t>
  </si>
  <si>
    <t>{a7e6f4b0-7c96-493b-9f15-92c4f03af164}</t>
  </si>
  <si>
    <t>KRYCÍ LIST ROZPOČTU</t>
  </si>
  <si>
    <t>Objekt:</t>
  </si>
  <si>
    <t>P1 - Chodba PK II - mamocentrum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</si>
  <si>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</si>
  <si>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</si>
  <si>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</si>
  <si>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</si>
  <si>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</si>
  <si>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</si>
  <si>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</si>
  <si>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</si>
  <si>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</si>
  <si>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</si>
  <si>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776 - Podlahy povlakové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</si>
  <si>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</si>
  <si>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</si>
  <si>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</si>
  <si>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</si>
  <si>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</si>
  <si>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</si>
  <si>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</si>
  <si>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</si>
  <si>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</si>
  <si>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</si>
  <si>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</si>
  <si>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</si>
  <si>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</si>
  <si>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</si>
  <si>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</si>
  <si>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</si>
  <si>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</si>
  <si>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</si>
  <si>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632001051.S</t>
  </si>
  <si>
    <t>Zhotovenie jednonásobného penetračného náteru pre potery a stierky</t>
  </si>
  <si>
    <t>m2</t>
  </si>
  <si>
    <t>4</t>
  </si>
  <si>
    <t>2</t>
  </si>
  <si>
    <t>-46323852</t>
  </si>
  <si>
    <t>M</t>
  </si>
  <si>
    <t>585520008700.S</t>
  </si>
  <si>
    <t>Penetračný náter na nasiakavé podklady pod potery, samonivelizačné hmoty a stavebné lepidlá</t>
  </si>
  <si>
    <t>kg</t>
  </si>
  <si>
    <t>8</t>
  </si>
  <si>
    <t>1021816694</t>
  </si>
  <si>
    <t>3</t>
  </si>
  <si>
    <t>632452646.S</t>
  </si>
  <si>
    <t>Cementová samonivelizačná stierka, pevnosti v tlaku 25 MPa, hr. 7 mm</t>
  </si>
  <si>
    <t>-553622619</t>
  </si>
  <si>
    <t>9</t>
  </si>
  <si>
    <t>Ostatné konštrukcie a práce-búranie</t>
  </si>
  <si>
    <t>979081111.S</t>
  </si>
  <si>
    <t>Odvoz sutiny a vybúraných hmôt na skládku do 1 km</t>
  </si>
  <si>
    <t>t</t>
  </si>
  <si>
    <t>-210617655</t>
  </si>
  <si>
    <t>5</t>
  </si>
  <si>
    <t>979081121.S</t>
  </si>
  <si>
    <t>Odvoz sutiny a vybúraných hmôt na skládku za každý ďalší 1 km</t>
  </si>
  <si>
    <t>-1809374597</t>
  </si>
  <si>
    <t>979082111.S</t>
  </si>
  <si>
    <t>Vnútrostavenisková doprava sutiny a vybúraných hmôt do 10 m</t>
  </si>
  <si>
    <t>1388846008</t>
  </si>
  <si>
    <t>7</t>
  </si>
  <si>
    <t>979082121.S</t>
  </si>
  <si>
    <t>Vnútrostavenisková doprava sutiny a vybúraných hmôt za každých ďalších 5 m</t>
  </si>
  <si>
    <t>719171454</t>
  </si>
  <si>
    <t>979089112.S</t>
  </si>
  <si>
    <t>Poplatok za skladovanie - drevo, sklo, plasty (17 02 ), ostatné</t>
  </si>
  <si>
    <t>1266505915</t>
  </si>
  <si>
    <t>979089712.S</t>
  </si>
  <si>
    <t>Prenájom kontajneru 5 m3</t>
  </si>
  <si>
    <t>ks</t>
  </si>
  <si>
    <t>-205320912</t>
  </si>
  <si>
    <t>99</t>
  </si>
  <si>
    <t>Presun hmôt HSV</t>
  </si>
  <si>
    <t>10</t>
  </si>
  <si>
    <t>998011003.S</t>
  </si>
  <si>
    <t>Presun hmôt pre budovy (801, 803, 812), zvislá konštr. z tehál, tvárnic, z kovu výšky do 24 m</t>
  </si>
  <si>
    <t>-836339333</t>
  </si>
  <si>
    <t>PSV</t>
  </si>
  <si>
    <t>Práce a dodávky PSV</t>
  </si>
  <si>
    <t>776</t>
  </si>
  <si>
    <t>Podlahy povlakové</t>
  </si>
  <si>
    <t>11</t>
  </si>
  <si>
    <t>776401800.S</t>
  </si>
  <si>
    <t>Demontáž soklíkov alebo líšt</t>
  </si>
  <si>
    <t>m</t>
  </si>
  <si>
    <t>16</t>
  </si>
  <si>
    <t>-1917197188</t>
  </si>
  <si>
    <t>12</t>
  </si>
  <si>
    <t>776411000.S.1</t>
  </si>
  <si>
    <t>Lepenie podlahových líšt soklových</t>
  </si>
  <si>
    <t>-840833968</t>
  </si>
  <si>
    <t>13</t>
  </si>
  <si>
    <t>283410017900.S1</t>
  </si>
  <si>
    <t>Lišta podlahová  - spodný fabión</t>
  </si>
  <si>
    <t>32</t>
  </si>
  <si>
    <t>1211383526</t>
  </si>
  <si>
    <t>14</t>
  </si>
  <si>
    <t>283410017900.S2</t>
  </si>
  <si>
    <t>Lišta podlahová  - vrchná ukončovacia lišta</t>
  </si>
  <si>
    <t>1533802165</t>
  </si>
  <si>
    <t>15</t>
  </si>
  <si>
    <t>776420011.S</t>
  </si>
  <si>
    <t>Lepenie podlahových soklov z PVC vytiahnutím</t>
  </si>
  <si>
    <t>-134080897</t>
  </si>
  <si>
    <t>284110002100.S1</t>
  </si>
  <si>
    <t>Podlaha PVC homogénna, hrúbka do 2,5 mm trieda záťaže 43</t>
  </si>
  <si>
    <t>-2126197290</t>
  </si>
  <si>
    <t>17</t>
  </si>
  <si>
    <t>776511820.S</t>
  </si>
  <si>
    <t>Odstránenie povlakových podláh z nášľapnej plochy lepených s podložkou,  -0,00100t</t>
  </si>
  <si>
    <t>2116894888</t>
  </si>
  <si>
    <t>18</t>
  </si>
  <si>
    <t>776521100.S</t>
  </si>
  <si>
    <t>Lepenie povlakových podláh z PVC homogénnych pásov</t>
  </si>
  <si>
    <t>-887771631</t>
  </si>
  <si>
    <t>19</t>
  </si>
  <si>
    <t>954535586</t>
  </si>
  <si>
    <t>776990100.S</t>
  </si>
  <si>
    <t>Zametanie podkladu pred kladením povlakovýck podláh</t>
  </si>
  <si>
    <t>-70548209</t>
  </si>
  <si>
    <t>21</t>
  </si>
  <si>
    <t>776990105.S</t>
  </si>
  <si>
    <t>Vysávanie podkladu pred kladením povlakovýck podláh</t>
  </si>
  <si>
    <t>-1556577389</t>
  </si>
  <si>
    <t>22</t>
  </si>
  <si>
    <t>776990110.S</t>
  </si>
  <si>
    <t>Penetrovanie podkladu pred kladením povlakových podláh</t>
  </si>
  <si>
    <t>-1961944310</t>
  </si>
  <si>
    <t>23</t>
  </si>
  <si>
    <t>776992122.S</t>
  </si>
  <si>
    <t>Tmelenie podkladu, stierkovanie vyrovnávacím tmelom hr. 3 mm lokálne</t>
  </si>
  <si>
    <t>806176403</t>
  </si>
  <si>
    <t>24</t>
  </si>
  <si>
    <t>776992200.S</t>
  </si>
  <si>
    <t>Príprava podkladu prebrúsením strojne brúskou na betón</t>
  </si>
  <si>
    <t>-1533874588</t>
  </si>
  <si>
    <t>25</t>
  </si>
  <si>
    <t>776992220.S</t>
  </si>
  <si>
    <t>Príprava podkladu frézovaním betónu</t>
  </si>
  <si>
    <t>-1519337724</t>
  </si>
  <si>
    <t>26</t>
  </si>
  <si>
    <t>776994113.S</t>
  </si>
  <si>
    <t>Ostatné práce - zváranie a frézovanie povlakových podláh z linolea - teplý spoj</t>
  </si>
  <si>
    <t>-1804098075</t>
  </si>
  <si>
    <t>27</t>
  </si>
  <si>
    <t>776995111.S</t>
  </si>
  <si>
    <t>Ostatné práce - lepenie prechodových profilov</t>
  </si>
  <si>
    <t>-1778439796</t>
  </si>
  <si>
    <t>28</t>
  </si>
  <si>
    <t>611990000800.S</t>
  </si>
  <si>
    <t>Lišta prechodová skrutkovacia, šírka 28 mm</t>
  </si>
  <si>
    <t>-1535777779</t>
  </si>
  <si>
    <t>29</t>
  </si>
  <si>
    <t>998776103.S</t>
  </si>
  <si>
    <t>Presun hmôt pre podlahy povlakové v objektoch výšky nad 12 do 24 m</t>
  </si>
  <si>
    <t>1497847250</t>
  </si>
  <si>
    <t xml:space="preserve">P1.1 - Chodba Očné odd. </t>
  </si>
  <si>
    <t>-1534951952</t>
  </si>
  <si>
    <t>1807792930</t>
  </si>
  <si>
    <t>632452649.S</t>
  </si>
  <si>
    <t>Cementová samonivelizačná stierka, pevnosti v tlaku 25 MPa, hr. 10 mm</t>
  </si>
  <si>
    <t>-1387724615</t>
  </si>
  <si>
    <t>-975645829</t>
  </si>
  <si>
    <t>-1143542553</t>
  </si>
  <si>
    <t>-678871310</t>
  </si>
  <si>
    <t>700657477</t>
  </si>
  <si>
    <t>526405604</t>
  </si>
  <si>
    <t>-55201674</t>
  </si>
  <si>
    <t>-1675587111</t>
  </si>
  <si>
    <t>-378791603</t>
  </si>
  <si>
    <t>-583743370</t>
  </si>
  <si>
    <t>-237049925</t>
  </si>
  <si>
    <t>-1785281883</t>
  </si>
  <si>
    <t>1558438534</t>
  </si>
  <si>
    <t>404011401</t>
  </si>
  <si>
    <t>-1004250039</t>
  </si>
  <si>
    <t>-1901230292</t>
  </si>
  <si>
    <t>589592999</t>
  </si>
  <si>
    <t>146767981</t>
  </si>
  <si>
    <t>-677251042</t>
  </si>
  <si>
    <t>1239251096</t>
  </si>
  <si>
    <t>1941747048</t>
  </si>
  <si>
    <t>-709417566</t>
  </si>
  <si>
    <t>300969250</t>
  </si>
  <si>
    <t>515313812</t>
  </si>
  <si>
    <t>1716633332</t>
  </si>
  <si>
    <t>-648463763</t>
  </si>
  <si>
    <t>1009627554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</si>
</sst>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19" t="s">
        <v>5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181" t="s">
        <v>13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R5" s="17"/>
      <c r="BE5" s="178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183" t="s">
        <v>16</v>
      </c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R6" s="17"/>
      <c r="BE6" s="179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9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9"/>
      <c r="BS8" s="14" t="s">
        <v>6</v>
      </c>
    </row>
    <row r="9" spans="1:74" s="1" customFormat="1" ht="14.45" customHeight="1">
      <c r="B9" s="17"/>
      <c r="AR9" s="17"/>
      <c r="BE9" s="179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79"/>
      <c r="BS10" s="14" t="s">
        <v>6</v>
      </c>
    </row>
    <row r="11" spans="1:74" s="1" customFormat="1" ht="18.399999999999999" customHeight="1">
      <c r="B11" s="17"/>
      <c r="E11" s="22" t="s">
        <v>20</v>
      </c>
      <c r="AK11" s="24" t="s">
        <v>25</v>
      </c>
      <c r="AN11" s="22" t="s">
        <v>1</v>
      </c>
      <c r="AR11" s="17"/>
      <c r="BE11" s="179"/>
      <c r="BS11" s="14" t="s">
        <v>6</v>
      </c>
    </row>
    <row r="12" spans="1:74" s="1" customFormat="1" ht="6.95" customHeight="1">
      <c r="B12" s="17"/>
      <c r="AR12" s="17"/>
      <c r="BE12" s="179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24</v>
      </c>
      <c r="AN13" s="26" t="s">
        <v>27</v>
      </c>
      <c r="AR13" s="17"/>
      <c r="BE13" s="179"/>
      <c r="BS13" s="14" t="s">
        <v>6</v>
      </c>
    </row>
    <row r="14" spans="1:74" ht="12.75">
      <c r="B14" s="17"/>
      <c r="E14" s="184" t="s">
        <v>27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24" t="s">
        <v>25</v>
      </c>
      <c r="AN14" s="26" t="s">
        <v>27</v>
      </c>
      <c r="AR14" s="17"/>
      <c r="BE14" s="179"/>
      <c r="BS14" s="14" t="s">
        <v>6</v>
      </c>
    </row>
    <row r="15" spans="1:74" s="1" customFormat="1" ht="6.95" customHeight="1">
      <c r="B15" s="17"/>
      <c r="AR15" s="17"/>
      <c r="BE15" s="179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24</v>
      </c>
      <c r="AN16" s="22" t="s">
        <v>1</v>
      </c>
      <c r="AR16" s="17"/>
      <c r="BE16" s="179"/>
      <c r="BS16" s="14" t="s">
        <v>3</v>
      </c>
    </row>
    <row r="17" spans="1:71" s="1" customFormat="1" ht="18.399999999999999" customHeight="1">
      <c r="B17" s="17"/>
      <c r="E17" s="22" t="s">
        <v>20</v>
      </c>
      <c r="AK17" s="24" t="s">
        <v>25</v>
      </c>
      <c r="AN17" s="22" t="s">
        <v>1</v>
      </c>
      <c r="AR17" s="17"/>
      <c r="BE17" s="179"/>
      <c r="BS17" s="14" t="s">
        <v>29</v>
      </c>
    </row>
    <row r="18" spans="1:71" s="1" customFormat="1" ht="6.95" customHeight="1">
      <c r="B18" s="17"/>
      <c r="AR18" s="17"/>
      <c r="BE18" s="179"/>
      <c r="BS18" s="14" t="s">
        <v>6</v>
      </c>
    </row>
    <row r="19" spans="1:71" s="1" customFormat="1" ht="12" customHeight="1">
      <c r="B19" s="17"/>
      <c r="D19" s="24" t="s">
        <v>30</v>
      </c>
      <c r="AK19" s="24" t="s">
        <v>24</v>
      </c>
      <c r="AN19" s="22" t="s">
        <v>1</v>
      </c>
      <c r="AR19" s="17"/>
      <c r="BE19" s="179"/>
      <c r="BS19" s="14" t="s">
        <v>6</v>
      </c>
    </row>
    <row r="20" spans="1:71" s="1" customFormat="1" ht="18.399999999999999" customHeight="1">
      <c r="B20" s="17"/>
      <c r="E20" s="22" t="s">
        <v>20</v>
      </c>
      <c r="AK20" s="24" t="s">
        <v>25</v>
      </c>
      <c r="AN20" s="22" t="s">
        <v>1</v>
      </c>
      <c r="AR20" s="17"/>
      <c r="BE20" s="179"/>
      <c r="BS20" s="14" t="s">
        <v>29</v>
      </c>
    </row>
    <row r="21" spans="1:71" s="1" customFormat="1" ht="6.95" customHeight="1">
      <c r="B21" s="17"/>
      <c r="AR21" s="17"/>
      <c r="BE21" s="179"/>
    </row>
    <row r="22" spans="1:71" s="1" customFormat="1" ht="12" customHeight="1">
      <c r="B22" s="17"/>
      <c r="D22" s="24" t="s">
        <v>31</v>
      </c>
      <c r="AR22" s="17"/>
      <c r="BE22" s="179"/>
    </row>
    <row r="23" spans="1:71" s="1" customFormat="1" ht="16.5" customHeight="1">
      <c r="B23" s="17"/>
      <c r="E23" s="186" t="s">
        <v>1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R23" s="17"/>
      <c r="BE23" s="179"/>
    </row>
    <row r="24" spans="1:71" s="1" customFormat="1" ht="6.95" customHeight="1">
      <c r="B24" s="17"/>
      <c r="AR24" s="17"/>
      <c r="BE24" s="179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9"/>
    </row>
    <row r="26" spans="1:71" s="2" customFormat="1" ht="25.9" customHeight="1">
      <c r="A26" s="29"/>
      <c r="B26" s="30"/>
      <c r="C26" s="29"/>
      <c r="D26" s="31" t="s">
        <v>32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7">
        <f>ROUND(AG94,2)</f>
        <v>0</v>
      </c>
      <c r="AL26" s="188"/>
      <c r="AM26" s="188"/>
      <c r="AN26" s="188"/>
      <c r="AO26" s="188"/>
      <c r="AP26" s="29"/>
      <c r="AQ26" s="29"/>
      <c r="AR26" s="30"/>
      <c r="BE26" s="17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9" t="s">
        <v>33</v>
      </c>
      <c r="M28" s="189"/>
      <c r="N28" s="189"/>
      <c r="O28" s="189"/>
      <c r="P28" s="189"/>
      <c r="Q28" s="29"/>
      <c r="R28" s="29"/>
      <c r="S28" s="29"/>
      <c r="T28" s="29"/>
      <c r="U28" s="29"/>
      <c r="V28" s="29"/>
      <c r="W28" s="189" t="s">
        <v>34</v>
      </c>
      <c r="X28" s="189"/>
      <c r="Y28" s="189"/>
      <c r="Z28" s="189"/>
      <c r="AA28" s="189"/>
      <c r="AB28" s="189"/>
      <c r="AC28" s="189"/>
      <c r="AD28" s="189"/>
      <c r="AE28" s="189"/>
      <c r="AF28" s="29"/>
      <c r="AG28" s="29"/>
      <c r="AH28" s="29"/>
      <c r="AI28" s="29"/>
      <c r="AJ28" s="29"/>
      <c r="AK28" s="189" t="s">
        <v>35</v>
      </c>
      <c r="AL28" s="189"/>
      <c r="AM28" s="189"/>
      <c r="AN28" s="189"/>
      <c r="AO28" s="189"/>
      <c r="AP28" s="29"/>
      <c r="AQ28" s="29"/>
      <c r="AR28" s="30"/>
      <c r="BE28" s="179"/>
    </row>
    <row r="29" spans="1:71" s="3" customFormat="1" ht="14.45" customHeight="1">
      <c r="B29" s="34"/>
      <c r="D29" s="24" t="s">
        <v>36</v>
      </c>
      <c r="F29" s="35" t="s">
        <v>37</v>
      </c>
      <c r="L29" s="192">
        <v>0.2</v>
      </c>
      <c r="M29" s="191"/>
      <c r="N29" s="191"/>
      <c r="O29" s="191"/>
      <c r="P29" s="191"/>
      <c r="Q29" s="36"/>
      <c r="R29" s="36"/>
      <c r="S29" s="36"/>
      <c r="T29" s="36"/>
      <c r="U29" s="36"/>
      <c r="V29" s="36"/>
      <c r="W29" s="190">
        <f>ROUND(AZ94, 2)</f>
        <v>0</v>
      </c>
      <c r="X29" s="191"/>
      <c r="Y29" s="191"/>
      <c r="Z29" s="191"/>
      <c r="AA29" s="191"/>
      <c r="AB29" s="191"/>
      <c r="AC29" s="191"/>
      <c r="AD29" s="191"/>
      <c r="AE29" s="191"/>
      <c r="AF29" s="36"/>
      <c r="AG29" s="36"/>
      <c r="AH29" s="36"/>
      <c r="AI29" s="36"/>
      <c r="AJ29" s="36"/>
      <c r="AK29" s="190">
        <f>ROUND(AV94, 2)</f>
        <v>0</v>
      </c>
      <c r="AL29" s="191"/>
      <c r="AM29" s="191"/>
      <c r="AN29" s="191"/>
      <c r="AO29" s="191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80"/>
    </row>
    <row r="30" spans="1:71" s="3" customFormat="1" ht="14.45" customHeight="1">
      <c r="B30" s="34"/>
      <c r="F30" s="35" t="s">
        <v>38</v>
      </c>
      <c r="L30" s="192">
        <v>0.2</v>
      </c>
      <c r="M30" s="191"/>
      <c r="N30" s="191"/>
      <c r="O30" s="191"/>
      <c r="P30" s="191"/>
      <c r="Q30" s="36"/>
      <c r="R30" s="36"/>
      <c r="S30" s="36"/>
      <c r="T30" s="36"/>
      <c r="U30" s="36"/>
      <c r="V30" s="36"/>
      <c r="W30" s="190">
        <f>ROUND(BA94, 2)</f>
        <v>0</v>
      </c>
      <c r="X30" s="191"/>
      <c r="Y30" s="191"/>
      <c r="Z30" s="191"/>
      <c r="AA30" s="191"/>
      <c r="AB30" s="191"/>
      <c r="AC30" s="191"/>
      <c r="AD30" s="191"/>
      <c r="AE30" s="191"/>
      <c r="AF30" s="36"/>
      <c r="AG30" s="36"/>
      <c r="AH30" s="36"/>
      <c r="AI30" s="36"/>
      <c r="AJ30" s="36"/>
      <c r="AK30" s="190">
        <f>ROUND(AW94, 2)</f>
        <v>0</v>
      </c>
      <c r="AL30" s="191"/>
      <c r="AM30" s="191"/>
      <c r="AN30" s="191"/>
      <c r="AO30" s="191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80"/>
    </row>
    <row r="31" spans="1:71" s="3" customFormat="1" ht="14.45" hidden="1" customHeight="1">
      <c r="B31" s="34"/>
      <c r="F31" s="24" t="s">
        <v>39</v>
      </c>
      <c r="L31" s="195">
        <v>0.2</v>
      </c>
      <c r="M31" s="194"/>
      <c r="N31" s="194"/>
      <c r="O31" s="194"/>
      <c r="P31" s="194"/>
      <c r="W31" s="193">
        <f>ROUND(BB94, 2)</f>
        <v>0</v>
      </c>
      <c r="X31" s="194"/>
      <c r="Y31" s="194"/>
      <c r="Z31" s="194"/>
      <c r="AA31" s="194"/>
      <c r="AB31" s="194"/>
      <c r="AC31" s="194"/>
      <c r="AD31" s="194"/>
      <c r="AE31" s="194"/>
      <c r="AK31" s="193">
        <v>0</v>
      </c>
      <c r="AL31" s="194"/>
      <c r="AM31" s="194"/>
      <c r="AN31" s="194"/>
      <c r="AO31" s="194"/>
      <c r="AR31" s="34"/>
      <c r="BE31" s="180"/>
    </row>
    <row r="32" spans="1:71" s="3" customFormat="1" ht="14.45" hidden="1" customHeight="1">
      <c r="B32" s="34"/>
      <c r="F32" s="24" t="s">
        <v>40</v>
      </c>
      <c r="L32" s="195">
        <v>0.2</v>
      </c>
      <c r="M32" s="194"/>
      <c r="N32" s="194"/>
      <c r="O32" s="194"/>
      <c r="P32" s="194"/>
      <c r="W32" s="193">
        <f>ROUND(BC94, 2)</f>
        <v>0</v>
      </c>
      <c r="X32" s="194"/>
      <c r="Y32" s="194"/>
      <c r="Z32" s="194"/>
      <c r="AA32" s="194"/>
      <c r="AB32" s="194"/>
      <c r="AC32" s="194"/>
      <c r="AD32" s="194"/>
      <c r="AE32" s="194"/>
      <c r="AK32" s="193">
        <v>0</v>
      </c>
      <c r="AL32" s="194"/>
      <c r="AM32" s="194"/>
      <c r="AN32" s="194"/>
      <c r="AO32" s="194"/>
      <c r="AR32" s="34"/>
      <c r="BE32" s="180"/>
    </row>
    <row r="33" spans="1:57" s="3" customFormat="1" ht="14.45" hidden="1" customHeight="1">
      <c r="B33" s="34"/>
      <c r="F33" s="35" t="s">
        <v>41</v>
      </c>
      <c r="L33" s="192">
        <v>0</v>
      </c>
      <c r="M33" s="191"/>
      <c r="N33" s="191"/>
      <c r="O33" s="191"/>
      <c r="P33" s="191"/>
      <c r="Q33" s="36"/>
      <c r="R33" s="36"/>
      <c r="S33" s="36"/>
      <c r="T33" s="36"/>
      <c r="U33" s="36"/>
      <c r="V33" s="36"/>
      <c r="W33" s="190">
        <f>ROUND(BD94, 2)</f>
        <v>0</v>
      </c>
      <c r="X33" s="191"/>
      <c r="Y33" s="191"/>
      <c r="Z33" s="191"/>
      <c r="AA33" s="191"/>
      <c r="AB33" s="191"/>
      <c r="AC33" s="191"/>
      <c r="AD33" s="191"/>
      <c r="AE33" s="191"/>
      <c r="AF33" s="36"/>
      <c r="AG33" s="36"/>
      <c r="AH33" s="36"/>
      <c r="AI33" s="36"/>
      <c r="AJ33" s="36"/>
      <c r="AK33" s="190">
        <v>0</v>
      </c>
      <c r="AL33" s="191"/>
      <c r="AM33" s="191"/>
      <c r="AN33" s="191"/>
      <c r="AO33" s="191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80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9"/>
    </row>
    <row r="35" spans="1:57" s="2" customFormat="1" ht="25.9" customHeight="1">
      <c r="A35" s="29"/>
      <c r="B35" s="30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196" t="s">
        <v>44</v>
      </c>
      <c r="Y35" s="197"/>
      <c r="Z35" s="197"/>
      <c r="AA35" s="197"/>
      <c r="AB35" s="197"/>
      <c r="AC35" s="40"/>
      <c r="AD35" s="40"/>
      <c r="AE35" s="40"/>
      <c r="AF35" s="40"/>
      <c r="AG35" s="40"/>
      <c r="AH35" s="40"/>
      <c r="AI35" s="40"/>
      <c r="AJ35" s="40"/>
      <c r="AK35" s="198">
        <f>SUM(AK26:AK33)</f>
        <v>0</v>
      </c>
      <c r="AL35" s="197"/>
      <c r="AM35" s="197"/>
      <c r="AN35" s="197"/>
      <c r="AO35" s="199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48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47</v>
      </c>
      <c r="AI60" s="32"/>
      <c r="AJ60" s="32"/>
      <c r="AK60" s="32"/>
      <c r="AL60" s="32"/>
      <c r="AM60" s="45" t="s">
        <v>48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49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50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48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47</v>
      </c>
      <c r="AI75" s="32"/>
      <c r="AJ75" s="32"/>
      <c r="AK75" s="32"/>
      <c r="AL75" s="32"/>
      <c r="AM75" s="45" t="s">
        <v>48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 t="str">
        <f>K5</f>
        <v>03</v>
      </c>
      <c r="AR84" s="51"/>
    </row>
    <row r="85" spans="1:91" s="5" customFormat="1" ht="36.950000000000003" customHeight="1">
      <c r="B85" s="52"/>
      <c r="C85" s="53" t="s">
        <v>15</v>
      </c>
      <c r="L85" s="200" t="str">
        <f>K6</f>
        <v>Podlahy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202" t="str">
        <f>IF(AN8= "","",AN8)</f>
        <v>25. 10. 2022</v>
      </c>
      <c r="AN87" s="202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203" t="str">
        <f>IF(E17="","",E17)</f>
        <v xml:space="preserve"> </v>
      </c>
      <c r="AN89" s="204"/>
      <c r="AO89" s="204"/>
      <c r="AP89" s="204"/>
      <c r="AQ89" s="29"/>
      <c r="AR89" s="30"/>
      <c r="AS89" s="205" t="s">
        <v>52</v>
      </c>
      <c r="AT89" s="206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203" t="str">
        <f>IF(E20="","",E20)</f>
        <v xml:space="preserve"> </v>
      </c>
      <c r="AN90" s="204"/>
      <c r="AO90" s="204"/>
      <c r="AP90" s="204"/>
      <c r="AQ90" s="29"/>
      <c r="AR90" s="30"/>
      <c r="AS90" s="207"/>
      <c r="AT90" s="208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7"/>
      <c r="AT91" s="208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09" t="s">
        <v>53</v>
      </c>
      <c r="D92" s="210"/>
      <c r="E92" s="210"/>
      <c r="F92" s="210"/>
      <c r="G92" s="210"/>
      <c r="H92" s="60"/>
      <c r="I92" s="211" t="s">
        <v>54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2" t="s">
        <v>55</v>
      </c>
      <c r="AH92" s="210"/>
      <c r="AI92" s="210"/>
      <c r="AJ92" s="210"/>
      <c r="AK92" s="210"/>
      <c r="AL92" s="210"/>
      <c r="AM92" s="210"/>
      <c r="AN92" s="211" t="s">
        <v>56</v>
      </c>
      <c r="AO92" s="210"/>
      <c r="AP92" s="213"/>
      <c r="AQ92" s="61" t="s">
        <v>57</v>
      </c>
      <c r="AR92" s="30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70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7">
        <f>ROUND(SUM(AG95:AG96),2)</f>
        <v>0</v>
      </c>
      <c r="AH94" s="217"/>
      <c r="AI94" s="217"/>
      <c r="AJ94" s="217"/>
      <c r="AK94" s="217"/>
      <c r="AL94" s="217"/>
      <c r="AM94" s="217"/>
      <c r="AN94" s="218">
        <f>SUM(AG94,AT94)</f>
        <v>0</v>
      </c>
      <c r="AO94" s="218"/>
      <c r="AP94" s="218"/>
      <c r="AQ94" s="72" t="s">
        <v>1</v>
      </c>
      <c r="AR94" s="68"/>
      <c r="AS94" s="73">
        <f>ROUND(SUM(AS95:AS96),2)</f>
        <v>0</v>
      </c>
      <c r="AT94" s="74">
        <f>ROUND(SUM(AV94:AW94),2)</f>
        <v>0</v>
      </c>
      <c r="AU94" s="75">
        <f>ROUND(SUM(AU95:AU96),5)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ROUND(SUM(AZ95:AZ96),2)</f>
        <v>0</v>
      </c>
      <c r="BA94" s="74">
        <f>ROUND(SUM(BA95:BA96),2)</f>
        <v>0</v>
      </c>
      <c r="BB94" s="74">
        <f>ROUND(SUM(BB95:BB96),2)</f>
        <v>0</v>
      </c>
      <c r="BC94" s="74">
        <f>ROUND(SUM(BC95:BC96),2)</f>
        <v>0</v>
      </c>
      <c r="BD94" s="76">
        <f>ROUND(SUM(BD95:BD96),2)</f>
        <v>0</v>
      </c>
      <c r="BS94" s="77" t="s">
        <v>71</v>
      </c>
      <c r="BT94" s="77" t="s">
        <v>72</v>
      </c>
      <c r="BU94" s="78" t="s">
        <v>73</v>
      </c>
      <c r="BV94" s="77" t="s">
        <v>74</v>
      </c>
      <c r="BW94" s="77" t="s">
        <v>4</v>
      </c>
      <c r="BX94" s="77" t="s">
        <v>75</v>
      </c>
      <c r="CL94" s="77" t="s">
        <v>1</v>
      </c>
    </row>
    <row r="95" spans="1:91" s="7" customFormat="1" ht="16.5" customHeight="1">
      <c r="A95" s="79" t="s">
        <v>76</v>
      </c>
      <c r="B95" s="80"/>
      <c r="C95" s="81"/>
      <c r="D95" s="216" t="s">
        <v>77</v>
      </c>
      <c r="E95" s="216"/>
      <c r="F95" s="216"/>
      <c r="G95" s="216"/>
      <c r="H95" s="216"/>
      <c r="I95" s="82"/>
      <c r="J95" s="216" t="s">
        <v>78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4">
        <f>'P1 - Chodba PK II - mamoc...'!J30</f>
        <v>0</v>
      </c>
      <c r="AH95" s="215"/>
      <c r="AI95" s="215"/>
      <c r="AJ95" s="215"/>
      <c r="AK95" s="215"/>
      <c r="AL95" s="215"/>
      <c r="AM95" s="215"/>
      <c r="AN95" s="214">
        <f>SUM(AG95,AT95)</f>
        <v>0</v>
      </c>
      <c r="AO95" s="215"/>
      <c r="AP95" s="215"/>
      <c r="AQ95" s="83" t="s">
        <v>79</v>
      </c>
      <c r="AR95" s="80"/>
      <c r="AS95" s="84">
        <v>0</v>
      </c>
      <c r="AT95" s="85">
        <f>ROUND(SUM(AV95:AW95),2)</f>
        <v>0</v>
      </c>
      <c r="AU95" s="86">
        <f>'P1 - Chodba PK II - mamoc...'!P122</f>
        <v>0</v>
      </c>
      <c r="AV95" s="85">
        <f>'P1 - Chodba PK II - mamoc...'!J33</f>
        <v>0</v>
      </c>
      <c r="AW95" s="85">
        <f>'P1 - Chodba PK II - mamoc...'!J34</f>
        <v>0</v>
      </c>
      <c r="AX95" s="85">
        <f>'P1 - Chodba PK II - mamoc...'!J35</f>
        <v>0</v>
      </c>
      <c r="AY95" s="85">
        <f>'P1 - Chodba PK II - mamoc...'!J36</f>
        <v>0</v>
      </c>
      <c r="AZ95" s="85">
        <f>'P1 - Chodba PK II - mamoc...'!F33</f>
        <v>0</v>
      </c>
      <c r="BA95" s="85">
        <f>'P1 - Chodba PK II - mamoc...'!F34</f>
        <v>0</v>
      </c>
      <c r="BB95" s="85">
        <f>'P1 - Chodba PK II - mamoc...'!F35</f>
        <v>0</v>
      </c>
      <c r="BC95" s="85">
        <f>'P1 - Chodba PK II - mamoc...'!F36</f>
        <v>0</v>
      </c>
      <c r="BD95" s="87">
        <f>'P1 - Chodba PK II - mamoc...'!F37</f>
        <v>0</v>
      </c>
      <c r="BT95" s="88" t="s">
        <v>80</v>
      </c>
      <c r="BV95" s="88" t="s">
        <v>74</v>
      </c>
      <c r="BW95" s="88" t="s">
        <v>81</v>
      </c>
      <c r="BX95" s="88" t="s">
        <v>4</v>
      </c>
      <c r="CL95" s="88" t="s">
        <v>1</v>
      </c>
      <c r="CM95" s="88" t="s">
        <v>72</v>
      </c>
    </row>
    <row r="96" spans="1:91" s="7" customFormat="1" ht="16.5" customHeight="1">
      <c r="A96" s="79" t="s">
        <v>76</v>
      </c>
      <c r="B96" s="80"/>
      <c r="C96" s="81"/>
      <c r="D96" s="216" t="s">
        <v>82</v>
      </c>
      <c r="E96" s="216"/>
      <c r="F96" s="216"/>
      <c r="G96" s="216"/>
      <c r="H96" s="216"/>
      <c r="I96" s="82"/>
      <c r="J96" s="216" t="s">
        <v>83</v>
      </c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4">
        <f>'P1.1 - Chodba Očné odd. '!J30</f>
        <v>0</v>
      </c>
      <c r="AH96" s="215"/>
      <c r="AI96" s="215"/>
      <c r="AJ96" s="215"/>
      <c r="AK96" s="215"/>
      <c r="AL96" s="215"/>
      <c r="AM96" s="215"/>
      <c r="AN96" s="214">
        <f>SUM(AG96,AT96)</f>
        <v>0</v>
      </c>
      <c r="AO96" s="215"/>
      <c r="AP96" s="215"/>
      <c r="AQ96" s="83" t="s">
        <v>79</v>
      </c>
      <c r="AR96" s="80"/>
      <c r="AS96" s="89">
        <v>0</v>
      </c>
      <c r="AT96" s="90">
        <f>ROUND(SUM(AV96:AW96),2)</f>
        <v>0</v>
      </c>
      <c r="AU96" s="91">
        <f>'P1.1 - Chodba Očné odd. '!P122</f>
        <v>0</v>
      </c>
      <c r="AV96" s="90">
        <f>'P1.1 - Chodba Očné odd. '!J33</f>
        <v>0</v>
      </c>
      <c r="AW96" s="90">
        <f>'P1.1 - Chodba Očné odd. '!J34</f>
        <v>0</v>
      </c>
      <c r="AX96" s="90">
        <f>'P1.1 - Chodba Očné odd. '!J35</f>
        <v>0</v>
      </c>
      <c r="AY96" s="90">
        <f>'P1.1 - Chodba Očné odd. '!J36</f>
        <v>0</v>
      </c>
      <c r="AZ96" s="90">
        <f>'P1.1 - Chodba Očné odd. '!F33</f>
        <v>0</v>
      </c>
      <c r="BA96" s="90">
        <f>'P1.1 - Chodba Očné odd. '!F34</f>
        <v>0</v>
      </c>
      <c r="BB96" s="90">
        <f>'P1.1 - Chodba Očné odd. '!F35</f>
        <v>0</v>
      </c>
      <c r="BC96" s="90">
        <f>'P1.1 - Chodba Očné odd. '!F36</f>
        <v>0</v>
      </c>
      <c r="BD96" s="92">
        <f>'P1.1 - Chodba Očné odd. '!F37</f>
        <v>0</v>
      </c>
      <c r="BT96" s="88" t="s">
        <v>80</v>
      </c>
      <c r="BV96" s="88" t="s">
        <v>74</v>
      </c>
      <c r="BW96" s="88" t="s">
        <v>84</v>
      </c>
      <c r="BX96" s="88" t="s">
        <v>4</v>
      </c>
      <c r="CL96" s="88" t="s">
        <v>1</v>
      </c>
      <c r="CM96" s="88" t="s">
        <v>72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5" customHeight="1">
      <c r="A98" s="29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P1 - Chodba PK II - mamoc...'!C2" display="/" xr:uid="{00000000-0004-0000-0000-000000000000}"/>
    <hyperlink ref="A96" location="'P1.1 - Chodba Očné odd. 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5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9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4" t="s">
        <v>81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85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0" t="str">
        <f>'Rekapitulácia stavby'!K6</f>
        <v>Podlahy</v>
      </c>
      <c r="F7" s="221"/>
      <c r="G7" s="221"/>
      <c r="H7" s="221"/>
      <c r="L7" s="17"/>
    </row>
    <row r="8" spans="1:46" s="2" customFormat="1" ht="12" customHeight="1">
      <c r="A8" s="29"/>
      <c r="B8" s="30"/>
      <c r="C8" s="29"/>
      <c r="D8" s="24" t="s">
        <v>86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0" t="s">
        <v>87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25. 10. 2022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3" t="str">
        <f>'Rekapitulácia stavby'!E14</f>
        <v>Vyplň údaj</v>
      </c>
      <c r="F18" s="181"/>
      <c r="G18" s="181"/>
      <c r="H18" s="181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86" t="s">
        <v>1</v>
      </c>
      <c r="F27" s="186"/>
      <c r="G27" s="186"/>
      <c r="H27" s="18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ROUND((SUM(BE122:BE157)),  2)</f>
        <v>0</v>
      </c>
      <c r="G33" s="100"/>
      <c r="H33" s="100"/>
      <c r="I33" s="101">
        <v>0.2</v>
      </c>
      <c r="J33" s="99">
        <f>ROUND(((SUM(BE122:BE157))*I33),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ROUND((SUM(BF122:BF157)),  2)</f>
        <v>0</v>
      </c>
      <c r="G34" s="100"/>
      <c r="H34" s="100"/>
      <c r="I34" s="101">
        <v>0.2</v>
      </c>
      <c r="J34" s="99">
        <f>ROUND(((SUM(BF122:BF157))*I34),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ROUND((SUM(BG122:BG157)),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ROUND((SUM(BH122:BH157)),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ROUND((SUM(BI122:BI157)),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88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0" t="str">
        <f>E7</f>
        <v>Podlahy</v>
      </c>
      <c r="F85" s="221"/>
      <c r="G85" s="221"/>
      <c r="H85" s="221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0" t="str">
        <f>E9</f>
        <v>P1 - Chodba PK II - mamocentrum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25. 10. 2022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89</v>
      </c>
      <c r="D94" s="104"/>
      <c r="E94" s="104"/>
      <c r="F94" s="104"/>
      <c r="G94" s="104"/>
      <c r="H94" s="104"/>
      <c r="I94" s="104"/>
      <c r="J94" s="113" t="s">
        <v>90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91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92</v>
      </c>
    </row>
    <row r="97" spans="1:31" s="9" customFormat="1" ht="24.95" hidden="1" customHeight="1">
      <c r="B97" s="115"/>
      <c r="D97" s="116" t="s">
        <v>93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899999999999999" hidden="1" customHeight="1">
      <c r="B98" s="119"/>
      <c r="D98" s="120" t="s">
        <v>94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10" customFormat="1" ht="19.899999999999999" hidden="1" customHeight="1">
      <c r="B99" s="119"/>
      <c r="D99" s="120" t="s">
        <v>95</v>
      </c>
      <c r="E99" s="121"/>
      <c r="F99" s="121"/>
      <c r="G99" s="121"/>
      <c r="H99" s="121"/>
      <c r="I99" s="121"/>
      <c r="J99" s="122">
        <f>J128</f>
        <v>0</v>
      </c>
      <c r="L99" s="119"/>
    </row>
    <row r="100" spans="1:31" s="10" customFormat="1" ht="19.899999999999999" hidden="1" customHeight="1">
      <c r="B100" s="119"/>
      <c r="D100" s="120" t="s">
        <v>96</v>
      </c>
      <c r="E100" s="121"/>
      <c r="F100" s="121"/>
      <c r="G100" s="121"/>
      <c r="H100" s="121"/>
      <c r="I100" s="121"/>
      <c r="J100" s="122">
        <f>J135</f>
        <v>0</v>
      </c>
      <c r="L100" s="119"/>
    </row>
    <row r="101" spans="1:31" s="9" customFormat="1" ht="24.95" hidden="1" customHeight="1">
      <c r="B101" s="115"/>
      <c r="D101" s="116" t="s">
        <v>97</v>
      </c>
      <c r="E101" s="117"/>
      <c r="F101" s="117"/>
      <c r="G101" s="117"/>
      <c r="H101" s="117"/>
      <c r="I101" s="117"/>
      <c r="J101" s="118">
        <f>J137</f>
        <v>0</v>
      </c>
      <c r="L101" s="115"/>
    </row>
    <row r="102" spans="1:31" s="10" customFormat="1" ht="19.899999999999999" hidden="1" customHeight="1">
      <c r="B102" s="119"/>
      <c r="D102" s="120" t="s">
        <v>98</v>
      </c>
      <c r="E102" s="121"/>
      <c r="F102" s="121"/>
      <c r="G102" s="121"/>
      <c r="H102" s="121"/>
      <c r="I102" s="121"/>
      <c r="J102" s="122">
        <f>J138</f>
        <v>0</v>
      </c>
      <c r="L102" s="119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hidden="1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t="11.25" hidden="1"/>
    <row r="106" spans="1:31" ht="11.25" hidden="1"/>
    <row r="107" spans="1:31" ht="11.25" hidden="1"/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99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0" t="str">
        <f>E7</f>
        <v>Podlahy</v>
      </c>
      <c r="F112" s="221"/>
      <c r="G112" s="221"/>
      <c r="H112" s="221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86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00" t="str">
        <f>E9</f>
        <v>P1 - Chodba PK II - mamocentrum</v>
      </c>
      <c r="F114" s="222"/>
      <c r="G114" s="222"/>
      <c r="H114" s="222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F12</f>
        <v xml:space="preserve"> </v>
      </c>
      <c r="G116" s="29"/>
      <c r="H116" s="29"/>
      <c r="I116" s="24" t="s">
        <v>21</v>
      </c>
      <c r="J116" s="55" t="str">
        <f>IF(J12="","",J12)</f>
        <v>25. 10. 2022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23</v>
      </c>
      <c r="D118" s="29"/>
      <c r="E118" s="29"/>
      <c r="F118" s="22" t="str">
        <f>E15</f>
        <v xml:space="preserve"> </v>
      </c>
      <c r="G118" s="29"/>
      <c r="H118" s="29"/>
      <c r="I118" s="24" t="s">
        <v>28</v>
      </c>
      <c r="J118" s="27" t="str">
        <f>E21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26</v>
      </c>
      <c r="D119" s="29"/>
      <c r="E119" s="29"/>
      <c r="F119" s="22" t="str">
        <f>IF(E18="","",E18)</f>
        <v>Vyplň údaj</v>
      </c>
      <c r="G119" s="29"/>
      <c r="H119" s="29"/>
      <c r="I119" s="24" t="s">
        <v>30</v>
      </c>
      <c r="J119" s="27" t="str">
        <f>E24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3"/>
      <c r="B121" s="124"/>
      <c r="C121" s="125" t="s">
        <v>100</v>
      </c>
      <c r="D121" s="126" t="s">
        <v>57</v>
      </c>
      <c r="E121" s="126" t="s">
        <v>53</v>
      </c>
      <c r="F121" s="126" t="s">
        <v>54</v>
      </c>
      <c r="G121" s="126" t="s">
        <v>101</v>
      </c>
      <c r="H121" s="126" t="s">
        <v>102</v>
      </c>
      <c r="I121" s="126" t="s">
        <v>103</v>
      </c>
      <c r="J121" s="127" t="s">
        <v>90</v>
      </c>
      <c r="K121" s="128" t="s">
        <v>104</v>
      </c>
      <c r="L121" s="129"/>
      <c r="M121" s="62" t="s">
        <v>1</v>
      </c>
      <c r="N121" s="63" t="s">
        <v>36</v>
      </c>
      <c r="O121" s="63" t="s">
        <v>105</v>
      </c>
      <c r="P121" s="63" t="s">
        <v>106</v>
      </c>
      <c r="Q121" s="63" t="s">
        <v>107</v>
      </c>
      <c r="R121" s="63" t="s">
        <v>108</v>
      </c>
      <c r="S121" s="63" t="s">
        <v>109</v>
      </c>
      <c r="T121" s="64" t="s">
        <v>110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65" s="2" customFormat="1" ht="22.9" customHeight="1">
      <c r="A122" s="29"/>
      <c r="B122" s="30"/>
      <c r="C122" s="69" t="s">
        <v>91</v>
      </c>
      <c r="D122" s="29"/>
      <c r="E122" s="29"/>
      <c r="F122" s="29"/>
      <c r="G122" s="29"/>
      <c r="H122" s="29"/>
      <c r="I122" s="29"/>
      <c r="J122" s="130">
        <f>BK122</f>
        <v>0</v>
      </c>
      <c r="K122" s="29"/>
      <c r="L122" s="30"/>
      <c r="M122" s="65"/>
      <c r="N122" s="56"/>
      <c r="O122" s="66"/>
      <c r="P122" s="131">
        <f>P123+P137</f>
        <v>0</v>
      </c>
      <c r="Q122" s="66"/>
      <c r="R122" s="131">
        <f>R123+R137</f>
        <v>1.7954188000000002</v>
      </c>
      <c r="S122" s="66"/>
      <c r="T122" s="132">
        <f>T123+T137</f>
        <v>0.15427000000000002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71</v>
      </c>
      <c r="AU122" s="14" t="s">
        <v>92</v>
      </c>
      <c r="BK122" s="133">
        <f>BK123+BK137</f>
        <v>0</v>
      </c>
    </row>
    <row r="123" spans="1:65" s="12" customFormat="1" ht="25.9" customHeight="1">
      <c r="B123" s="134"/>
      <c r="D123" s="135" t="s">
        <v>71</v>
      </c>
      <c r="E123" s="136" t="s">
        <v>111</v>
      </c>
      <c r="F123" s="136" t="s">
        <v>112</v>
      </c>
      <c r="I123" s="137"/>
      <c r="J123" s="138">
        <f>BK123</f>
        <v>0</v>
      </c>
      <c r="L123" s="134"/>
      <c r="M123" s="139"/>
      <c r="N123" s="140"/>
      <c r="O123" s="140"/>
      <c r="P123" s="141">
        <f>P124+P128+P135</f>
        <v>0</v>
      </c>
      <c r="Q123" s="140"/>
      <c r="R123" s="141">
        <f>R124+R128+R135</f>
        <v>1.1855316</v>
      </c>
      <c r="S123" s="140"/>
      <c r="T123" s="142">
        <f>T124+T128+T135</f>
        <v>0</v>
      </c>
      <c r="AR123" s="135" t="s">
        <v>80</v>
      </c>
      <c r="AT123" s="143" t="s">
        <v>71</v>
      </c>
      <c r="AU123" s="143" t="s">
        <v>72</v>
      </c>
      <c r="AY123" s="135" t="s">
        <v>113</v>
      </c>
      <c r="BK123" s="144">
        <f>BK124+BK128+BK135</f>
        <v>0</v>
      </c>
    </row>
    <row r="124" spans="1:65" s="12" customFormat="1" ht="22.9" customHeight="1">
      <c r="B124" s="134"/>
      <c r="D124" s="135" t="s">
        <v>71</v>
      </c>
      <c r="E124" s="145" t="s">
        <v>114</v>
      </c>
      <c r="F124" s="145" t="s">
        <v>115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SUM(P125:P127)</f>
        <v>0</v>
      </c>
      <c r="Q124" s="140"/>
      <c r="R124" s="141">
        <f>SUM(R125:R127)</f>
        <v>1.1855316</v>
      </c>
      <c r="S124" s="140"/>
      <c r="T124" s="142">
        <f>SUM(T125:T127)</f>
        <v>0</v>
      </c>
      <c r="AR124" s="135" t="s">
        <v>80</v>
      </c>
      <c r="AT124" s="143" t="s">
        <v>71</v>
      </c>
      <c r="AU124" s="143" t="s">
        <v>80</v>
      </c>
      <c r="AY124" s="135" t="s">
        <v>113</v>
      </c>
      <c r="BK124" s="144">
        <f>SUM(BK125:BK127)</f>
        <v>0</v>
      </c>
    </row>
    <row r="125" spans="1:65" s="2" customFormat="1" ht="24.2" customHeight="1">
      <c r="A125" s="29"/>
      <c r="B125" s="147"/>
      <c r="C125" s="148" t="s">
        <v>80</v>
      </c>
      <c r="D125" s="148" t="s">
        <v>116</v>
      </c>
      <c r="E125" s="149" t="s">
        <v>117</v>
      </c>
      <c r="F125" s="150" t="s">
        <v>118</v>
      </c>
      <c r="G125" s="151" t="s">
        <v>119</v>
      </c>
      <c r="H125" s="152">
        <v>94.54</v>
      </c>
      <c r="I125" s="153"/>
      <c r="J125" s="154">
        <f>ROUND(I125*H125,2)</f>
        <v>0</v>
      </c>
      <c r="K125" s="155"/>
      <c r="L125" s="30"/>
      <c r="M125" s="156" t="s">
        <v>1</v>
      </c>
      <c r="N125" s="157" t="s">
        <v>38</v>
      </c>
      <c r="O125" s="58"/>
      <c r="P125" s="158">
        <f>O125*H125</f>
        <v>0</v>
      </c>
      <c r="Q125" s="158">
        <v>0</v>
      </c>
      <c r="R125" s="158">
        <f>Q125*H125</f>
        <v>0</v>
      </c>
      <c r="S125" s="158">
        <v>0</v>
      </c>
      <c r="T125" s="159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120</v>
      </c>
      <c r="AT125" s="160" t="s">
        <v>116</v>
      </c>
      <c r="AU125" s="160" t="s">
        <v>121</v>
      </c>
      <c r="AY125" s="14" t="s">
        <v>113</v>
      </c>
      <c r="BE125" s="161">
        <f>IF(N125="základná",J125,0)</f>
        <v>0</v>
      </c>
      <c r="BF125" s="161">
        <f>IF(N125="znížená",J125,0)</f>
        <v>0</v>
      </c>
      <c r="BG125" s="161">
        <f>IF(N125="zákl. prenesená",J125,0)</f>
        <v>0</v>
      </c>
      <c r="BH125" s="161">
        <f>IF(N125="zníž. prenesená",J125,0)</f>
        <v>0</v>
      </c>
      <c r="BI125" s="161">
        <f>IF(N125="nulová",J125,0)</f>
        <v>0</v>
      </c>
      <c r="BJ125" s="14" t="s">
        <v>121</v>
      </c>
      <c r="BK125" s="161">
        <f>ROUND(I125*H125,2)</f>
        <v>0</v>
      </c>
      <c r="BL125" s="14" t="s">
        <v>120</v>
      </c>
      <c r="BM125" s="160" t="s">
        <v>122</v>
      </c>
    </row>
    <row r="126" spans="1:65" s="2" customFormat="1" ht="24.2" customHeight="1">
      <c r="A126" s="29"/>
      <c r="B126" s="147"/>
      <c r="C126" s="162" t="s">
        <v>121</v>
      </c>
      <c r="D126" s="162" t="s">
        <v>123</v>
      </c>
      <c r="E126" s="163" t="s">
        <v>124</v>
      </c>
      <c r="F126" s="164" t="s">
        <v>125</v>
      </c>
      <c r="G126" s="165" t="s">
        <v>126</v>
      </c>
      <c r="H126" s="166">
        <v>37.816000000000003</v>
      </c>
      <c r="I126" s="167"/>
      <c r="J126" s="168">
        <f>ROUND(I126*H126,2)</f>
        <v>0</v>
      </c>
      <c r="K126" s="169"/>
      <c r="L126" s="170"/>
      <c r="M126" s="171" t="s">
        <v>1</v>
      </c>
      <c r="N126" s="172" t="s">
        <v>38</v>
      </c>
      <c r="O126" s="58"/>
      <c r="P126" s="158">
        <f>O126*H126</f>
        <v>0</v>
      </c>
      <c r="Q126" s="158">
        <v>1E-3</v>
      </c>
      <c r="R126" s="158">
        <f>Q126*H126</f>
        <v>3.7816000000000002E-2</v>
      </c>
      <c r="S126" s="158">
        <v>0</v>
      </c>
      <c r="T126" s="15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127</v>
      </c>
      <c r="AT126" s="160" t="s">
        <v>123</v>
      </c>
      <c r="AU126" s="160" t="s">
        <v>121</v>
      </c>
      <c r="AY126" s="14" t="s">
        <v>113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4" t="s">
        <v>121</v>
      </c>
      <c r="BK126" s="161">
        <f>ROUND(I126*H126,2)</f>
        <v>0</v>
      </c>
      <c r="BL126" s="14" t="s">
        <v>120</v>
      </c>
      <c r="BM126" s="160" t="s">
        <v>128</v>
      </c>
    </row>
    <row r="127" spans="1:65" s="2" customFormat="1" ht="24.2" customHeight="1">
      <c r="A127" s="29"/>
      <c r="B127" s="147"/>
      <c r="C127" s="148" t="s">
        <v>129</v>
      </c>
      <c r="D127" s="148" t="s">
        <v>116</v>
      </c>
      <c r="E127" s="149" t="s">
        <v>130</v>
      </c>
      <c r="F127" s="150" t="s">
        <v>131</v>
      </c>
      <c r="G127" s="151" t="s">
        <v>119</v>
      </c>
      <c r="H127" s="152">
        <v>94.54</v>
      </c>
      <c r="I127" s="153"/>
      <c r="J127" s="154">
        <f>ROUND(I127*H127,2)</f>
        <v>0</v>
      </c>
      <c r="K127" s="155"/>
      <c r="L127" s="30"/>
      <c r="M127" s="156" t="s">
        <v>1</v>
      </c>
      <c r="N127" s="157" t="s">
        <v>38</v>
      </c>
      <c r="O127" s="58"/>
      <c r="P127" s="158">
        <f>O127*H127</f>
        <v>0</v>
      </c>
      <c r="Q127" s="158">
        <v>1.214E-2</v>
      </c>
      <c r="R127" s="158">
        <f>Q127*H127</f>
        <v>1.1477155999999999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120</v>
      </c>
      <c r="AT127" s="160" t="s">
        <v>116</v>
      </c>
      <c r="AU127" s="160" t="s">
        <v>121</v>
      </c>
      <c r="AY127" s="14" t="s">
        <v>113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121</v>
      </c>
      <c r="BK127" s="161">
        <f>ROUND(I127*H127,2)</f>
        <v>0</v>
      </c>
      <c r="BL127" s="14" t="s">
        <v>120</v>
      </c>
      <c r="BM127" s="160" t="s">
        <v>132</v>
      </c>
    </row>
    <row r="128" spans="1:65" s="12" customFormat="1" ht="22.9" customHeight="1">
      <c r="B128" s="134"/>
      <c r="D128" s="135" t="s">
        <v>71</v>
      </c>
      <c r="E128" s="145" t="s">
        <v>133</v>
      </c>
      <c r="F128" s="145" t="s">
        <v>134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SUM(P129:P134)</f>
        <v>0</v>
      </c>
      <c r="Q128" s="140"/>
      <c r="R128" s="141">
        <f>SUM(R129:R134)</f>
        <v>0</v>
      </c>
      <c r="S128" s="140"/>
      <c r="T128" s="142">
        <f>SUM(T129:T134)</f>
        <v>0</v>
      </c>
      <c r="AR128" s="135" t="s">
        <v>80</v>
      </c>
      <c r="AT128" s="143" t="s">
        <v>71</v>
      </c>
      <c r="AU128" s="143" t="s">
        <v>80</v>
      </c>
      <c r="AY128" s="135" t="s">
        <v>113</v>
      </c>
      <c r="BK128" s="144">
        <f>SUM(BK129:BK134)</f>
        <v>0</v>
      </c>
    </row>
    <row r="129" spans="1:65" s="2" customFormat="1" ht="21.75" customHeight="1">
      <c r="A129" s="29"/>
      <c r="B129" s="147"/>
      <c r="C129" s="148" t="s">
        <v>120</v>
      </c>
      <c r="D129" s="148" t="s">
        <v>116</v>
      </c>
      <c r="E129" s="149" t="s">
        <v>135</v>
      </c>
      <c r="F129" s="150" t="s">
        <v>136</v>
      </c>
      <c r="G129" s="151" t="s">
        <v>137</v>
      </c>
      <c r="H129" s="152">
        <v>0.154</v>
      </c>
      <c r="I129" s="153"/>
      <c r="J129" s="154">
        <f t="shared" ref="J129:J134" si="0">ROUND(I129*H129,2)</f>
        <v>0</v>
      </c>
      <c r="K129" s="155"/>
      <c r="L129" s="30"/>
      <c r="M129" s="156" t="s">
        <v>1</v>
      </c>
      <c r="N129" s="157" t="s">
        <v>38</v>
      </c>
      <c r="O129" s="58"/>
      <c r="P129" s="158">
        <f t="shared" ref="P129:P134" si="1">O129*H129</f>
        <v>0</v>
      </c>
      <c r="Q129" s="158">
        <v>0</v>
      </c>
      <c r="R129" s="158">
        <f t="shared" ref="R129:R134" si="2">Q129*H129</f>
        <v>0</v>
      </c>
      <c r="S129" s="158">
        <v>0</v>
      </c>
      <c r="T129" s="159">
        <f t="shared" ref="T129:T134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120</v>
      </c>
      <c r="AT129" s="160" t="s">
        <v>116</v>
      </c>
      <c r="AU129" s="160" t="s">
        <v>121</v>
      </c>
      <c r="AY129" s="14" t="s">
        <v>113</v>
      </c>
      <c r="BE129" s="161">
        <f t="shared" ref="BE129:BE134" si="4">IF(N129="základná",J129,0)</f>
        <v>0</v>
      </c>
      <c r="BF129" s="161">
        <f t="shared" ref="BF129:BF134" si="5">IF(N129="znížená",J129,0)</f>
        <v>0</v>
      </c>
      <c r="BG129" s="161">
        <f t="shared" ref="BG129:BG134" si="6">IF(N129="zákl. prenesená",J129,0)</f>
        <v>0</v>
      </c>
      <c r="BH129" s="161">
        <f t="shared" ref="BH129:BH134" si="7">IF(N129="zníž. prenesená",J129,0)</f>
        <v>0</v>
      </c>
      <c r="BI129" s="161">
        <f t="shared" ref="BI129:BI134" si="8">IF(N129="nulová",J129,0)</f>
        <v>0</v>
      </c>
      <c r="BJ129" s="14" t="s">
        <v>121</v>
      </c>
      <c r="BK129" s="161">
        <f t="shared" ref="BK129:BK134" si="9">ROUND(I129*H129,2)</f>
        <v>0</v>
      </c>
      <c r="BL129" s="14" t="s">
        <v>120</v>
      </c>
      <c r="BM129" s="160" t="s">
        <v>138</v>
      </c>
    </row>
    <row r="130" spans="1:65" s="2" customFormat="1" ht="24.2" customHeight="1">
      <c r="A130" s="29"/>
      <c r="B130" s="147"/>
      <c r="C130" s="148" t="s">
        <v>139</v>
      </c>
      <c r="D130" s="148" t="s">
        <v>116</v>
      </c>
      <c r="E130" s="149" t="s">
        <v>140</v>
      </c>
      <c r="F130" s="150" t="s">
        <v>141</v>
      </c>
      <c r="G130" s="151" t="s">
        <v>137</v>
      </c>
      <c r="H130" s="152">
        <v>15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38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120</v>
      </c>
      <c r="AT130" s="160" t="s">
        <v>116</v>
      </c>
      <c r="AU130" s="160" t="s">
        <v>121</v>
      </c>
      <c r="AY130" s="14" t="s">
        <v>113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121</v>
      </c>
      <c r="BK130" s="161">
        <f t="shared" si="9"/>
        <v>0</v>
      </c>
      <c r="BL130" s="14" t="s">
        <v>120</v>
      </c>
      <c r="BM130" s="160" t="s">
        <v>142</v>
      </c>
    </row>
    <row r="131" spans="1:65" s="2" customFormat="1" ht="24.2" customHeight="1">
      <c r="A131" s="29"/>
      <c r="B131" s="147"/>
      <c r="C131" s="148" t="s">
        <v>114</v>
      </c>
      <c r="D131" s="148" t="s">
        <v>116</v>
      </c>
      <c r="E131" s="149" t="s">
        <v>143</v>
      </c>
      <c r="F131" s="150" t="s">
        <v>144</v>
      </c>
      <c r="G131" s="151" t="s">
        <v>137</v>
      </c>
      <c r="H131" s="152">
        <v>0.15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38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120</v>
      </c>
      <c r="AT131" s="160" t="s">
        <v>116</v>
      </c>
      <c r="AU131" s="160" t="s">
        <v>121</v>
      </c>
      <c r="AY131" s="14" t="s">
        <v>113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121</v>
      </c>
      <c r="BK131" s="161">
        <f t="shared" si="9"/>
        <v>0</v>
      </c>
      <c r="BL131" s="14" t="s">
        <v>120</v>
      </c>
      <c r="BM131" s="160" t="s">
        <v>145</v>
      </c>
    </row>
    <row r="132" spans="1:65" s="2" customFormat="1" ht="24.2" customHeight="1">
      <c r="A132" s="29"/>
      <c r="B132" s="147"/>
      <c r="C132" s="148" t="s">
        <v>146</v>
      </c>
      <c r="D132" s="148" t="s">
        <v>116</v>
      </c>
      <c r="E132" s="149" t="s">
        <v>147</v>
      </c>
      <c r="F132" s="150" t="s">
        <v>148</v>
      </c>
      <c r="G132" s="151" t="s">
        <v>137</v>
      </c>
      <c r="H132" s="152">
        <v>15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38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120</v>
      </c>
      <c r="AT132" s="160" t="s">
        <v>116</v>
      </c>
      <c r="AU132" s="160" t="s">
        <v>121</v>
      </c>
      <c r="AY132" s="14" t="s">
        <v>113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121</v>
      </c>
      <c r="BK132" s="161">
        <f t="shared" si="9"/>
        <v>0</v>
      </c>
      <c r="BL132" s="14" t="s">
        <v>120</v>
      </c>
      <c r="BM132" s="160" t="s">
        <v>149</v>
      </c>
    </row>
    <row r="133" spans="1:65" s="2" customFormat="1" ht="24.2" customHeight="1">
      <c r="A133" s="29"/>
      <c r="B133" s="147"/>
      <c r="C133" s="148" t="s">
        <v>127</v>
      </c>
      <c r="D133" s="148" t="s">
        <v>116</v>
      </c>
      <c r="E133" s="149" t="s">
        <v>150</v>
      </c>
      <c r="F133" s="150" t="s">
        <v>151</v>
      </c>
      <c r="G133" s="151" t="s">
        <v>137</v>
      </c>
      <c r="H133" s="152">
        <v>0.15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38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120</v>
      </c>
      <c r="AT133" s="160" t="s">
        <v>116</v>
      </c>
      <c r="AU133" s="160" t="s">
        <v>121</v>
      </c>
      <c r="AY133" s="14" t="s">
        <v>113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121</v>
      </c>
      <c r="BK133" s="161">
        <f t="shared" si="9"/>
        <v>0</v>
      </c>
      <c r="BL133" s="14" t="s">
        <v>120</v>
      </c>
      <c r="BM133" s="160" t="s">
        <v>152</v>
      </c>
    </row>
    <row r="134" spans="1:65" s="2" customFormat="1" ht="16.5" customHeight="1">
      <c r="A134" s="29"/>
      <c r="B134" s="147"/>
      <c r="C134" s="148" t="s">
        <v>133</v>
      </c>
      <c r="D134" s="148" t="s">
        <v>116</v>
      </c>
      <c r="E134" s="149" t="s">
        <v>153</v>
      </c>
      <c r="F134" s="150" t="s">
        <v>154</v>
      </c>
      <c r="G134" s="151" t="s">
        <v>155</v>
      </c>
      <c r="H134" s="152">
        <v>1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38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120</v>
      </c>
      <c r="AT134" s="160" t="s">
        <v>116</v>
      </c>
      <c r="AU134" s="160" t="s">
        <v>121</v>
      </c>
      <c r="AY134" s="14" t="s">
        <v>113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121</v>
      </c>
      <c r="BK134" s="161">
        <f t="shared" si="9"/>
        <v>0</v>
      </c>
      <c r="BL134" s="14" t="s">
        <v>120</v>
      </c>
      <c r="BM134" s="160" t="s">
        <v>156</v>
      </c>
    </row>
    <row r="135" spans="1:65" s="12" customFormat="1" ht="22.9" customHeight="1">
      <c r="B135" s="134"/>
      <c r="D135" s="135" t="s">
        <v>71</v>
      </c>
      <c r="E135" s="145" t="s">
        <v>157</v>
      </c>
      <c r="F135" s="145" t="s">
        <v>158</v>
      </c>
      <c r="I135" s="137"/>
      <c r="J135" s="146">
        <f>BK135</f>
        <v>0</v>
      </c>
      <c r="L135" s="134"/>
      <c r="M135" s="139"/>
      <c r="N135" s="140"/>
      <c r="O135" s="140"/>
      <c r="P135" s="141">
        <f>P136</f>
        <v>0</v>
      </c>
      <c r="Q135" s="140"/>
      <c r="R135" s="141">
        <f>R136</f>
        <v>0</v>
      </c>
      <c r="S135" s="140"/>
      <c r="T135" s="142">
        <f>T136</f>
        <v>0</v>
      </c>
      <c r="AR135" s="135" t="s">
        <v>80</v>
      </c>
      <c r="AT135" s="143" t="s">
        <v>71</v>
      </c>
      <c r="AU135" s="143" t="s">
        <v>80</v>
      </c>
      <c r="AY135" s="135" t="s">
        <v>113</v>
      </c>
      <c r="BK135" s="144">
        <f>BK136</f>
        <v>0</v>
      </c>
    </row>
    <row r="136" spans="1:65" s="2" customFormat="1" ht="24.2" customHeight="1">
      <c r="A136" s="29"/>
      <c r="B136" s="147"/>
      <c r="C136" s="148" t="s">
        <v>159</v>
      </c>
      <c r="D136" s="148" t="s">
        <v>116</v>
      </c>
      <c r="E136" s="149" t="s">
        <v>160</v>
      </c>
      <c r="F136" s="150" t="s">
        <v>161</v>
      </c>
      <c r="G136" s="151" t="s">
        <v>137</v>
      </c>
      <c r="H136" s="152">
        <v>1.1859999999999999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38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120</v>
      </c>
      <c r="AT136" s="160" t="s">
        <v>116</v>
      </c>
      <c r="AU136" s="160" t="s">
        <v>121</v>
      </c>
      <c r="AY136" s="14" t="s">
        <v>113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121</v>
      </c>
      <c r="BK136" s="161">
        <f>ROUND(I136*H136,2)</f>
        <v>0</v>
      </c>
      <c r="BL136" s="14" t="s">
        <v>120</v>
      </c>
      <c r="BM136" s="160" t="s">
        <v>162</v>
      </c>
    </row>
    <row r="137" spans="1:65" s="12" customFormat="1" ht="25.9" customHeight="1">
      <c r="B137" s="134"/>
      <c r="D137" s="135" t="s">
        <v>71</v>
      </c>
      <c r="E137" s="136" t="s">
        <v>163</v>
      </c>
      <c r="F137" s="136" t="s">
        <v>164</v>
      </c>
      <c r="I137" s="137"/>
      <c r="J137" s="138">
        <f>BK137</f>
        <v>0</v>
      </c>
      <c r="L137" s="134"/>
      <c r="M137" s="139"/>
      <c r="N137" s="140"/>
      <c r="O137" s="140"/>
      <c r="P137" s="141">
        <f>P138</f>
        <v>0</v>
      </c>
      <c r="Q137" s="140"/>
      <c r="R137" s="141">
        <f>R138</f>
        <v>0.60988720000000007</v>
      </c>
      <c r="S137" s="140"/>
      <c r="T137" s="142">
        <f>T138</f>
        <v>0.15427000000000002</v>
      </c>
      <c r="AR137" s="135" t="s">
        <v>121</v>
      </c>
      <c r="AT137" s="143" t="s">
        <v>71</v>
      </c>
      <c r="AU137" s="143" t="s">
        <v>72</v>
      </c>
      <c r="AY137" s="135" t="s">
        <v>113</v>
      </c>
      <c r="BK137" s="144">
        <f>BK138</f>
        <v>0</v>
      </c>
    </row>
    <row r="138" spans="1:65" s="12" customFormat="1" ht="22.9" customHeight="1">
      <c r="B138" s="134"/>
      <c r="D138" s="135" t="s">
        <v>71</v>
      </c>
      <c r="E138" s="145" t="s">
        <v>165</v>
      </c>
      <c r="F138" s="145" t="s">
        <v>166</v>
      </c>
      <c r="I138" s="137"/>
      <c r="J138" s="146">
        <f>BK138</f>
        <v>0</v>
      </c>
      <c r="L138" s="134"/>
      <c r="M138" s="139"/>
      <c r="N138" s="140"/>
      <c r="O138" s="140"/>
      <c r="P138" s="141">
        <f>SUM(P139:P157)</f>
        <v>0</v>
      </c>
      <c r="Q138" s="140"/>
      <c r="R138" s="141">
        <f>SUM(R139:R157)</f>
        <v>0.60988720000000007</v>
      </c>
      <c r="S138" s="140"/>
      <c r="T138" s="142">
        <f>SUM(T139:T157)</f>
        <v>0.15427000000000002</v>
      </c>
      <c r="AR138" s="135" t="s">
        <v>121</v>
      </c>
      <c r="AT138" s="143" t="s">
        <v>71</v>
      </c>
      <c r="AU138" s="143" t="s">
        <v>80</v>
      </c>
      <c r="AY138" s="135" t="s">
        <v>113</v>
      </c>
      <c r="BK138" s="144">
        <f>SUM(BK139:BK157)</f>
        <v>0</v>
      </c>
    </row>
    <row r="139" spans="1:65" s="2" customFormat="1" ht="16.5" customHeight="1">
      <c r="A139" s="29"/>
      <c r="B139" s="147"/>
      <c r="C139" s="148" t="s">
        <v>167</v>
      </c>
      <c r="D139" s="148" t="s">
        <v>116</v>
      </c>
      <c r="E139" s="149" t="s">
        <v>168</v>
      </c>
      <c r="F139" s="150" t="s">
        <v>169</v>
      </c>
      <c r="G139" s="151" t="s">
        <v>170</v>
      </c>
      <c r="H139" s="152">
        <v>59.73</v>
      </c>
      <c r="I139" s="153"/>
      <c r="J139" s="154">
        <f t="shared" ref="J139:J157" si="10">ROUND(I139*H139,2)</f>
        <v>0</v>
      </c>
      <c r="K139" s="155"/>
      <c r="L139" s="30"/>
      <c r="M139" s="156" t="s">
        <v>1</v>
      </c>
      <c r="N139" s="157" t="s">
        <v>38</v>
      </c>
      <c r="O139" s="58"/>
      <c r="P139" s="158">
        <f t="shared" ref="P139:P157" si="11">O139*H139</f>
        <v>0</v>
      </c>
      <c r="Q139" s="158">
        <v>0</v>
      </c>
      <c r="R139" s="158">
        <f t="shared" ref="R139:R157" si="12">Q139*H139</f>
        <v>0</v>
      </c>
      <c r="S139" s="158">
        <v>1E-3</v>
      </c>
      <c r="T139" s="159">
        <f t="shared" ref="T139:T157" si="13">S139*H139</f>
        <v>5.9729999999999998E-2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171</v>
      </c>
      <c r="AT139" s="160" t="s">
        <v>116</v>
      </c>
      <c r="AU139" s="160" t="s">
        <v>121</v>
      </c>
      <c r="AY139" s="14" t="s">
        <v>113</v>
      </c>
      <c r="BE139" s="161">
        <f t="shared" ref="BE139:BE157" si="14">IF(N139="základná",J139,0)</f>
        <v>0</v>
      </c>
      <c r="BF139" s="161">
        <f t="shared" ref="BF139:BF157" si="15">IF(N139="znížená",J139,0)</f>
        <v>0</v>
      </c>
      <c r="BG139" s="161">
        <f t="shared" ref="BG139:BG157" si="16">IF(N139="zákl. prenesená",J139,0)</f>
        <v>0</v>
      </c>
      <c r="BH139" s="161">
        <f t="shared" ref="BH139:BH157" si="17">IF(N139="zníž. prenesená",J139,0)</f>
        <v>0</v>
      </c>
      <c r="BI139" s="161">
        <f t="shared" ref="BI139:BI157" si="18">IF(N139="nulová",J139,0)</f>
        <v>0</v>
      </c>
      <c r="BJ139" s="14" t="s">
        <v>121</v>
      </c>
      <c r="BK139" s="161">
        <f t="shared" ref="BK139:BK157" si="19">ROUND(I139*H139,2)</f>
        <v>0</v>
      </c>
      <c r="BL139" s="14" t="s">
        <v>171</v>
      </c>
      <c r="BM139" s="160" t="s">
        <v>172</v>
      </c>
    </row>
    <row r="140" spans="1:65" s="2" customFormat="1" ht="16.5" customHeight="1">
      <c r="A140" s="29"/>
      <c r="B140" s="147"/>
      <c r="C140" s="148" t="s">
        <v>173</v>
      </c>
      <c r="D140" s="148" t="s">
        <v>116</v>
      </c>
      <c r="E140" s="149" t="s">
        <v>174</v>
      </c>
      <c r="F140" s="150" t="s">
        <v>175</v>
      </c>
      <c r="G140" s="151" t="s">
        <v>170</v>
      </c>
      <c r="H140" s="152">
        <v>120</v>
      </c>
      <c r="I140" s="153"/>
      <c r="J140" s="154">
        <f t="shared" si="10"/>
        <v>0</v>
      </c>
      <c r="K140" s="155"/>
      <c r="L140" s="30"/>
      <c r="M140" s="156" t="s">
        <v>1</v>
      </c>
      <c r="N140" s="157" t="s">
        <v>38</v>
      </c>
      <c r="O140" s="58"/>
      <c r="P140" s="158">
        <f t="shared" si="11"/>
        <v>0</v>
      </c>
      <c r="Q140" s="158">
        <v>4.0000000000000003E-5</v>
      </c>
      <c r="R140" s="158">
        <f t="shared" si="12"/>
        <v>4.8000000000000004E-3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171</v>
      </c>
      <c r="AT140" s="160" t="s">
        <v>116</v>
      </c>
      <c r="AU140" s="160" t="s">
        <v>121</v>
      </c>
      <c r="AY140" s="14" t="s">
        <v>113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121</v>
      </c>
      <c r="BK140" s="161">
        <f t="shared" si="19"/>
        <v>0</v>
      </c>
      <c r="BL140" s="14" t="s">
        <v>171</v>
      </c>
      <c r="BM140" s="160" t="s">
        <v>176</v>
      </c>
    </row>
    <row r="141" spans="1:65" s="2" customFormat="1" ht="24.2" customHeight="1">
      <c r="A141" s="29"/>
      <c r="B141" s="147"/>
      <c r="C141" s="162" t="s">
        <v>177</v>
      </c>
      <c r="D141" s="162" t="s">
        <v>123</v>
      </c>
      <c r="E141" s="163" t="s">
        <v>178</v>
      </c>
      <c r="F141" s="164" t="s">
        <v>179</v>
      </c>
      <c r="G141" s="165" t="s">
        <v>170</v>
      </c>
      <c r="H141" s="166">
        <v>60</v>
      </c>
      <c r="I141" s="167"/>
      <c r="J141" s="168">
        <f t="shared" si="10"/>
        <v>0</v>
      </c>
      <c r="K141" s="169"/>
      <c r="L141" s="170"/>
      <c r="M141" s="171" t="s">
        <v>1</v>
      </c>
      <c r="N141" s="172" t="s">
        <v>38</v>
      </c>
      <c r="O141" s="58"/>
      <c r="P141" s="158">
        <f t="shared" si="11"/>
        <v>0</v>
      </c>
      <c r="Q141" s="158">
        <v>1.6299999999999999E-3</v>
      </c>
      <c r="R141" s="158">
        <f t="shared" si="12"/>
        <v>9.7799999999999998E-2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180</v>
      </c>
      <c r="AT141" s="160" t="s">
        <v>123</v>
      </c>
      <c r="AU141" s="160" t="s">
        <v>121</v>
      </c>
      <c r="AY141" s="14" t="s">
        <v>113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121</v>
      </c>
      <c r="BK141" s="161">
        <f t="shared" si="19"/>
        <v>0</v>
      </c>
      <c r="BL141" s="14" t="s">
        <v>171</v>
      </c>
      <c r="BM141" s="160" t="s">
        <v>181</v>
      </c>
    </row>
    <row r="142" spans="1:65" s="2" customFormat="1" ht="24.2" customHeight="1">
      <c r="A142" s="29"/>
      <c r="B142" s="147"/>
      <c r="C142" s="162" t="s">
        <v>182</v>
      </c>
      <c r="D142" s="162" t="s">
        <v>123</v>
      </c>
      <c r="E142" s="163" t="s">
        <v>183</v>
      </c>
      <c r="F142" s="164" t="s">
        <v>184</v>
      </c>
      <c r="G142" s="165" t="s">
        <v>170</v>
      </c>
      <c r="H142" s="166">
        <v>60</v>
      </c>
      <c r="I142" s="167"/>
      <c r="J142" s="168">
        <f t="shared" si="10"/>
        <v>0</v>
      </c>
      <c r="K142" s="169"/>
      <c r="L142" s="170"/>
      <c r="M142" s="171" t="s">
        <v>1</v>
      </c>
      <c r="N142" s="172" t="s">
        <v>38</v>
      </c>
      <c r="O142" s="58"/>
      <c r="P142" s="158">
        <f t="shared" si="11"/>
        <v>0</v>
      </c>
      <c r="Q142" s="158">
        <v>1.6299999999999999E-3</v>
      </c>
      <c r="R142" s="158">
        <f t="shared" si="12"/>
        <v>9.7799999999999998E-2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180</v>
      </c>
      <c r="AT142" s="160" t="s">
        <v>123</v>
      </c>
      <c r="AU142" s="160" t="s">
        <v>121</v>
      </c>
      <c r="AY142" s="14" t="s">
        <v>113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121</v>
      </c>
      <c r="BK142" s="161">
        <f t="shared" si="19"/>
        <v>0</v>
      </c>
      <c r="BL142" s="14" t="s">
        <v>171</v>
      </c>
      <c r="BM142" s="160" t="s">
        <v>185</v>
      </c>
    </row>
    <row r="143" spans="1:65" s="2" customFormat="1" ht="16.5" customHeight="1">
      <c r="A143" s="29"/>
      <c r="B143" s="147"/>
      <c r="C143" s="148" t="s">
        <v>186</v>
      </c>
      <c r="D143" s="148" t="s">
        <v>116</v>
      </c>
      <c r="E143" s="149" t="s">
        <v>187</v>
      </c>
      <c r="F143" s="150" t="s">
        <v>188</v>
      </c>
      <c r="G143" s="151" t="s">
        <v>170</v>
      </c>
      <c r="H143" s="152">
        <v>59.73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38</v>
      </c>
      <c r="O143" s="58"/>
      <c r="P143" s="158">
        <f t="shared" si="11"/>
        <v>0</v>
      </c>
      <c r="Q143" s="158">
        <v>4.0000000000000003E-5</v>
      </c>
      <c r="R143" s="158">
        <f t="shared" si="12"/>
        <v>2.3892000000000002E-3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171</v>
      </c>
      <c r="AT143" s="160" t="s">
        <v>116</v>
      </c>
      <c r="AU143" s="160" t="s">
        <v>121</v>
      </c>
      <c r="AY143" s="14" t="s">
        <v>113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121</v>
      </c>
      <c r="BK143" s="161">
        <f t="shared" si="19"/>
        <v>0</v>
      </c>
      <c r="BL143" s="14" t="s">
        <v>171</v>
      </c>
      <c r="BM143" s="160" t="s">
        <v>189</v>
      </c>
    </row>
    <row r="144" spans="1:65" s="2" customFormat="1" ht="24.2" customHeight="1">
      <c r="A144" s="29"/>
      <c r="B144" s="147"/>
      <c r="C144" s="162" t="s">
        <v>171</v>
      </c>
      <c r="D144" s="162" t="s">
        <v>123</v>
      </c>
      <c r="E144" s="163" t="s">
        <v>190</v>
      </c>
      <c r="F144" s="164" t="s">
        <v>191</v>
      </c>
      <c r="G144" s="165" t="s">
        <v>119</v>
      </c>
      <c r="H144" s="166">
        <v>7.7649999999999997</v>
      </c>
      <c r="I144" s="167"/>
      <c r="J144" s="168">
        <f t="shared" si="10"/>
        <v>0</v>
      </c>
      <c r="K144" s="169"/>
      <c r="L144" s="170"/>
      <c r="M144" s="171" t="s">
        <v>1</v>
      </c>
      <c r="N144" s="172" t="s">
        <v>38</v>
      </c>
      <c r="O144" s="58"/>
      <c r="P144" s="158">
        <f t="shared" si="11"/>
        <v>0</v>
      </c>
      <c r="Q144" s="158">
        <v>3.0000000000000001E-3</v>
      </c>
      <c r="R144" s="158">
        <f t="shared" si="12"/>
        <v>2.3295E-2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180</v>
      </c>
      <c r="AT144" s="160" t="s">
        <v>123</v>
      </c>
      <c r="AU144" s="160" t="s">
        <v>121</v>
      </c>
      <c r="AY144" s="14" t="s">
        <v>113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121</v>
      </c>
      <c r="BK144" s="161">
        <f t="shared" si="19"/>
        <v>0</v>
      </c>
      <c r="BL144" s="14" t="s">
        <v>171</v>
      </c>
      <c r="BM144" s="160" t="s">
        <v>192</v>
      </c>
    </row>
    <row r="145" spans="1:65" s="2" customFormat="1" ht="24.2" customHeight="1">
      <c r="A145" s="29"/>
      <c r="B145" s="147"/>
      <c r="C145" s="148" t="s">
        <v>193</v>
      </c>
      <c r="D145" s="148" t="s">
        <v>116</v>
      </c>
      <c r="E145" s="149" t="s">
        <v>194</v>
      </c>
      <c r="F145" s="150" t="s">
        <v>195</v>
      </c>
      <c r="G145" s="151" t="s">
        <v>119</v>
      </c>
      <c r="H145" s="152">
        <v>94.54</v>
      </c>
      <c r="I145" s="153"/>
      <c r="J145" s="154">
        <f t="shared" si="10"/>
        <v>0</v>
      </c>
      <c r="K145" s="155"/>
      <c r="L145" s="30"/>
      <c r="M145" s="156" t="s">
        <v>1</v>
      </c>
      <c r="N145" s="157" t="s">
        <v>38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1E-3</v>
      </c>
      <c r="T145" s="159">
        <f t="shared" si="13"/>
        <v>9.4540000000000013E-2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171</v>
      </c>
      <c r="AT145" s="160" t="s">
        <v>116</v>
      </c>
      <c r="AU145" s="160" t="s">
        <v>121</v>
      </c>
      <c r="AY145" s="14" t="s">
        <v>113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121</v>
      </c>
      <c r="BK145" s="161">
        <f t="shared" si="19"/>
        <v>0</v>
      </c>
      <c r="BL145" s="14" t="s">
        <v>171</v>
      </c>
      <c r="BM145" s="160" t="s">
        <v>196</v>
      </c>
    </row>
    <row r="146" spans="1:65" s="2" customFormat="1" ht="24.2" customHeight="1">
      <c r="A146" s="29"/>
      <c r="B146" s="147"/>
      <c r="C146" s="148" t="s">
        <v>197</v>
      </c>
      <c r="D146" s="148" t="s">
        <v>116</v>
      </c>
      <c r="E146" s="149" t="s">
        <v>198</v>
      </c>
      <c r="F146" s="150" t="s">
        <v>199</v>
      </c>
      <c r="G146" s="151" t="s">
        <v>119</v>
      </c>
      <c r="H146" s="152">
        <v>94.54</v>
      </c>
      <c r="I146" s="153"/>
      <c r="J146" s="154">
        <f t="shared" si="10"/>
        <v>0</v>
      </c>
      <c r="K146" s="155"/>
      <c r="L146" s="30"/>
      <c r="M146" s="156" t="s">
        <v>1</v>
      </c>
      <c r="N146" s="157" t="s">
        <v>38</v>
      </c>
      <c r="O146" s="58"/>
      <c r="P146" s="158">
        <f t="shared" si="11"/>
        <v>0</v>
      </c>
      <c r="Q146" s="158">
        <v>2.9999999999999997E-4</v>
      </c>
      <c r="R146" s="158">
        <f t="shared" si="12"/>
        <v>2.8361999999999998E-2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171</v>
      </c>
      <c r="AT146" s="160" t="s">
        <v>116</v>
      </c>
      <c r="AU146" s="160" t="s">
        <v>121</v>
      </c>
      <c r="AY146" s="14" t="s">
        <v>113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121</v>
      </c>
      <c r="BK146" s="161">
        <f t="shared" si="19"/>
        <v>0</v>
      </c>
      <c r="BL146" s="14" t="s">
        <v>171</v>
      </c>
      <c r="BM146" s="160" t="s">
        <v>200</v>
      </c>
    </row>
    <row r="147" spans="1:65" s="2" customFormat="1" ht="24.2" customHeight="1">
      <c r="A147" s="29"/>
      <c r="B147" s="147"/>
      <c r="C147" s="162" t="s">
        <v>201</v>
      </c>
      <c r="D147" s="162" t="s">
        <v>123</v>
      </c>
      <c r="E147" s="163" t="s">
        <v>190</v>
      </c>
      <c r="F147" s="164" t="s">
        <v>191</v>
      </c>
      <c r="G147" s="165" t="s">
        <v>119</v>
      </c>
      <c r="H147" s="166">
        <v>99.266999999999996</v>
      </c>
      <c r="I147" s="167"/>
      <c r="J147" s="168">
        <f t="shared" si="10"/>
        <v>0</v>
      </c>
      <c r="K147" s="169"/>
      <c r="L147" s="170"/>
      <c r="M147" s="171" t="s">
        <v>1</v>
      </c>
      <c r="N147" s="172" t="s">
        <v>38</v>
      </c>
      <c r="O147" s="58"/>
      <c r="P147" s="158">
        <f t="shared" si="11"/>
        <v>0</v>
      </c>
      <c r="Q147" s="158">
        <v>3.0000000000000001E-3</v>
      </c>
      <c r="R147" s="158">
        <f t="shared" si="12"/>
        <v>0.29780099999999998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180</v>
      </c>
      <c r="AT147" s="160" t="s">
        <v>123</v>
      </c>
      <c r="AU147" s="160" t="s">
        <v>121</v>
      </c>
      <c r="AY147" s="14" t="s">
        <v>113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121</v>
      </c>
      <c r="BK147" s="161">
        <f t="shared" si="19"/>
        <v>0</v>
      </c>
      <c r="BL147" s="14" t="s">
        <v>171</v>
      </c>
      <c r="BM147" s="160" t="s">
        <v>202</v>
      </c>
    </row>
    <row r="148" spans="1:65" s="2" customFormat="1" ht="24.2" customHeight="1">
      <c r="A148" s="29"/>
      <c r="B148" s="147"/>
      <c r="C148" s="148" t="s">
        <v>7</v>
      </c>
      <c r="D148" s="148" t="s">
        <v>116</v>
      </c>
      <c r="E148" s="149" t="s">
        <v>203</v>
      </c>
      <c r="F148" s="150" t="s">
        <v>204</v>
      </c>
      <c r="G148" s="151" t="s">
        <v>119</v>
      </c>
      <c r="H148" s="152">
        <v>95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38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171</v>
      </c>
      <c r="AT148" s="160" t="s">
        <v>116</v>
      </c>
      <c r="AU148" s="160" t="s">
        <v>121</v>
      </c>
      <c r="AY148" s="14" t="s">
        <v>113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121</v>
      </c>
      <c r="BK148" s="161">
        <f t="shared" si="19"/>
        <v>0</v>
      </c>
      <c r="BL148" s="14" t="s">
        <v>171</v>
      </c>
      <c r="BM148" s="160" t="s">
        <v>205</v>
      </c>
    </row>
    <row r="149" spans="1:65" s="2" customFormat="1" ht="21.75" customHeight="1">
      <c r="A149" s="29"/>
      <c r="B149" s="147"/>
      <c r="C149" s="148" t="s">
        <v>206</v>
      </c>
      <c r="D149" s="148" t="s">
        <v>116</v>
      </c>
      <c r="E149" s="149" t="s">
        <v>207</v>
      </c>
      <c r="F149" s="150" t="s">
        <v>208</v>
      </c>
      <c r="G149" s="151" t="s">
        <v>119</v>
      </c>
      <c r="H149" s="152">
        <v>95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38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171</v>
      </c>
      <c r="AT149" s="160" t="s">
        <v>116</v>
      </c>
      <c r="AU149" s="160" t="s">
        <v>121</v>
      </c>
      <c r="AY149" s="14" t="s">
        <v>113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121</v>
      </c>
      <c r="BK149" s="161">
        <f t="shared" si="19"/>
        <v>0</v>
      </c>
      <c r="BL149" s="14" t="s">
        <v>171</v>
      </c>
      <c r="BM149" s="160" t="s">
        <v>209</v>
      </c>
    </row>
    <row r="150" spans="1:65" s="2" customFormat="1" ht="24.2" customHeight="1">
      <c r="A150" s="29"/>
      <c r="B150" s="147"/>
      <c r="C150" s="148" t="s">
        <v>210</v>
      </c>
      <c r="D150" s="148" t="s">
        <v>116</v>
      </c>
      <c r="E150" s="149" t="s">
        <v>211</v>
      </c>
      <c r="F150" s="150" t="s">
        <v>212</v>
      </c>
      <c r="G150" s="151" t="s">
        <v>119</v>
      </c>
      <c r="H150" s="152">
        <v>95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38</v>
      </c>
      <c r="O150" s="58"/>
      <c r="P150" s="158">
        <f t="shared" si="11"/>
        <v>0</v>
      </c>
      <c r="Q150" s="158">
        <v>8.0000000000000007E-5</v>
      </c>
      <c r="R150" s="158">
        <f t="shared" si="12"/>
        <v>7.6000000000000009E-3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171</v>
      </c>
      <c r="AT150" s="160" t="s">
        <v>116</v>
      </c>
      <c r="AU150" s="160" t="s">
        <v>121</v>
      </c>
      <c r="AY150" s="14" t="s">
        <v>113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121</v>
      </c>
      <c r="BK150" s="161">
        <f t="shared" si="19"/>
        <v>0</v>
      </c>
      <c r="BL150" s="14" t="s">
        <v>171</v>
      </c>
      <c r="BM150" s="160" t="s">
        <v>213</v>
      </c>
    </row>
    <row r="151" spans="1:65" s="2" customFormat="1" ht="24.2" customHeight="1">
      <c r="A151" s="29"/>
      <c r="B151" s="147"/>
      <c r="C151" s="148" t="s">
        <v>214</v>
      </c>
      <c r="D151" s="148" t="s">
        <v>116</v>
      </c>
      <c r="E151" s="149" t="s">
        <v>215</v>
      </c>
      <c r="F151" s="150" t="s">
        <v>216</v>
      </c>
      <c r="G151" s="151" t="s">
        <v>119</v>
      </c>
      <c r="H151" s="152">
        <v>10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38</v>
      </c>
      <c r="O151" s="58"/>
      <c r="P151" s="158">
        <f t="shared" si="11"/>
        <v>0</v>
      </c>
      <c r="Q151" s="158">
        <v>4.4999999999999997E-3</v>
      </c>
      <c r="R151" s="158">
        <f t="shared" si="12"/>
        <v>4.4999999999999998E-2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171</v>
      </c>
      <c r="AT151" s="160" t="s">
        <v>116</v>
      </c>
      <c r="AU151" s="160" t="s">
        <v>121</v>
      </c>
      <c r="AY151" s="14" t="s">
        <v>113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121</v>
      </c>
      <c r="BK151" s="161">
        <f t="shared" si="19"/>
        <v>0</v>
      </c>
      <c r="BL151" s="14" t="s">
        <v>171</v>
      </c>
      <c r="BM151" s="160" t="s">
        <v>217</v>
      </c>
    </row>
    <row r="152" spans="1:65" s="2" customFormat="1" ht="24.2" customHeight="1">
      <c r="A152" s="29"/>
      <c r="B152" s="147"/>
      <c r="C152" s="148" t="s">
        <v>218</v>
      </c>
      <c r="D152" s="148" t="s">
        <v>116</v>
      </c>
      <c r="E152" s="149" t="s">
        <v>219</v>
      </c>
      <c r="F152" s="150" t="s">
        <v>220</v>
      </c>
      <c r="G152" s="151" t="s">
        <v>119</v>
      </c>
      <c r="H152" s="152">
        <v>95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38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171</v>
      </c>
      <c r="AT152" s="160" t="s">
        <v>116</v>
      </c>
      <c r="AU152" s="160" t="s">
        <v>121</v>
      </c>
      <c r="AY152" s="14" t="s">
        <v>113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121</v>
      </c>
      <c r="BK152" s="161">
        <f t="shared" si="19"/>
        <v>0</v>
      </c>
      <c r="BL152" s="14" t="s">
        <v>171</v>
      </c>
      <c r="BM152" s="160" t="s">
        <v>221</v>
      </c>
    </row>
    <row r="153" spans="1:65" s="2" customFormat="1" ht="16.5" customHeight="1">
      <c r="A153" s="29"/>
      <c r="B153" s="147"/>
      <c r="C153" s="148" t="s">
        <v>222</v>
      </c>
      <c r="D153" s="148" t="s">
        <v>116</v>
      </c>
      <c r="E153" s="149" t="s">
        <v>223</v>
      </c>
      <c r="F153" s="150" t="s">
        <v>224</v>
      </c>
      <c r="G153" s="151" t="s">
        <v>119</v>
      </c>
      <c r="H153" s="152">
        <v>5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38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171</v>
      </c>
      <c r="AT153" s="160" t="s">
        <v>116</v>
      </c>
      <c r="AU153" s="160" t="s">
        <v>121</v>
      </c>
      <c r="AY153" s="14" t="s">
        <v>113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121</v>
      </c>
      <c r="BK153" s="161">
        <f t="shared" si="19"/>
        <v>0</v>
      </c>
      <c r="BL153" s="14" t="s">
        <v>171</v>
      </c>
      <c r="BM153" s="160" t="s">
        <v>225</v>
      </c>
    </row>
    <row r="154" spans="1:65" s="2" customFormat="1" ht="24.2" customHeight="1">
      <c r="A154" s="29"/>
      <c r="B154" s="147"/>
      <c r="C154" s="148" t="s">
        <v>226</v>
      </c>
      <c r="D154" s="148" t="s">
        <v>116</v>
      </c>
      <c r="E154" s="149" t="s">
        <v>227</v>
      </c>
      <c r="F154" s="150" t="s">
        <v>228</v>
      </c>
      <c r="G154" s="151" t="s">
        <v>170</v>
      </c>
      <c r="H154" s="152">
        <v>95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38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171</v>
      </c>
      <c r="AT154" s="160" t="s">
        <v>116</v>
      </c>
      <c r="AU154" s="160" t="s">
        <v>121</v>
      </c>
      <c r="AY154" s="14" t="s">
        <v>113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121</v>
      </c>
      <c r="BK154" s="161">
        <f t="shared" si="19"/>
        <v>0</v>
      </c>
      <c r="BL154" s="14" t="s">
        <v>171</v>
      </c>
      <c r="BM154" s="160" t="s">
        <v>229</v>
      </c>
    </row>
    <row r="155" spans="1:65" s="2" customFormat="1" ht="16.5" customHeight="1">
      <c r="A155" s="29"/>
      <c r="B155" s="147"/>
      <c r="C155" s="148" t="s">
        <v>230</v>
      </c>
      <c r="D155" s="148" t="s">
        <v>116</v>
      </c>
      <c r="E155" s="149" t="s">
        <v>231</v>
      </c>
      <c r="F155" s="150" t="s">
        <v>232</v>
      </c>
      <c r="G155" s="151" t="s">
        <v>170</v>
      </c>
      <c r="H155" s="152">
        <v>21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38</v>
      </c>
      <c r="O155" s="58"/>
      <c r="P155" s="158">
        <f t="shared" si="11"/>
        <v>0</v>
      </c>
      <c r="Q155" s="158">
        <v>4.0000000000000003E-5</v>
      </c>
      <c r="R155" s="158">
        <f t="shared" si="12"/>
        <v>8.4000000000000003E-4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171</v>
      </c>
      <c r="AT155" s="160" t="s">
        <v>116</v>
      </c>
      <c r="AU155" s="160" t="s">
        <v>121</v>
      </c>
      <c r="AY155" s="14" t="s">
        <v>113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121</v>
      </c>
      <c r="BK155" s="161">
        <f t="shared" si="19"/>
        <v>0</v>
      </c>
      <c r="BL155" s="14" t="s">
        <v>171</v>
      </c>
      <c r="BM155" s="160" t="s">
        <v>233</v>
      </c>
    </row>
    <row r="156" spans="1:65" s="2" customFormat="1" ht="16.5" customHeight="1">
      <c r="A156" s="29"/>
      <c r="B156" s="147"/>
      <c r="C156" s="162" t="s">
        <v>234</v>
      </c>
      <c r="D156" s="162" t="s">
        <v>123</v>
      </c>
      <c r="E156" s="163" t="s">
        <v>235</v>
      </c>
      <c r="F156" s="164" t="s">
        <v>236</v>
      </c>
      <c r="G156" s="165" t="s">
        <v>170</v>
      </c>
      <c r="H156" s="166">
        <v>21</v>
      </c>
      <c r="I156" s="167"/>
      <c r="J156" s="168">
        <f t="shared" si="10"/>
        <v>0</v>
      </c>
      <c r="K156" s="169"/>
      <c r="L156" s="170"/>
      <c r="M156" s="171" t="s">
        <v>1</v>
      </c>
      <c r="N156" s="172" t="s">
        <v>38</v>
      </c>
      <c r="O156" s="58"/>
      <c r="P156" s="158">
        <f t="shared" si="11"/>
        <v>0</v>
      </c>
      <c r="Q156" s="158">
        <v>2.0000000000000001E-4</v>
      </c>
      <c r="R156" s="158">
        <f t="shared" si="12"/>
        <v>4.2000000000000006E-3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180</v>
      </c>
      <c r="AT156" s="160" t="s">
        <v>123</v>
      </c>
      <c r="AU156" s="160" t="s">
        <v>121</v>
      </c>
      <c r="AY156" s="14" t="s">
        <v>113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121</v>
      </c>
      <c r="BK156" s="161">
        <f t="shared" si="19"/>
        <v>0</v>
      </c>
      <c r="BL156" s="14" t="s">
        <v>171</v>
      </c>
      <c r="BM156" s="160" t="s">
        <v>237</v>
      </c>
    </row>
    <row r="157" spans="1:65" s="2" customFormat="1" ht="24.2" customHeight="1">
      <c r="A157" s="29"/>
      <c r="B157" s="147"/>
      <c r="C157" s="148" t="s">
        <v>238</v>
      </c>
      <c r="D157" s="148" t="s">
        <v>116</v>
      </c>
      <c r="E157" s="149" t="s">
        <v>239</v>
      </c>
      <c r="F157" s="150" t="s">
        <v>240</v>
      </c>
      <c r="G157" s="151" t="s">
        <v>137</v>
      </c>
      <c r="H157" s="152">
        <v>0.61</v>
      </c>
      <c r="I157" s="153"/>
      <c r="J157" s="154">
        <f t="shared" si="10"/>
        <v>0</v>
      </c>
      <c r="K157" s="155"/>
      <c r="L157" s="30"/>
      <c r="M157" s="173" t="s">
        <v>1</v>
      </c>
      <c r="N157" s="174" t="s">
        <v>38</v>
      </c>
      <c r="O157" s="175"/>
      <c r="P157" s="176">
        <f t="shared" si="11"/>
        <v>0</v>
      </c>
      <c r="Q157" s="176">
        <v>0</v>
      </c>
      <c r="R157" s="176">
        <f t="shared" si="12"/>
        <v>0</v>
      </c>
      <c r="S157" s="176">
        <v>0</v>
      </c>
      <c r="T157" s="177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171</v>
      </c>
      <c r="AT157" s="160" t="s">
        <v>116</v>
      </c>
      <c r="AU157" s="160" t="s">
        <v>121</v>
      </c>
      <c r="AY157" s="14" t="s">
        <v>113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121</v>
      </c>
      <c r="BK157" s="161">
        <f t="shared" si="19"/>
        <v>0</v>
      </c>
      <c r="BL157" s="14" t="s">
        <v>171</v>
      </c>
      <c r="BM157" s="160" t="s">
        <v>241</v>
      </c>
    </row>
    <row r="158" spans="1:65" s="2" customFormat="1" ht="6.95" customHeight="1">
      <c r="A158" s="29"/>
      <c r="B158" s="47"/>
      <c r="C158" s="48"/>
      <c r="D158" s="48"/>
      <c r="E158" s="48"/>
      <c r="F158" s="48"/>
      <c r="G158" s="48"/>
      <c r="H158" s="48"/>
      <c r="I158" s="48"/>
      <c r="J158" s="48"/>
      <c r="K158" s="48"/>
      <c r="L158" s="30"/>
      <c r="M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</row>
  </sheetData>
  <autoFilter ref="C121:K157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5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9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85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0" t="str">
        <f>'Rekapitulácia stavby'!K6</f>
        <v>Podlahy</v>
      </c>
      <c r="F7" s="221"/>
      <c r="G7" s="221"/>
      <c r="H7" s="221"/>
      <c r="L7" s="17"/>
    </row>
    <row r="8" spans="1:46" s="2" customFormat="1" ht="12" customHeight="1">
      <c r="A8" s="29"/>
      <c r="B8" s="30"/>
      <c r="C8" s="29"/>
      <c r="D8" s="24" t="s">
        <v>86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0" t="s">
        <v>242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25. 10. 2022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3" t="str">
        <f>'Rekapitulácia stavby'!E14</f>
        <v>Vyplň údaj</v>
      </c>
      <c r="F18" s="181"/>
      <c r="G18" s="181"/>
      <c r="H18" s="181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86" t="s">
        <v>1</v>
      </c>
      <c r="F27" s="186"/>
      <c r="G27" s="186"/>
      <c r="H27" s="18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ROUND((SUM(BE122:BE157)),  2)</f>
        <v>0</v>
      </c>
      <c r="G33" s="100"/>
      <c r="H33" s="100"/>
      <c r="I33" s="101">
        <v>0.2</v>
      </c>
      <c r="J33" s="99">
        <f>ROUND(((SUM(BE122:BE157))*I33),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ROUND((SUM(BF122:BF157)),  2)</f>
        <v>0</v>
      </c>
      <c r="G34" s="100"/>
      <c r="H34" s="100"/>
      <c r="I34" s="101">
        <v>0.2</v>
      </c>
      <c r="J34" s="99">
        <f>ROUND(((SUM(BF122:BF157))*I34),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ROUND((SUM(BG122:BG157)),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ROUND((SUM(BH122:BH157)),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ROUND((SUM(BI122:BI157)),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88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0" t="str">
        <f>E7</f>
        <v>Podlahy</v>
      </c>
      <c r="F85" s="221"/>
      <c r="G85" s="221"/>
      <c r="H85" s="221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0" t="str">
        <f>E9</f>
        <v xml:space="preserve">P1.1 - Chodba Očné odd. 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25. 10. 2022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89</v>
      </c>
      <c r="D94" s="104"/>
      <c r="E94" s="104"/>
      <c r="F94" s="104"/>
      <c r="G94" s="104"/>
      <c r="H94" s="104"/>
      <c r="I94" s="104"/>
      <c r="J94" s="113" t="s">
        <v>90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91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92</v>
      </c>
    </row>
    <row r="97" spans="1:31" s="9" customFormat="1" ht="24.95" hidden="1" customHeight="1">
      <c r="B97" s="115"/>
      <c r="D97" s="116" t="s">
        <v>93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899999999999999" hidden="1" customHeight="1">
      <c r="B98" s="119"/>
      <c r="D98" s="120" t="s">
        <v>94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10" customFormat="1" ht="19.899999999999999" hidden="1" customHeight="1">
      <c r="B99" s="119"/>
      <c r="D99" s="120" t="s">
        <v>95</v>
      </c>
      <c r="E99" s="121"/>
      <c r="F99" s="121"/>
      <c r="G99" s="121"/>
      <c r="H99" s="121"/>
      <c r="I99" s="121"/>
      <c r="J99" s="122">
        <f>J128</f>
        <v>0</v>
      </c>
      <c r="L99" s="119"/>
    </row>
    <row r="100" spans="1:31" s="10" customFormat="1" ht="19.899999999999999" hidden="1" customHeight="1">
      <c r="B100" s="119"/>
      <c r="D100" s="120" t="s">
        <v>96</v>
      </c>
      <c r="E100" s="121"/>
      <c r="F100" s="121"/>
      <c r="G100" s="121"/>
      <c r="H100" s="121"/>
      <c r="I100" s="121"/>
      <c r="J100" s="122">
        <f>J135</f>
        <v>0</v>
      </c>
      <c r="L100" s="119"/>
    </row>
    <row r="101" spans="1:31" s="9" customFormat="1" ht="24.95" hidden="1" customHeight="1">
      <c r="B101" s="115"/>
      <c r="D101" s="116" t="s">
        <v>97</v>
      </c>
      <c r="E101" s="117"/>
      <c r="F101" s="117"/>
      <c r="G101" s="117"/>
      <c r="H101" s="117"/>
      <c r="I101" s="117"/>
      <c r="J101" s="118">
        <f>J137</f>
        <v>0</v>
      </c>
      <c r="L101" s="115"/>
    </row>
    <row r="102" spans="1:31" s="10" customFormat="1" ht="19.899999999999999" hidden="1" customHeight="1">
      <c r="B102" s="119"/>
      <c r="D102" s="120" t="s">
        <v>98</v>
      </c>
      <c r="E102" s="121"/>
      <c r="F102" s="121"/>
      <c r="G102" s="121"/>
      <c r="H102" s="121"/>
      <c r="I102" s="121"/>
      <c r="J102" s="122">
        <f>J138</f>
        <v>0</v>
      </c>
      <c r="L102" s="119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hidden="1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t="11.25" hidden="1"/>
    <row r="106" spans="1:31" ht="11.25" hidden="1"/>
    <row r="107" spans="1:31" ht="11.25" hidden="1"/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99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0" t="str">
        <f>E7</f>
        <v>Podlahy</v>
      </c>
      <c r="F112" s="221"/>
      <c r="G112" s="221"/>
      <c r="H112" s="221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86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00" t="str">
        <f>E9</f>
        <v xml:space="preserve">P1.1 - Chodba Očné odd. </v>
      </c>
      <c r="F114" s="222"/>
      <c r="G114" s="222"/>
      <c r="H114" s="222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F12</f>
        <v xml:space="preserve"> </v>
      </c>
      <c r="G116" s="29"/>
      <c r="H116" s="29"/>
      <c r="I116" s="24" t="s">
        <v>21</v>
      </c>
      <c r="J116" s="55" t="str">
        <f>IF(J12="","",J12)</f>
        <v>25. 10. 2022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23</v>
      </c>
      <c r="D118" s="29"/>
      <c r="E118" s="29"/>
      <c r="F118" s="22" t="str">
        <f>E15</f>
        <v xml:space="preserve"> </v>
      </c>
      <c r="G118" s="29"/>
      <c r="H118" s="29"/>
      <c r="I118" s="24" t="s">
        <v>28</v>
      </c>
      <c r="J118" s="27" t="str">
        <f>E21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26</v>
      </c>
      <c r="D119" s="29"/>
      <c r="E119" s="29"/>
      <c r="F119" s="22" t="str">
        <f>IF(E18="","",E18)</f>
        <v>Vyplň údaj</v>
      </c>
      <c r="G119" s="29"/>
      <c r="H119" s="29"/>
      <c r="I119" s="24" t="s">
        <v>30</v>
      </c>
      <c r="J119" s="27" t="str">
        <f>E24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3"/>
      <c r="B121" s="124"/>
      <c r="C121" s="125" t="s">
        <v>100</v>
      </c>
      <c r="D121" s="126" t="s">
        <v>57</v>
      </c>
      <c r="E121" s="126" t="s">
        <v>53</v>
      </c>
      <c r="F121" s="126" t="s">
        <v>54</v>
      </c>
      <c r="G121" s="126" t="s">
        <v>101</v>
      </c>
      <c r="H121" s="126" t="s">
        <v>102</v>
      </c>
      <c r="I121" s="126" t="s">
        <v>103</v>
      </c>
      <c r="J121" s="127" t="s">
        <v>90</v>
      </c>
      <c r="K121" s="128" t="s">
        <v>104</v>
      </c>
      <c r="L121" s="129"/>
      <c r="M121" s="62" t="s">
        <v>1</v>
      </c>
      <c r="N121" s="63" t="s">
        <v>36</v>
      </c>
      <c r="O121" s="63" t="s">
        <v>105</v>
      </c>
      <c r="P121" s="63" t="s">
        <v>106</v>
      </c>
      <c r="Q121" s="63" t="s">
        <v>107</v>
      </c>
      <c r="R121" s="63" t="s">
        <v>108</v>
      </c>
      <c r="S121" s="63" t="s">
        <v>109</v>
      </c>
      <c r="T121" s="64" t="s">
        <v>110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65" s="2" customFormat="1" ht="22.9" customHeight="1">
      <c r="A122" s="29"/>
      <c r="B122" s="30"/>
      <c r="C122" s="69" t="s">
        <v>91</v>
      </c>
      <c r="D122" s="29"/>
      <c r="E122" s="29"/>
      <c r="F122" s="29"/>
      <c r="G122" s="29"/>
      <c r="H122" s="29"/>
      <c r="I122" s="29"/>
      <c r="J122" s="130">
        <f>BK122</f>
        <v>0</v>
      </c>
      <c r="K122" s="29"/>
      <c r="L122" s="30"/>
      <c r="M122" s="65"/>
      <c r="N122" s="56"/>
      <c r="O122" s="66"/>
      <c r="P122" s="131">
        <f>P123+P137</f>
        <v>0</v>
      </c>
      <c r="Q122" s="66"/>
      <c r="R122" s="131">
        <f>R123+R137</f>
        <v>4.8029150000000005</v>
      </c>
      <c r="S122" s="66"/>
      <c r="T122" s="132">
        <f>T123+T137</f>
        <v>0.35850000000000004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71</v>
      </c>
      <c r="AU122" s="14" t="s">
        <v>92</v>
      </c>
      <c r="BK122" s="133">
        <f>BK123+BK137</f>
        <v>0</v>
      </c>
    </row>
    <row r="123" spans="1:65" s="12" customFormat="1" ht="25.9" customHeight="1">
      <c r="B123" s="134"/>
      <c r="D123" s="135" t="s">
        <v>71</v>
      </c>
      <c r="E123" s="136" t="s">
        <v>111</v>
      </c>
      <c r="F123" s="136" t="s">
        <v>112</v>
      </c>
      <c r="I123" s="137"/>
      <c r="J123" s="138">
        <f>BK123</f>
        <v>0</v>
      </c>
      <c r="L123" s="134"/>
      <c r="M123" s="139"/>
      <c r="N123" s="140"/>
      <c r="O123" s="140"/>
      <c r="P123" s="141">
        <f>P124+P128+P135</f>
        <v>0</v>
      </c>
      <c r="Q123" s="140"/>
      <c r="R123" s="141">
        <f>R124+R128+R135</f>
        <v>3.25529</v>
      </c>
      <c r="S123" s="140"/>
      <c r="T123" s="142">
        <f>T124+T128+T135</f>
        <v>0</v>
      </c>
      <c r="AR123" s="135" t="s">
        <v>80</v>
      </c>
      <c r="AT123" s="143" t="s">
        <v>71</v>
      </c>
      <c r="AU123" s="143" t="s">
        <v>72</v>
      </c>
      <c r="AY123" s="135" t="s">
        <v>113</v>
      </c>
      <c r="BK123" s="144">
        <f>BK124+BK128+BK135</f>
        <v>0</v>
      </c>
    </row>
    <row r="124" spans="1:65" s="12" customFormat="1" ht="22.9" customHeight="1">
      <c r="B124" s="134"/>
      <c r="D124" s="135" t="s">
        <v>71</v>
      </c>
      <c r="E124" s="145" t="s">
        <v>114</v>
      </c>
      <c r="F124" s="145" t="s">
        <v>115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SUM(P125:P127)</f>
        <v>0</v>
      </c>
      <c r="Q124" s="140"/>
      <c r="R124" s="141">
        <f>SUM(R125:R127)</f>
        <v>3.25529</v>
      </c>
      <c r="S124" s="140"/>
      <c r="T124" s="142">
        <f>SUM(T125:T127)</f>
        <v>0</v>
      </c>
      <c r="AR124" s="135" t="s">
        <v>80</v>
      </c>
      <c r="AT124" s="143" t="s">
        <v>71</v>
      </c>
      <c r="AU124" s="143" t="s">
        <v>80</v>
      </c>
      <c r="AY124" s="135" t="s">
        <v>113</v>
      </c>
      <c r="BK124" s="144">
        <f>SUM(BK125:BK127)</f>
        <v>0</v>
      </c>
    </row>
    <row r="125" spans="1:65" s="2" customFormat="1" ht="24.2" customHeight="1">
      <c r="A125" s="29"/>
      <c r="B125" s="147"/>
      <c r="C125" s="148" t="s">
        <v>80</v>
      </c>
      <c r="D125" s="148" t="s">
        <v>116</v>
      </c>
      <c r="E125" s="149" t="s">
        <v>117</v>
      </c>
      <c r="F125" s="150" t="s">
        <v>118</v>
      </c>
      <c r="G125" s="151" t="s">
        <v>119</v>
      </c>
      <c r="H125" s="152">
        <v>183.5</v>
      </c>
      <c r="I125" s="153"/>
      <c r="J125" s="154">
        <f>ROUND(I125*H125,2)</f>
        <v>0</v>
      </c>
      <c r="K125" s="155"/>
      <c r="L125" s="30"/>
      <c r="M125" s="156" t="s">
        <v>1</v>
      </c>
      <c r="N125" s="157" t="s">
        <v>38</v>
      </c>
      <c r="O125" s="58"/>
      <c r="P125" s="158">
        <f>O125*H125</f>
        <v>0</v>
      </c>
      <c r="Q125" s="158">
        <v>0</v>
      </c>
      <c r="R125" s="158">
        <f>Q125*H125</f>
        <v>0</v>
      </c>
      <c r="S125" s="158">
        <v>0</v>
      </c>
      <c r="T125" s="159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120</v>
      </c>
      <c r="AT125" s="160" t="s">
        <v>116</v>
      </c>
      <c r="AU125" s="160" t="s">
        <v>121</v>
      </c>
      <c r="AY125" s="14" t="s">
        <v>113</v>
      </c>
      <c r="BE125" s="161">
        <f>IF(N125="základná",J125,0)</f>
        <v>0</v>
      </c>
      <c r="BF125" s="161">
        <f>IF(N125="znížená",J125,0)</f>
        <v>0</v>
      </c>
      <c r="BG125" s="161">
        <f>IF(N125="zákl. prenesená",J125,0)</f>
        <v>0</v>
      </c>
      <c r="BH125" s="161">
        <f>IF(N125="zníž. prenesená",J125,0)</f>
        <v>0</v>
      </c>
      <c r="BI125" s="161">
        <f>IF(N125="nulová",J125,0)</f>
        <v>0</v>
      </c>
      <c r="BJ125" s="14" t="s">
        <v>121</v>
      </c>
      <c r="BK125" s="161">
        <f>ROUND(I125*H125,2)</f>
        <v>0</v>
      </c>
      <c r="BL125" s="14" t="s">
        <v>120</v>
      </c>
      <c r="BM125" s="160" t="s">
        <v>243</v>
      </c>
    </row>
    <row r="126" spans="1:65" s="2" customFormat="1" ht="24.2" customHeight="1">
      <c r="A126" s="29"/>
      <c r="B126" s="147"/>
      <c r="C126" s="162" t="s">
        <v>121</v>
      </c>
      <c r="D126" s="162" t="s">
        <v>123</v>
      </c>
      <c r="E126" s="163" t="s">
        <v>124</v>
      </c>
      <c r="F126" s="164" t="s">
        <v>125</v>
      </c>
      <c r="G126" s="165" t="s">
        <v>126</v>
      </c>
      <c r="H126" s="166">
        <v>73.400000000000006</v>
      </c>
      <c r="I126" s="167"/>
      <c r="J126" s="168">
        <f>ROUND(I126*H126,2)</f>
        <v>0</v>
      </c>
      <c r="K126" s="169"/>
      <c r="L126" s="170"/>
      <c r="M126" s="171" t="s">
        <v>1</v>
      </c>
      <c r="N126" s="172" t="s">
        <v>38</v>
      </c>
      <c r="O126" s="58"/>
      <c r="P126" s="158">
        <f>O126*H126</f>
        <v>0</v>
      </c>
      <c r="Q126" s="158">
        <v>1E-3</v>
      </c>
      <c r="R126" s="158">
        <f>Q126*H126</f>
        <v>7.3400000000000007E-2</v>
      </c>
      <c r="S126" s="158">
        <v>0</v>
      </c>
      <c r="T126" s="15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127</v>
      </c>
      <c r="AT126" s="160" t="s">
        <v>123</v>
      </c>
      <c r="AU126" s="160" t="s">
        <v>121</v>
      </c>
      <c r="AY126" s="14" t="s">
        <v>113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4" t="s">
        <v>121</v>
      </c>
      <c r="BK126" s="161">
        <f>ROUND(I126*H126,2)</f>
        <v>0</v>
      </c>
      <c r="BL126" s="14" t="s">
        <v>120</v>
      </c>
      <c r="BM126" s="160" t="s">
        <v>244</v>
      </c>
    </row>
    <row r="127" spans="1:65" s="2" customFormat="1" ht="24.2" customHeight="1">
      <c r="A127" s="29"/>
      <c r="B127" s="147"/>
      <c r="C127" s="148" t="s">
        <v>129</v>
      </c>
      <c r="D127" s="148" t="s">
        <v>116</v>
      </c>
      <c r="E127" s="149" t="s">
        <v>245</v>
      </c>
      <c r="F127" s="150" t="s">
        <v>246</v>
      </c>
      <c r="G127" s="151" t="s">
        <v>119</v>
      </c>
      <c r="H127" s="152">
        <v>183.5</v>
      </c>
      <c r="I127" s="153"/>
      <c r="J127" s="154">
        <f>ROUND(I127*H127,2)</f>
        <v>0</v>
      </c>
      <c r="K127" s="155"/>
      <c r="L127" s="30"/>
      <c r="M127" s="156" t="s">
        <v>1</v>
      </c>
      <c r="N127" s="157" t="s">
        <v>38</v>
      </c>
      <c r="O127" s="58"/>
      <c r="P127" s="158">
        <f>O127*H127</f>
        <v>0</v>
      </c>
      <c r="Q127" s="158">
        <v>1.7340000000000001E-2</v>
      </c>
      <c r="R127" s="158">
        <f>Q127*H127</f>
        <v>3.1818900000000001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120</v>
      </c>
      <c r="AT127" s="160" t="s">
        <v>116</v>
      </c>
      <c r="AU127" s="160" t="s">
        <v>121</v>
      </c>
      <c r="AY127" s="14" t="s">
        <v>113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121</v>
      </c>
      <c r="BK127" s="161">
        <f>ROUND(I127*H127,2)</f>
        <v>0</v>
      </c>
      <c r="BL127" s="14" t="s">
        <v>120</v>
      </c>
      <c r="BM127" s="160" t="s">
        <v>247</v>
      </c>
    </row>
    <row r="128" spans="1:65" s="12" customFormat="1" ht="22.9" customHeight="1">
      <c r="B128" s="134"/>
      <c r="D128" s="135" t="s">
        <v>71</v>
      </c>
      <c r="E128" s="145" t="s">
        <v>133</v>
      </c>
      <c r="F128" s="145" t="s">
        <v>134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SUM(P129:P134)</f>
        <v>0</v>
      </c>
      <c r="Q128" s="140"/>
      <c r="R128" s="141">
        <f>SUM(R129:R134)</f>
        <v>0</v>
      </c>
      <c r="S128" s="140"/>
      <c r="T128" s="142">
        <f>SUM(T129:T134)</f>
        <v>0</v>
      </c>
      <c r="AR128" s="135" t="s">
        <v>80</v>
      </c>
      <c r="AT128" s="143" t="s">
        <v>71</v>
      </c>
      <c r="AU128" s="143" t="s">
        <v>80</v>
      </c>
      <c r="AY128" s="135" t="s">
        <v>113</v>
      </c>
      <c r="BK128" s="144">
        <f>SUM(BK129:BK134)</f>
        <v>0</v>
      </c>
    </row>
    <row r="129" spans="1:65" s="2" customFormat="1" ht="21.75" customHeight="1">
      <c r="A129" s="29"/>
      <c r="B129" s="147"/>
      <c r="C129" s="148" t="s">
        <v>120</v>
      </c>
      <c r="D129" s="148" t="s">
        <v>116</v>
      </c>
      <c r="E129" s="149" t="s">
        <v>135</v>
      </c>
      <c r="F129" s="150" t="s">
        <v>136</v>
      </c>
      <c r="G129" s="151" t="s">
        <v>137</v>
      </c>
      <c r="H129" s="152">
        <v>0.35899999999999999</v>
      </c>
      <c r="I129" s="153"/>
      <c r="J129" s="154">
        <f t="shared" ref="J129:J134" si="0">ROUND(I129*H129,2)</f>
        <v>0</v>
      </c>
      <c r="K129" s="155"/>
      <c r="L129" s="30"/>
      <c r="M129" s="156" t="s">
        <v>1</v>
      </c>
      <c r="N129" s="157" t="s">
        <v>38</v>
      </c>
      <c r="O129" s="58"/>
      <c r="P129" s="158">
        <f t="shared" ref="P129:P134" si="1">O129*H129</f>
        <v>0</v>
      </c>
      <c r="Q129" s="158">
        <v>0</v>
      </c>
      <c r="R129" s="158">
        <f t="shared" ref="R129:R134" si="2">Q129*H129</f>
        <v>0</v>
      </c>
      <c r="S129" s="158">
        <v>0</v>
      </c>
      <c r="T129" s="159">
        <f t="shared" ref="T129:T134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120</v>
      </c>
      <c r="AT129" s="160" t="s">
        <v>116</v>
      </c>
      <c r="AU129" s="160" t="s">
        <v>121</v>
      </c>
      <c r="AY129" s="14" t="s">
        <v>113</v>
      </c>
      <c r="BE129" s="161">
        <f t="shared" ref="BE129:BE134" si="4">IF(N129="základná",J129,0)</f>
        <v>0</v>
      </c>
      <c r="BF129" s="161">
        <f t="shared" ref="BF129:BF134" si="5">IF(N129="znížená",J129,0)</f>
        <v>0</v>
      </c>
      <c r="BG129" s="161">
        <f t="shared" ref="BG129:BG134" si="6">IF(N129="zákl. prenesená",J129,0)</f>
        <v>0</v>
      </c>
      <c r="BH129" s="161">
        <f t="shared" ref="BH129:BH134" si="7">IF(N129="zníž. prenesená",J129,0)</f>
        <v>0</v>
      </c>
      <c r="BI129" s="161">
        <f t="shared" ref="BI129:BI134" si="8">IF(N129="nulová",J129,0)</f>
        <v>0</v>
      </c>
      <c r="BJ129" s="14" t="s">
        <v>121</v>
      </c>
      <c r="BK129" s="161">
        <f t="shared" ref="BK129:BK134" si="9">ROUND(I129*H129,2)</f>
        <v>0</v>
      </c>
      <c r="BL129" s="14" t="s">
        <v>120</v>
      </c>
      <c r="BM129" s="160" t="s">
        <v>248</v>
      </c>
    </row>
    <row r="130" spans="1:65" s="2" customFormat="1" ht="24.2" customHeight="1">
      <c r="A130" s="29"/>
      <c r="B130" s="147"/>
      <c r="C130" s="148" t="s">
        <v>139</v>
      </c>
      <c r="D130" s="148" t="s">
        <v>116</v>
      </c>
      <c r="E130" s="149" t="s">
        <v>140</v>
      </c>
      <c r="F130" s="150" t="s">
        <v>141</v>
      </c>
      <c r="G130" s="151" t="s">
        <v>137</v>
      </c>
      <c r="H130" s="152">
        <v>3.59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38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120</v>
      </c>
      <c r="AT130" s="160" t="s">
        <v>116</v>
      </c>
      <c r="AU130" s="160" t="s">
        <v>121</v>
      </c>
      <c r="AY130" s="14" t="s">
        <v>113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121</v>
      </c>
      <c r="BK130" s="161">
        <f t="shared" si="9"/>
        <v>0</v>
      </c>
      <c r="BL130" s="14" t="s">
        <v>120</v>
      </c>
      <c r="BM130" s="160" t="s">
        <v>249</v>
      </c>
    </row>
    <row r="131" spans="1:65" s="2" customFormat="1" ht="24.2" customHeight="1">
      <c r="A131" s="29"/>
      <c r="B131" s="147"/>
      <c r="C131" s="148" t="s">
        <v>114</v>
      </c>
      <c r="D131" s="148" t="s">
        <v>116</v>
      </c>
      <c r="E131" s="149" t="s">
        <v>143</v>
      </c>
      <c r="F131" s="150" t="s">
        <v>144</v>
      </c>
      <c r="G131" s="151" t="s">
        <v>137</v>
      </c>
      <c r="H131" s="152">
        <v>0.35899999999999999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38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120</v>
      </c>
      <c r="AT131" s="160" t="s">
        <v>116</v>
      </c>
      <c r="AU131" s="160" t="s">
        <v>121</v>
      </c>
      <c r="AY131" s="14" t="s">
        <v>113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121</v>
      </c>
      <c r="BK131" s="161">
        <f t="shared" si="9"/>
        <v>0</v>
      </c>
      <c r="BL131" s="14" t="s">
        <v>120</v>
      </c>
      <c r="BM131" s="160" t="s">
        <v>250</v>
      </c>
    </row>
    <row r="132" spans="1:65" s="2" customFormat="1" ht="24.2" customHeight="1">
      <c r="A132" s="29"/>
      <c r="B132" s="147"/>
      <c r="C132" s="148" t="s">
        <v>146</v>
      </c>
      <c r="D132" s="148" t="s">
        <v>116</v>
      </c>
      <c r="E132" s="149" t="s">
        <v>147</v>
      </c>
      <c r="F132" s="150" t="s">
        <v>148</v>
      </c>
      <c r="G132" s="151" t="s">
        <v>137</v>
      </c>
      <c r="H132" s="152">
        <v>3.59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38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120</v>
      </c>
      <c r="AT132" s="160" t="s">
        <v>116</v>
      </c>
      <c r="AU132" s="160" t="s">
        <v>121</v>
      </c>
      <c r="AY132" s="14" t="s">
        <v>113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121</v>
      </c>
      <c r="BK132" s="161">
        <f t="shared" si="9"/>
        <v>0</v>
      </c>
      <c r="BL132" s="14" t="s">
        <v>120</v>
      </c>
      <c r="BM132" s="160" t="s">
        <v>251</v>
      </c>
    </row>
    <row r="133" spans="1:65" s="2" customFormat="1" ht="24.2" customHeight="1">
      <c r="A133" s="29"/>
      <c r="B133" s="147"/>
      <c r="C133" s="148" t="s">
        <v>127</v>
      </c>
      <c r="D133" s="148" t="s">
        <v>116</v>
      </c>
      <c r="E133" s="149" t="s">
        <v>150</v>
      </c>
      <c r="F133" s="150" t="s">
        <v>151</v>
      </c>
      <c r="G133" s="151" t="s">
        <v>137</v>
      </c>
      <c r="H133" s="152">
        <v>0.35899999999999999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38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120</v>
      </c>
      <c r="AT133" s="160" t="s">
        <v>116</v>
      </c>
      <c r="AU133" s="160" t="s">
        <v>121</v>
      </c>
      <c r="AY133" s="14" t="s">
        <v>113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121</v>
      </c>
      <c r="BK133" s="161">
        <f t="shared" si="9"/>
        <v>0</v>
      </c>
      <c r="BL133" s="14" t="s">
        <v>120</v>
      </c>
      <c r="BM133" s="160" t="s">
        <v>252</v>
      </c>
    </row>
    <row r="134" spans="1:65" s="2" customFormat="1" ht="16.5" customHeight="1">
      <c r="A134" s="29"/>
      <c r="B134" s="147"/>
      <c r="C134" s="148" t="s">
        <v>133</v>
      </c>
      <c r="D134" s="148" t="s">
        <v>116</v>
      </c>
      <c r="E134" s="149" t="s">
        <v>153</v>
      </c>
      <c r="F134" s="150" t="s">
        <v>154</v>
      </c>
      <c r="G134" s="151" t="s">
        <v>155</v>
      </c>
      <c r="H134" s="152">
        <v>1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38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120</v>
      </c>
      <c r="AT134" s="160" t="s">
        <v>116</v>
      </c>
      <c r="AU134" s="160" t="s">
        <v>121</v>
      </c>
      <c r="AY134" s="14" t="s">
        <v>113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121</v>
      </c>
      <c r="BK134" s="161">
        <f t="shared" si="9"/>
        <v>0</v>
      </c>
      <c r="BL134" s="14" t="s">
        <v>120</v>
      </c>
      <c r="BM134" s="160" t="s">
        <v>253</v>
      </c>
    </row>
    <row r="135" spans="1:65" s="12" customFormat="1" ht="22.9" customHeight="1">
      <c r="B135" s="134"/>
      <c r="D135" s="135" t="s">
        <v>71</v>
      </c>
      <c r="E135" s="145" t="s">
        <v>157</v>
      </c>
      <c r="F135" s="145" t="s">
        <v>158</v>
      </c>
      <c r="I135" s="137"/>
      <c r="J135" s="146">
        <f>BK135</f>
        <v>0</v>
      </c>
      <c r="L135" s="134"/>
      <c r="M135" s="139"/>
      <c r="N135" s="140"/>
      <c r="O135" s="140"/>
      <c r="P135" s="141">
        <f>P136</f>
        <v>0</v>
      </c>
      <c r="Q135" s="140"/>
      <c r="R135" s="141">
        <f>R136</f>
        <v>0</v>
      </c>
      <c r="S135" s="140"/>
      <c r="T135" s="142">
        <f>T136</f>
        <v>0</v>
      </c>
      <c r="AR135" s="135" t="s">
        <v>80</v>
      </c>
      <c r="AT135" s="143" t="s">
        <v>71</v>
      </c>
      <c r="AU135" s="143" t="s">
        <v>80</v>
      </c>
      <c r="AY135" s="135" t="s">
        <v>113</v>
      </c>
      <c r="BK135" s="144">
        <f>BK136</f>
        <v>0</v>
      </c>
    </row>
    <row r="136" spans="1:65" s="2" customFormat="1" ht="24.2" customHeight="1">
      <c r="A136" s="29"/>
      <c r="B136" s="147"/>
      <c r="C136" s="148" t="s">
        <v>159</v>
      </c>
      <c r="D136" s="148" t="s">
        <v>116</v>
      </c>
      <c r="E136" s="149" t="s">
        <v>160</v>
      </c>
      <c r="F136" s="150" t="s">
        <v>161</v>
      </c>
      <c r="G136" s="151" t="s">
        <v>137</v>
      </c>
      <c r="H136" s="152">
        <v>3.2549999999999999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38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120</v>
      </c>
      <c r="AT136" s="160" t="s">
        <v>116</v>
      </c>
      <c r="AU136" s="160" t="s">
        <v>121</v>
      </c>
      <c r="AY136" s="14" t="s">
        <v>113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121</v>
      </c>
      <c r="BK136" s="161">
        <f>ROUND(I136*H136,2)</f>
        <v>0</v>
      </c>
      <c r="BL136" s="14" t="s">
        <v>120</v>
      </c>
      <c r="BM136" s="160" t="s">
        <v>254</v>
      </c>
    </row>
    <row r="137" spans="1:65" s="12" customFormat="1" ht="25.9" customHeight="1">
      <c r="B137" s="134"/>
      <c r="D137" s="135" t="s">
        <v>71</v>
      </c>
      <c r="E137" s="136" t="s">
        <v>163</v>
      </c>
      <c r="F137" s="136" t="s">
        <v>164</v>
      </c>
      <c r="I137" s="137"/>
      <c r="J137" s="138">
        <f>BK137</f>
        <v>0</v>
      </c>
      <c r="L137" s="134"/>
      <c r="M137" s="139"/>
      <c r="N137" s="140"/>
      <c r="O137" s="140"/>
      <c r="P137" s="141">
        <f>P138</f>
        <v>0</v>
      </c>
      <c r="Q137" s="140"/>
      <c r="R137" s="141">
        <f>R138</f>
        <v>1.547625</v>
      </c>
      <c r="S137" s="140"/>
      <c r="T137" s="142">
        <f>T138</f>
        <v>0.35850000000000004</v>
      </c>
      <c r="AR137" s="135" t="s">
        <v>121</v>
      </c>
      <c r="AT137" s="143" t="s">
        <v>71</v>
      </c>
      <c r="AU137" s="143" t="s">
        <v>72</v>
      </c>
      <c r="AY137" s="135" t="s">
        <v>113</v>
      </c>
      <c r="BK137" s="144">
        <f>BK138</f>
        <v>0</v>
      </c>
    </row>
    <row r="138" spans="1:65" s="12" customFormat="1" ht="22.9" customHeight="1">
      <c r="B138" s="134"/>
      <c r="D138" s="135" t="s">
        <v>71</v>
      </c>
      <c r="E138" s="145" t="s">
        <v>165</v>
      </c>
      <c r="F138" s="145" t="s">
        <v>166</v>
      </c>
      <c r="I138" s="137"/>
      <c r="J138" s="146">
        <f>BK138</f>
        <v>0</v>
      </c>
      <c r="L138" s="134"/>
      <c r="M138" s="139"/>
      <c r="N138" s="140"/>
      <c r="O138" s="140"/>
      <c r="P138" s="141">
        <f>SUM(P139:P157)</f>
        <v>0</v>
      </c>
      <c r="Q138" s="140"/>
      <c r="R138" s="141">
        <f>SUM(R139:R157)</f>
        <v>1.547625</v>
      </c>
      <c r="S138" s="140"/>
      <c r="T138" s="142">
        <f>SUM(T139:T157)</f>
        <v>0.35850000000000004</v>
      </c>
      <c r="AR138" s="135" t="s">
        <v>121</v>
      </c>
      <c r="AT138" s="143" t="s">
        <v>71</v>
      </c>
      <c r="AU138" s="143" t="s">
        <v>80</v>
      </c>
      <c r="AY138" s="135" t="s">
        <v>113</v>
      </c>
      <c r="BK138" s="144">
        <f>SUM(BK139:BK157)</f>
        <v>0</v>
      </c>
    </row>
    <row r="139" spans="1:65" s="2" customFormat="1" ht="16.5" customHeight="1">
      <c r="A139" s="29"/>
      <c r="B139" s="147"/>
      <c r="C139" s="148" t="s">
        <v>167</v>
      </c>
      <c r="D139" s="148" t="s">
        <v>116</v>
      </c>
      <c r="E139" s="149" t="s">
        <v>168</v>
      </c>
      <c r="F139" s="150" t="s">
        <v>169</v>
      </c>
      <c r="G139" s="151" t="s">
        <v>170</v>
      </c>
      <c r="H139" s="152">
        <v>175</v>
      </c>
      <c r="I139" s="153"/>
      <c r="J139" s="154">
        <f t="shared" ref="J139:J157" si="10">ROUND(I139*H139,2)</f>
        <v>0</v>
      </c>
      <c r="K139" s="155"/>
      <c r="L139" s="30"/>
      <c r="M139" s="156" t="s">
        <v>1</v>
      </c>
      <c r="N139" s="157" t="s">
        <v>38</v>
      </c>
      <c r="O139" s="58"/>
      <c r="P139" s="158">
        <f t="shared" ref="P139:P157" si="11">O139*H139</f>
        <v>0</v>
      </c>
      <c r="Q139" s="158">
        <v>0</v>
      </c>
      <c r="R139" s="158">
        <f t="shared" ref="R139:R157" si="12">Q139*H139</f>
        <v>0</v>
      </c>
      <c r="S139" s="158">
        <v>1E-3</v>
      </c>
      <c r="T139" s="159">
        <f t="shared" ref="T139:T157" si="13">S139*H139</f>
        <v>0.17500000000000002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171</v>
      </c>
      <c r="AT139" s="160" t="s">
        <v>116</v>
      </c>
      <c r="AU139" s="160" t="s">
        <v>121</v>
      </c>
      <c r="AY139" s="14" t="s">
        <v>113</v>
      </c>
      <c r="BE139" s="161">
        <f t="shared" ref="BE139:BE157" si="14">IF(N139="základná",J139,0)</f>
        <v>0</v>
      </c>
      <c r="BF139" s="161">
        <f t="shared" ref="BF139:BF157" si="15">IF(N139="znížená",J139,0)</f>
        <v>0</v>
      </c>
      <c r="BG139" s="161">
        <f t="shared" ref="BG139:BG157" si="16">IF(N139="zákl. prenesená",J139,0)</f>
        <v>0</v>
      </c>
      <c r="BH139" s="161">
        <f t="shared" ref="BH139:BH157" si="17">IF(N139="zníž. prenesená",J139,0)</f>
        <v>0</v>
      </c>
      <c r="BI139" s="161">
        <f t="shared" ref="BI139:BI157" si="18">IF(N139="nulová",J139,0)</f>
        <v>0</v>
      </c>
      <c r="BJ139" s="14" t="s">
        <v>121</v>
      </c>
      <c r="BK139" s="161">
        <f t="shared" ref="BK139:BK157" si="19">ROUND(I139*H139,2)</f>
        <v>0</v>
      </c>
      <c r="BL139" s="14" t="s">
        <v>171</v>
      </c>
      <c r="BM139" s="160" t="s">
        <v>255</v>
      </c>
    </row>
    <row r="140" spans="1:65" s="2" customFormat="1" ht="16.5" customHeight="1">
      <c r="A140" s="29"/>
      <c r="B140" s="147"/>
      <c r="C140" s="148" t="s">
        <v>173</v>
      </c>
      <c r="D140" s="148" t="s">
        <v>116</v>
      </c>
      <c r="E140" s="149" t="s">
        <v>174</v>
      </c>
      <c r="F140" s="150" t="s">
        <v>175</v>
      </c>
      <c r="G140" s="151" t="s">
        <v>170</v>
      </c>
      <c r="H140" s="152">
        <v>350</v>
      </c>
      <c r="I140" s="153"/>
      <c r="J140" s="154">
        <f t="shared" si="10"/>
        <v>0</v>
      </c>
      <c r="K140" s="155"/>
      <c r="L140" s="30"/>
      <c r="M140" s="156" t="s">
        <v>1</v>
      </c>
      <c r="N140" s="157" t="s">
        <v>38</v>
      </c>
      <c r="O140" s="58"/>
      <c r="P140" s="158">
        <f t="shared" si="11"/>
        <v>0</v>
      </c>
      <c r="Q140" s="158">
        <v>4.0000000000000003E-5</v>
      </c>
      <c r="R140" s="158">
        <f t="shared" si="12"/>
        <v>1.4E-2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171</v>
      </c>
      <c r="AT140" s="160" t="s">
        <v>116</v>
      </c>
      <c r="AU140" s="160" t="s">
        <v>121</v>
      </c>
      <c r="AY140" s="14" t="s">
        <v>113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121</v>
      </c>
      <c r="BK140" s="161">
        <f t="shared" si="19"/>
        <v>0</v>
      </c>
      <c r="BL140" s="14" t="s">
        <v>171</v>
      </c>
      <c r="BM140" s="160" t="s">
        <v>256</v>
      </c>
    </row>
    <row r="141" spans="1:65" s="2" customFormat="1" ht="24.2" customHeight="1">
      <c r="A141" s="29"/>
      <c r="B141" s="147"/>
      <c r="C141" s="162" t="s">
        <v>177</v>
      </c>
      <c r="D141" s="162" t="s">
        <v>123</v>
      </c>
      <c r="E141" s="163" t="s">
        <v>178</v>
      </c>
      <c r="F141" s="164" t="s">
        <v>179</v>
      </c>
      <c r="G141" s="165" t="s">
        <v>170</v>
      </c>
      <c r="H141" s="166">
        <v>175</v>
      </c>
      <c r="I141" s="167"/>
      <c r="J141" s="168">
        <f t="shared" si="10"/>
        <v>0</v>
      </c>
      <c r="K141" s="169"/>
      <c r="L141" s="170"/>
      <c r="M141" s="171" t="s">
        <v>1</v>
      </c>
      <c r="N141" s="172" t="s">
        <v>38</v>
      </c>
      <c r="O141" s="58"/>
      <c r="P141" s="158">
        <f t="shared" si="11"/>
        <v>0</v>
      </c>
      <c r="Q141" s="158">
        <v>1.6299999999999999E-3</v>
      </c>
      <c r="R141" s="158">
        <f t="shared" si="12"/>
        <v>0.28525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180</v>
      </c>
      <c r="AT141" s="160" t="s">
        <v>123</v>
      </c>
      <c r="AU141" s="160" t="s">
        <v>121</v>
      </c>
      <c r="AY141" s="14" t="s">
        <v>113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121</v>
      </c>
      <c r="BK141" s="161">
        <f t="shared" si="19"/>
        <v>0</v>
      </c>
      <c r="BL141" s="14" t="s">
        <v>171</v>
      </c>
      <c r="BM141" s="160" t="s">
        <v>257</v>
      </c>
    </row>
    <row r="142" spans="1:65" s="2" customFormat="1" ht="24.2" customHeight="1">
      <c r="A142" s="29"/>
      <c r="B142" s="147"/>
      <c r="C142" s="162" t="s">
        <v>182</v>
      </c>
      <c r="D142" s="162" t="s">
        <v>123</v>
      </c>
      <c r="E142" s="163" t="s">
        <v>183</v>
      </c>
      <c r="F142" s="164" t="s">
        <v>184</v>
      </c>
      <c r="G142" s="165" t="s">
        <v>170</v>
      </c>
      <c r="H142" s="166">
        <v>175</v>
      </c>
      <c r="I142" s="167"/>
      <c r="J142" s="168">
        <f t="shared" si="10"/>
        <v>0</v>
      </c>
      <c r="K142" s="169"/>
      <c r="L142" s="170"/>
      <c r="M142" s="171" t="s">
        <v>1</v>
      </c>
      <c r="N142" s="172" t="s">
        <v>38</v>
      </c>
      <c r="O142" s="58"/>
      <c r="P142" s="158">
        <f t="shared" si="11"/>
        <v>0</v>
      </c>
      <c r="Q142" s="158">
        <v>1.6299999999999999E-3</v>
      </c>
      <c r="R142" s="158">
        <f t="shared" si="12"/>
        <v>0.28525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180</v>
      </c>
      <c r="AT142" s="160" t="s">
        <v>123</v>
      </c>
      <c r="AU142" s="160" t="s">
        <v>121</v>
      </c>
      <c r="AY142" s="14" t="s">
        <v>113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121</v>
      </c>
      <c r="BK142" s="161">
        <f t="shared" si="19"/>
        <v>0</v>
      </c>
      <c r="BL142" s="14" t="s">
        <v>171</v>
      </c>
      <c r="BM142" s="160" t="s">
        <v>258</v>
      </c>
    </row>
    <row r="143" spans="1:65" s="2" customFormat="1" ht="16.5" customHeight="1">
      <c r="A143" s="29"/>
      <c r="B143" s="147"/>
      <c r="C143" s="148" t="s">
        <v>186</v>
      </c>
      <c r="D143" s="148" t="s">
        <v>116</v>
      </c>
      <c r="E143" s="149" t="s">
        <v>187</v>
      </c>
      <c r="F143" s="150" t="s">
        <v>188</v>
      </c>
      <c r="G143" s="151" t="s">
        <v>170</v>
      </c>
      <c r="H143" s="152">
        <v>175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38</v>
      </c>
      <c r="O143" s="58"/>
      <c r="P143" s="158">
        <f t="shared" si="11"/>
        <v>0</v>
      </c>
      <c r="Q143" s="158">
        <v>4.0000000000000003E-5</v>
      </c>
      <c r="R143" s="158">
        <f t="shared" si="12"/>
        <v>7.0000000000000001E-3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171</v>
      </c>
      <c r="AT143" s="160" t="s">
        <v>116</v>
      </c>
      <c r="AU143" s="160" t="s">
        <v>121</v>
      </c>
      <c r="AY143" s="14" t="s">
        <v>113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121</v>
      </c>
      <c r="BK143" s="161">
        <f t="shared" si="19"/>
        <v>0</v>
      </c>
      <c r="BL143" s="14" t="s">
        <v>171</v>
      </c>
      <c r="BM143" s="160" t="s">
        <v>259</v>
      </c>
    </row>
    <row r="144" spans="1:65" s="2" customFormat="1" ht="24.2" customHeight="1">
      <c r="A144" s="29"/>
      <c r="B144" s="147"/>
      <c r="C144" s="162" t="s">
        <v>171</v>
      </c>
      <c r="D144" s="162" t="s">
        <v>123</v>
      </c>
      <c r="E144" s="163" t="s">
        <v>190</v>
      </c>
      <c r="F144" s="164" t="s">
        <v>191</v>
      </c>
      <c r="G144" s="165" t="s">
        <v>119</v>
      </c>
      <c r="H144" s="166">
        <v>22.75</v>
      </c>
      <c r="I144" s="167"/>
      <c r="J144" s="168">
        <f t="shared" si="10"/>
        <v>0</v>
      </c>
      <c r="K144" s="169"/>
      <c r="L144" s="170"/>
      <c r="M144" s="171" t="s">
        <v>1</v>
      </c>
      <c r="N144" s="172" t="s">
        <v>38</v>
      </c>
      <c r="O144" s="58"/>
      <c r="P144" s="158">
        <f t="shared" si="11"/>
        <v>0</v>
      </c>
      <c r="Q144" s="158">
        <v>3.0000000000000001E-3</v>
      </c>
      <c r="R144" s="158">
        <f t="shared" si="12"/>
        <v>6.8250000000000005E-2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180</v>
      </c>
      <c r="AT144" s="160" t="s">
        <v>123</v>
      </c>
      <c r="AU144" s="160" t="s">
        <v>121</v>
      </c>
      <c r="AY144" s="14" t="s">
        <v>113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121</v>
      </c>
      <c r="BK144" s="161">
        <f t="shared" si="19"/>
        <v>0</v>
      </c>
      <c r="BL144" s="14" t="s">
        <v>171</v>
      </c>
      <c r="BM144" s="160" t="s">
        <v>260</v>
      </c>
    </row>
    <row r="145" spans="1:65" s="2" customFormat="1" ht="24.2" customHeight="1">
      <c r="A145" s="29"/>
      <c r="B145" s="147"/>
      <c r="C145" s="148" t="s">
        <v>193</v>
      </c>
      <c r="D145" s="148" t="s">
        <v>116</v>
      </c>
      <c r="E145" s="149" t="s">
        <v>194</v>
      </c>
      <c r="F145" s="150" t="s">
        <v>195</v>
      </c>
      <c r="G145" s="151" t="s">
        <v>119</v>
      </c>
      <c r="H145" s="152">
        <v>183.5</v>
      </c>
      <c r="I145" s="153"/>
      <c r="J145" s="154">
        <f t="shared" si="10"/>
        <v>0</v>
      </c>
      <c r="K145" s="155"/>
      <c r="L145" s="30"/>
      <c r="M145" s="156" t="s">
        <v>1</v>
      </c>
      <c r="N145" s="157" t="s">
        <v>38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1E-3</v>
      </c>
      <c r="T145" s="159">
        <f t="shared" si="13"/>
        <v>0.1835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171</v>
      </c>
      <c r="AT145" s="160" t="s">
        <v>116</v>
      </c>
      <c r="AU145" s="160" t="s">
        <v>121</v>
      </c>
      <c r="AY145" s="14" t="s">
        <v>113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121</v>
      </c>
      <c r="BK145" s="161">
        <f t="shared" si="19"/>
        <v>0</v>
      </c>
      <c r="BL145" s="14" t="s">
        <v>171</v>
      </c>
      <c r="BM145" s="160" t="s">
        <v>261</v>
      </c>
    </row>
    <row r="146" spans="1:65" s="2" customFormat="1" ht="24.2" customHeight="1">
      <c r="A146" s="29"/>
      <c r="B146" s="147"/>
      <c r="C146" s="148" t="s">
        <v>197</v>
      </c>
      <c r="D146" s="148" t="s">
        <v>116</v>
      </c>
      <c r="E146" s="149" t="s">
        <v>198</v>
      </c>
      <c r="F146" s="150" t="s">
        <v>199</v>
      </c>
      <c r="G146" s="151" t="s">
        <v>119</v>
      </c>
      <c r="H146" s="152">
        <v>183.5</v>
      </c>
      <c r="I146" s="153"/>
      <c r="J146" s="154">
        <f t="shared" si="10"/>
        <v>0</v>
      </c>
      <c r="K146" s="155"/>
      <c r="L146" s="30"/>
      <c r="M146" s="156" t="s">
        <v>1</v>
      </c>
      <c r="N146" s="157" t="s">
        <v>38</v>
      </c>
      <c r="O146" s="58"/>
      <c r="P146" s="158">
        <f t="shared" si="11"/>
        <v>0</v>
      </c>
      <c r="Q146" s="158">
        <v>2.9999999999999997E-4</v>
      </c>
      <c r="R146" s="158">
        <f t="shared" si="12"/>
        <v>5.5049999999999995E-2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171</v>
      </c>
      <c r="AT146" s="160" t="s">
        <v>116</v>
      </c>
      <c r="AU146" s="160" t="s">
        <v>121</v>
      </c>
      <c r="AY146" s="14" t="s">
        <v>113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121</v>
      </c>
      <c r="BK146" s="161">
        <f t="shared" si="19"/>
        <v>0</v>
      </c>
      <c r="BL146" s="14" t="s">
        <v>171</v>
      </c>
      <c r="BM146" s="160" t="s">
        <v>262</v>
      </c>
    </row>
    <row r="147" spans="1:65" s="2" customFormat="1" ht="24.2" customHeight="1">
      <c r="A147" s="29"/>
      <c r="B147" s="147"/>
      <c r="C147" s="162" t="s">
        <v>201</v>
      </c>
      <c r="D147" s="162" t="s">
        <v>123</v>
      </c>
      <c r="E147" s="163" t="s">
        <v>190</v>
      </c>
      <c r="F147" s="164" t="s">
        <v>191</v>
      </c>
      <c r="G147" s="165" t="s">
        <v>119</v>
      </c>
      <c r="H147" s="166">
        <v>192.67500000000001</v>
      </c>
      <c r="I147" s="167"/>
      <c r="J147" s="168">
        <f t="shared" si="10"/>
        <v>0</v>
      </c>
      <c r="K147" s="169"/>
      <c r="L147" s="170"/>
      <c r="M147" s="171" t="s">
        <v>1</v>
      </c>
      <c r="N147" s="172" t="s">
        <v>38</v>
      </c>
      <c r="O147" s="58"/>
      <c r="P147" s="158">
        <f t="shared" si="11"/>
        <v>0</v>
      </c>
      <c r="Q147" s="158">
        <v>3.0000000000000001E-3</v>
      </c>
      <c r="R147" s="158">
        <f t="shared" si="12"/>
        <v>0.57802500000000001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180</v>
      </c>
      <c r="AT147" s="160" t="s">
        <v>123</v>
      </c>
      <c r="AU147" s="160" t="s">
        <v>121</v>
      </c>
      <c r="AY147" s="14" t="s">
        <v>113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121</v>
      </c>
      <c r="BK147" s="161">
        <f t="shared" si="19"/>
        <v>0</v>
      </c>
      <c r="BL147" s="14" t="s">
        <v>171</v>
      </c>
      <c r="BM147" s="160" t="s">
        <v>263</v>
      </c>
    </row>
    <row r="148" spans="1:65" s="2" customFormat="1" ht="24.2" customHeight="1">
      <c r="A148" s="29"/>
      <c r="B148" s="147"/>
      <c r="C148" s="148" t="s">
        <v>7</v>
      </c>
      <c r="D148" s="148" t="s">
        <v>116</v>
      </c>
      <c r="E148" s="149" t="s">
        <v>203</v>
      </c>
      <c r="F148" s="150" t="s">
        <v>204</v>
      </c>
      <c r="G148" s="151" t="s">
        <v>119</v>
      </c>
      <c r="H148" s="152">
        <v>183.5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38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171</v>
      </c>
      <c r="AT148" s="160" t="s">
        <v>116</v>
      </c>
      <c r="AU148" s="160" t="s">
        <v>121</v>
      </c>
      <c r="AY148" s="14" t="s">
        <v>113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121</v>
      </c>
      <c r="BK148" s="161">
        <f t="shared" si="19"/>
        <v>0</v>
      </c>
      <c r="BL148" s="14" t="s">
        <v>171</v>
      </c>
      <c r="BM148" s="160" t="s">
        <v>264</v>
      </c>
    </row>
    <row r="149" spans="1:65" s="2" customFormat="1" ht="21.75" customHeight="1">
      <c r="A149" s="29"/>
      <c r="B149" s="147"/>
      <c r="C149" s="148" t="s">
        <v>206</v>
      </c>
      <c r="D149" s="148" t="s">
        <v>116</v>
      </c>
      <c r="E149" s="149" t="s">
        <v>207</v>
      </c>
      <c r="F149" s="150" t="s">
        <v>208</v>
      </c>
      <c r="G149" s="151" t="s">
        <v>119</v>
      </c>
      <c r="H149" s="152">
        <v>183.5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38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171</v>
      </c>
      <c r="AT149" s="160" t="s">
        <v>116</v>
      </c>
      <c r="AU149" s="160" t="s">
        <v>121</v>
      </c>
      <c r="AY149" s="14" t="s">
        <v>113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121</v>
      </c>
      <c r="BK149" s="161">
        <f t="shared" si="19"/>
        <v>0</v>
      </c>
      <c r="BL149" s="14" t="s">
        <v>171</v>
      </c>
      <c r="BM149" s="160" t="s">
        <v>265</v>
      </c>
    </row>
    <row r="150" spans="1:65" s="2" customFormat="1" ht="24.2" customHeight="1">
      <c r="A150" s="29"/>
      <c r="B150" s="147"/>
      <c r="C150" s="148" t="s">
        <v>210</v>
      </c>
      <c r="D150" s="148" t="s">
        <v>116</v>
      </c>
      <c r="E150" s="149" t="s">
        <v>211</v>
      </c>
      <c r="F150" s="150" t="s">
        <v>212</v>
      </c>
      <c r="G150" s="151" t="s">
        <v>119</v>
      </c>
      <c r="H150" s="152">
        <v>183.5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38</v>
      </c>
      <c r="O150" s="58"/>
      <c r="P150" s="158">
        <f t="shared" si="11"/>
        <v>0</v>
      </c>
      <c r="Q150" s="158">
        <v>8.0000000000000007E-5</v>
      </c>
      <c r="R150" s="158">
        <f t="shared" si="12"/>
        <v>1.468E-2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171</v>
      </c>
      <c r="AT150" s="160" t="s">
        <v>116</v>
      </c>
      <c r="AU150" s="160" t="s">
        <v>121</v>
      </c>
      <c r="AY150" s="14" t="s">
        <v>113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121</v>
      </c>
      <c r="BK150" s="161">
        <f t="shared" si="19"/>
        <v>0</v>
      </c>
      <c r="BL150" s="14" t="s">
        <v>171</v>
      </c>
      <c r="BM150" s="160" t="s">
        <v>266</v>
      </c>
    </row>
    <row r="151" spans="1:65" s="2" customFormat="1" ht="24.2" customHeight="1">
      <c r="A151" s="29"/>
      <c r="B151" s="147"/>
      <c r="C151" s="148" t="s">
        <v>214</v>
      </c>
      <c r="D151" s="148" t="s">
        <v>116</v>
      </c>
      <c r="E151" s="149" t="s">
        <v>215</v>
      </c>
      <c r="F151" s="150" t="s">
        <v>216</v>
      </c>
      <c r="G151" s="151" t="s">
        <v>119</v>
      </c>
      <c r="H151" s="152">
        <v>50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38</v>
      </c>
      <c r="O151" s="58"/>
      <c r="P151" s="158">
        <f t="shared" si="11"/>
        <v>0</v>
      </c>
      <c r="Q151" s="158">
        <v>4.4999999999999997E-3</v>
      </c>
      <c r="R151" s="158">
        <f t="shared" si="12"/>
        <v>0.22499999999999998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171</v>
      </c>
      <c r="AT151" s="160" t="s">
        <v>116</v>
      </c>
      <c r="AU151" s="160" t="s">
        <v>121</v>
      </c>
      <c r="AY151" s="14" t="s">
        <v>113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121</v>
      </c>
      <c r="BK151" s="161">
        <f t="shared" si="19"/>
        <v>0</v>
      </c>
      <c r="BL151" s="14" t="s">
        <v>171</v>
      </c>
      <c r="BM151" s="160" t="s">
        <v>267</v>
      </c>
    </row>
    <row r="152" spans="1:65" s="2" customFormat="1" ht="24.2" customHeight="1">
      <c r="A152" s="29"/>
      <c r="B152" s="147"/>
      <c r="C152" s="148" t="s">
        <v>218</v>
      </c>
      <c r="D152" s="148" t="s">
        <v>116</v>
      </c>
      <c r="E152" s="149" t="s">
        <v>219</v>
      </c>
      <c r="F152" s="150" t="s">
        <v>220</v>
      </c>
      <c r="G152" s="151" t="s">
        <v>119</v>
      </c>
      <c r="H152" s="152">
        <v>183.5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38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171</v>
      </c>
      <c r="AT152" s="160" t="s">
        <v>116</v>
      </c>
      <c r="AU152" s="160" t="s">
        <v>121</v>
      </c>
      <c r="AY152" s="14" t="s">
        <v>113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121</v>
      </c>
      <c r="BK152" s="161">
        <f t="shared" si="19"/>
        <v>0</v>
      </c>
      <c r="BL152" s="14" t="s">
        <v>171</v>
      </c>
      <c r="BM152" s="160" t="s">
        <v>268</v>
      </c>
    </row>
    <row r="153" spans="1:65" s="2" customFormat="1" ht="16.5" customHeight="1">
      <c r="A153" s="29"/>
      <c r="B153" s="147"/>
      <c r="C153" s="148" t="s">
        <v>222</v>
      </c>
      <c r="D153" s="148" t="s">
        <v>116</v>
      </c>
      <c r="E153" s="149" t="s">
        <v>223</v>
      </c>
      <c r="F153" s="150" t="s">
        <v>224</v>
      </c>
      <c r="G153" s="151" t="s">
        <v>119</v>
      </c>
      <c r="H153" s="152">
        <v>16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38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171</v>
      </c>
      <c r="AT153" s="160" t="s">
        <v>116</v>
      </c>
      <c r="AU153" s="160" t="s">
        <v>121</v>
      </c>
      <c r="AY153" s="14" t="s">
        <v>113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121</v>
      </c>
      <c r="BK153" s="161">
        <f t="shared" si="19"/>
        <v>0</v>
      </c>
      <c r="BL153" s="14" t="s">
        <v>171</v>
      </c>
      <c r="BM153" s="160" t="s">
        <v>269</v>
      </c>
    </row>
    <row r="154" spans="1:65" s="2" customFormat="1" ht="24.2" customHeight="1">
      <c r="A154" s="29"/>
      <c r="B154" s="147"/>
      <c r="C154" s="148" t="s">
        <v>226</v>
      </c>
      <c r="D154" s="148" t="s">
        <v>116</v>
      </c>
      <c r="E154" s="149" t="s">
        <v>227</v>
      </c>
      <c r="F154" s="150" t="s">
        <v>228</v>
      </c>
      <c r="G154" s="151" t="s">
        <v>170</v>
      </c>
      <c r="H154" s="152">
        <v>183.5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38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171</v>
      </c>
      <c r="AT154" s="160" t="s">
        <v>116</v>
      </c>
      <c r="AU154" s="160" t="s">
        <v>121</v>
      </c>
      <c r="AY154" s="14" t="s">
        <v>113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121</v>
      </c>
      <c r="BK154" s="161">
        <f t="shared" si="19"/>
        <v>0</v>
      </c>
      <c r="BL154" s="14" t="s">
        <v>171</v>
      </c>
      <c r="BM154" s="160" t="s">
        <v>270</v>
      </c>
    </row>
    <row r="155" spans="1:65" s="2" customFormat="1" ht="16.5" customHeight="1">
      <c r="A155" s="29"/>
      <c r="B155" s="147"/>
      <c r="C155" s="148" t="s">
        <v>230</v>
      </c>
      <c r="D155" s="148" t="s">
        <v>116</v>
      </c>
      <c r="E155" s="149" t="s">
        <v>231</v>
      </c>
      <c r="F155" s="150" t="s">
        <v>232</v>
      </c>
      <c r="G155" s="151" t="s">
        <v>170</v>
      </c>
      <c r="H155" s="152">
        <v>63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38</v>
      </c>
      <c r="O155" s="58"/>
      <c r="P155" s="158">
        <f t="shared" si="11"/>
        <v>0</v>
      </c>
      <c r="Q155" s="158">
        <v>4.0000000000000003E-5</v>
      </c>
      <c r="R155" s="158">
        <f t="shared" si="12"/>
        <v>2.5200000000000001E-3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171</v>
      </c>
      <c r="AT155" s="160" t="s">
        <v>116</v>
      </c>
      <c r="AU155" s="160" t="s">
        <v>121</v>
      </c>
      <c r="AY155" s="14" t="s">
        <v>113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121</v>
      </c>
      <c r="BK155" s="161">
        <f t="shared" si="19"/>
        <v>0</v>
      </c>
      <c r="BL155" s="14" t="s">
        <v>171</v>
      </c>
      <c r="BM155" s="160" t="s">
        <v>271</v>
      </c>
    </row>
    <row r="156" spans="1:65" s="2" customFormat="1" ht="16.5" customHeight="1">
      <c r="A156" s="29"/>
      <c r="B156" s="147"/>
      <c r="C156" s="162" t="s">
        <v>234</v>
      </c>
      <c r="D156" s="162" t="s">
        <v>123</v>
      </c>
      <c r="E156" s="163" t="s">
        <v>235</v>
      </c>
      <c r="F156" s="164" t="s">
        <v>236</v>
      </c>
      <c r="G156" s="165" t="s">
        <v>170</v>
      </c>
      <c r="H156" s="166">
        <v>63</v>
      </c>
      <c r="I156" s="167"/>
      <c r="J156" s="168">
        <f t="shared" si="10"/>
        <v>0</v>
      </c>
      <c r="K156" s="169"/>
      <c r="L156" s="170"/>
      <c r="M156" s="171" t="s">
        <v>1</v>
      </c>
      <c r="N156" s="172" t="s">
        <v>38</v>
      </c>
      <c r="O156" s="58"/>
      <c r="P156" s="158">
        <f t="shared" si="11"/>
        <v>0</v>
      </c>
      <c r="Q156" s="158">
        <v>2.0000000000000001E-4</v>
      </c>
      <c r="R156" s="158">
        <f t="shared" si="12"/>
        <v>1.26E-2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180</v>
      </c>
      <c r="AT156" s="160" t="s">
        <v>123</v>
      </c>
      <c r="AU156" s="160" t="s">
        <v>121</v>
      </c>
      <c r="AY156" s="14" t="s">
        <v>113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121</v>
      </c>
      <c r="BK156" s="161">
        <f t="shared" si="19"/>
        <v>0</v>
      </c>
      <c r="BL156" s="14" t="s">
        <v>171</v>
      </c>
      <c r="BM156" s="160" t="s">
        <v>272</v>
      </c>
    </row>
    <row r="157" spans="1:65" s="2" customFormat="1" ht="24.2" customHeight="1">
      <c r="A157" s="29"/>
      <c r="B157" s="147"/>
      <c r="C157" s="148" t="s">
        <v>238</v>
      </c>
      <c r="D157" s="148" t="s">
        <v>116</v>
      </c>
      <c r="E157" s="149" t="s">
        <v>239</v>
      </c>
      <c r="F157" s="150" t="s">
        <v>240</v>
      </c>
      <c r="G157" s="151" t="s">
        <v>137</v>
      </c>
      <c r="H157" s="152">
        <v>1.548</v>
      </c>
      <c r="I157" s="153"/>
      <c r="J157" s="154">
        <f t="shared" si="10"/>
        <v>0</v>
      </c>
      <c r="K157" s="155"/>
      <c r="L157" s="30"/>
      <c r="M157" s="173" t="s">
        <v>1</v>
      </c>
      <c r="N157" s="174" t="s">
        <v>38</v>
      </c>
      <c r="O157" s="175"/>
      <c r="P157" s="176">
        <f t="shared" si="11"/>
        <v>0</v>
      </c>
      <c r="Q157" s="176">
        <v>0</v>
      </c>
      <c r="R157" s="176">
        <f t="shared" si="12"/>
        <v>0</v>
      </c>
      <c r="S157" s="176">
        <v>0</v>
      </c>
      <c r="T157" s="177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171</v>
      </c>
      <c r="AT157" s="160" t="s">
        <v>116</v>
      </c>
      <c r="AU157" s="160" t="s">
        <v>121</v>
      </c>
      <c r="AY157" s="14" t="s">
        <v>113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121</v>
      </c>
      <c r="BK157" s="161">
        <f t="shared" si="19"/>
        <v>0</v>
      </c>
      <c r="BL157" s="14" t="s">
        <v>171</v>
      </c>
      <c r="BM157" s="160" t="s">
        <v>273</v>
      </c>
    </row>
    <row r="158" spans="1:65" s="2" customFormat="1" ht="6.95" customHeight="1">
      <c r="A158" s="29"/>
      <c r="B158" s="47"/>
      <c r="C158" s="48"/>
      <c r="D158" s="48"/>
      <c r="E158" s="48"/>
      <c r="F158" s="48"/>
      <c r="G158" s="48"/>
      <c r="H158" s="48"/>
      <c r="I158" s="48"/>
      <c r="J158" s="48"/>
      <c r="K158" s="48"/>
      <c r="L158" s="30"/>
      <c r="M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</row>
  </sheetData>
  <autoFilter ref="C121:K157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P1 - Chodba PK II - mamoc...</vt:lpstr>
      <vt:lpstr>P1.1 - Chodba Očné odd. </vt:lpstr>
      <vt:lpstr>'P1 - Chodba PK II - mamoc...'!Názvy_tlače</vt:lpstr>
      <vt:lpstr>'P1.1 - Chodba Očné odd. '!Názvy_tlače</vt:lpstr>
      <vt:lpstr>'Rekapitulácia stavby'!Názvy_tlače</vt:lpstr>
      <vt:lpstr>'P1 - Chodba PK II - mamoc...'!Oblasť_tlače</vt:lpstr>
      <vt:lpstr>'P1.1 - Chodba Očné odd. 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Záň, Pavol</dc:creator>
  <cp:lastModifiedBy>Barbora Ľachová</cp:lastModifiedBy>
  <dcterms:created xsi:type="dcterms:W3CDTF">2022-10-25T18:22:05Z</dcterms:created>
  <dcterms:modified xsi:type="dcterms:W3CDTF">2022-11-08T13:14:42Z</dcterms:modified>
</cp:coreProperties>
</file>