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Tryb podstawowy OHZ\Publikacja\"/>
    </mc:Choice>
  </mc:AlternateContent>
  <bookViews>
    <workbookView xWindow="0" yWindow="0" windowWidth="19200" windowHeight="11595"/>
  </bookViews>
  <sheets>
    <sheet name="Formularz ofertowy" sheetId="3" r:id="rId1"/>
    <sheet name="Arkusz1" sheetId="4" state="hidden" r:id="rId2"/>
  </sheets>
  <definedNames>
    <definedName name="_xlnm.Print_Area" localSheetId="0">'Formularz ofertowy'!$B$1:$L$109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8" i="3" l="1"/>
  <c r="I41" i="3" l="1"/>
  <c r="O88" i="3" l="1"/>
  <c r="Q60" i="3" l="1"/>
  <c r="M60" i="3"/>
  <c r="P60" i="3" s="1"/>
  <c r="Q59" i="3"/>
  <c r="M59" i="3"/>
  <c r="P59" i="3" s="1"/>
  <c r="Q58" i="3"/>
  <c r="M58" i="3"/>
  <c r="P58" i="3" s="1"/>
  <c r="Q57" i="3"/>
  <c r="M57" i="3"/>
  <c r="P57" i="3" s="1"/>
  <c r="Q56" i="3"/>
  <c r="M56" i="3"/>
  <c r="P56" i="3" s="1"/>
  <c r="Q55" i="3"/>
  <c r="M55" i="3"/>
  <c r="P55" i="3" s="1"/>
  <c r="Q54" i="3"/>
  <c r="M54" i="3"/>
  <c r="P54" i="3" s="1"/>
  <c r="Q53" i="3"/>
  <c r="M53" i="3"/>
  <c r="P53" i="3" s="1"/>
  <c r="Q52" i="3"/>
  <c r="M52" i="3"/>
  <c r="P52" i="3" s="1"/>
  <c r="Q51" i="3"/>
  <c r="M51" i="3"/>
  <c r="P51" i="3" s="1"/>
  <c r="Q50" i="3"/>
  <c r="M50" i="3"/>
  <c r="P50" i="3" s="1"/>
  <c r="Q49" i="3"/>
  <c r="M49" i="3"/>
  <c r="P49" i="3" s="1"/>
  <c r="Q48" i="3"/>
  <c r="M48" i="3"/>
  <c r="P48" i="3" s="1"/>
  <c r="Q47" i="3"/>
  <c r="M47" i="3"/>
  <c r="P47" i="3" s="1"/>
  <c r="Q46" i="3"/>
  <c r="M46" i="3"/>
  <c r="P46" i="3" s="1"/>
  <c r="Q45" i="3"/>
  <c r="M45" i="3"/>
  <c r="P45" i="3" s="1"/>
  <c r="Q44" i="3"/>
  <c r="M44" i="3"/>
  <c r="P44" i="3" s="1"/>
  <c r="Q43" i="3"/>
  <c r="M43" i="3"/>
  <c r="P43" i="3" s="1"/>
  <c r="Q42" i="3"/>
  <c r="M42" i="3"/>
  <c r="P42" i="3" s="1"/>
  <c r="Q41" i="3"/>
  <c r="M41" i="3"/>
  <c r="P41" i="3" s="1"/>
  <c r="Q40" i="3"/>
  <c r="M40" i="3"/>
  <c r="P40" i="3" s="1"/>
  <c r="Q39" i="3"/>
  <c r="M39" i="3"/>
  <c r="P39" i="3" s="1"/>
  <c r="Q38" i="3"/>
  <c r="M38" i="3"/>
  <c r="P38" i="3" s="1"/>
  <c r="Q37" i="3"/>
  <c r="M37" i="3"/>
  <c r="P37" i="3" s="1"/>
  <c r="Q36" i="3"/>
  <c r="M36" i="3"/>
  <c r="P36" i="3" s="1"/>
  <c r="Q35" i="3"/>
  <c r="M35" i="3"/>
  <c r="P35" i="3" s="1"/>
  <c r="Q34" i="3"/>
  <c r="M34" i="3"/>
  <c r="P34" i="3" s="1"/>
  <c r="Q33" i="3"/>
  <c r="M33" i="3"/>
  <c r="P33" i="3" s="1"/>
  <c r="Q32" i="3"/>
  <c r="M32" i="3"/>
  <c r="P32" i="3" s="1"/>
  <c r="Q31" i="3"/>
  <c r="M31" i="3"/>
  <c r="P31" i="3" s="1"/>
  <c r="M93" i="3"/>
  <c r="O93" i="3" s="1"/>
  <c r="M65" i="3"/>
  <c r="O65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9" i="3"/>
  <c r="K49" i="3" s="1"/>
  <c r="L49" i="3" s="1"/>
  <c r="I48" i="3"/>
  <c r="K48" i="3" s="1"/>
  <c r="L48" i="3" s="1"/>
  <c r="I47" i="3"/>
  <c r="K47" i="3" s="1"/>
  <c r="L47" i="3" s="1"/>
  <c r="I46" i="3"/>
  <c r="K46" i="3" s="1"/>
  <c r="L46" i="3" s="1"/>
  <c r="I45" i="3"/>
  <c r="K45" i="3" s="1"/>
  <c r="L45" i="3" s="1"/>
  <c r="I44" i="3"/>
  <c r="K44" i="3" s="1"/>
  <c r="L44" i="3" s="1"/>
  <c r="I43" i="3"/>
  <c r="K43" i="3" s="1"/>
  <c r="L43" i="3" s="1"/>
  <c r="I42" i="3"/>
  <c r="K42" i="3" s="1"/>
  <c r="L42" i="3" s="1"/>
  <c r="I40" i="3"/>
  <c r="K40" i="3" s="1"/>
  <c r="L40" i="3" s="1"/>
  <c r="I39" i="3"/>
  <c r="K39" i="3" s="1"/>
  <c r="L39" i="3" s="1"/>
  <c r="I38" i="3"/>
  <c r="K38" i="3" s="1"/>
  <c r="L38" i="3" s="1"/>
  <c r="I37" i="3"/>
  <c r="K37" i="3" s="1"/>
  <c r="L37" i="3" s="1"/>
  <c r="I36" i="3"/>
  <c r="K36" i="3" s="1"/>
  <c r="L36" i="3" s="1"/>
  <c r="I35" i="3"/>
  <c r="K35" i="3" s="1"/>
  <c r="L35" i="3" s="1"/>
  <c r="I34" i="3"/>
  <c r="K34" i="3" s="1"/>
  <c r="L34" i="3" s="1"/>
  <c r="I33" i="3"/>
  <c r="K33" i="3" s="1"/>
  <c r="L33" i="3" s="1"/>
  <c r="I32" i="3"/>
  <c r="K32" i="3" s="1"/>
  <c r="L32" i="3" s="1"/>
  <c r="I31" i="3"/>
  <c r="K31" i="3" s="1"/>
  <c r="L31" i="3" s="1"/>
  <c r="I30" i="3"/>
  <c r="K30" i="3" s="1"/>
  <c r="L30" i="3" s="1"/>
  <c r="Q30" i="3"/>
  <c r="M30" i="3"/>
  <c r="P30" i="3" s="1"/>
  <c r="Q61" i="3" l="1"/>
  <c r="B64" i="3" s="1"/>
  <c r="P61" i="3"/>
  <c r="B61" i="3" s="1"/>
  <c r="F62" i="3"/>
  <c r="K41" i="3"/>
  <c r="L41" i="3" s="1"/>
  <c r="F63" i="3" s="1"/>
  <c r="B26" i="3" s="1"/>
  <c r="O106" i="3"/>
  <c r="B106" i="3" s="1"/>
</calcChain>
</file>

<file path=xl/sharedStrings.xml><?xml version="1.0" encoding="utf-8"?>
<sst xmlns="http://schemas.openxmlformats.org/spreadsheetml/2006/main" count="188" uniqueCount="151">
  <si>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</si>
  <si>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</si>
  <si>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</si>
  <si>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</si>
  <si>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</si>
  <si>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</si>
  <si>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</si>
  <si>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</si>
  <si>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</si>
  <si>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</si>
  <si>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</si>
  <si>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166</t>
  </si>
  <si>
    <t>ŁR-ORKA</t>
  </si>
  <si>
    <t>Głęboka orka</t>
  </si>
  <si>
    <t>HA</t>
  </si>
  <si>
    <t>169</t>
  </si>
  <si>
    <t>ŁR-KULT</t>
  </si>
  <si>
    <t>Kultywatorowanie</t>
  </si>
  <si>
    <t>170</t>
  </si>
  <si>
    <t>ŁR-BRON</t>
  </si>
  <si>
    <t>Bronowanie</t>
  </si>
  <si>
    <t>171</t>
  </si>
  <si>
    <t>ŁR-TAL</t>
  </si>
  <si>
    <t>Talerzowanie</t>
  </si>
  <si>
    <t>175</t>
  </si>
  <si>
    <t>ŁR-PORZPO</t>
  </si>
  <si>
    <t>Porządkowanie pól przez rozdrabnianie pozostałości po uprawach, w celu przygotowania do dalszego użytkowania</t>
  </si>
  <si>
    <t>177</t>
  </si>
  <si>
    <t>ŁR-NAWM</t>
  </si>
  <si>
    <t>Wysiew nawozów sztucznych</t>
  </si>
  <si>
    <t>181</t>
  </si>
  <si>
    <t>ŁR-WYSNAS</t>
  </si>
  <si>
    <t>Wysiew nasion siewnikiem zbożowym</t>
  </si>
  <si>
    <t>182</t>
  </si>
  <si>
    <t>ŁR-WYSNP</t>
  </si>
  <si>
    <t>Wysiew nasion siewnikiem punktowym</t>
  </si>
  <si>
    <t>187</t>
  </si>
  <si>
    <t>ŁR-OPRYSK</t>
  </si>
  <si>
    <t>Mechaniczny oprysk chemiczny</t>
  </si>
  <si>
    <t>189</t>
  </si>
  <si>
    <t>ŁR-WYKŁW</t>
  </si>
  <si>
    <t>Koszenie trawy z wywozem z łąki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</si>
  <si>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</si>
  <si>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</si>
  <si>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</si>
  <si>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</si>
  <si>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</si>
  <si>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</si>
  <si>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</si>
  <si>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</si>
  <si>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</si>
  <si>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</si>
  <si>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</si>
  <si>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</si>
  <si>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</si>
  <si>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411</t>
  </si>
  <si>
    <t>POLPRZYG1</t>
  </si>
  <si>
    <t>Przygotowanie i obsługa polowania zbiorowego</t>
  </si>
  <si>
    <t>DN</t>
  </si>
  <si>
    <t>412</t>
  </si>
  <si>
    <t>POLPRZYG2</t>
  </si>
  <si>
    <t>413</t>
  </si>
  <si>
    <t>POL-TRANL</t>
  </si>
  <si>
    <t>Transport ludzi na polowaniu zbiorowym</t>
  </si>
  <si>
    <t>414</t>
  </si>
  <si>
    <t>POL-TRANZ</t>
  </si>
  <si>
    <t>Transport zwierzyny na polowaniu zbiorowym</t>
  </si>
  <si>
    <t>415</t>
  </si>
  <si>
    <t>POSZ-POST</t>
  </si>
  <si>
    <t>Poszukiwanie postrzałków</t>
  </si>
  <si>
    <t>416</t>
  </si>
  <si>
    <t>PREP-JEL</t>
  </si>
  <si>
    <t>Preparacja poroża byka jelenia</t>
  </si>
  <si>
    <t>SZT</t>
  </si>
  <si>
    <t>417</t>
  </si>
  <si>
    <t>PREP-ORĘŻ</t>
  </si>
  <si>
    <t>Preparacja oręży dzika</t>
  </si>
  <si>
    <t>418</t>
  </si>
  <si>
    <t>PREP-ROG</t>
  </si>
  <si>
    <t>Preparacja parostków rogacza</t>
  </si>
  <si>
    <t>419</t>
  </si>
  <si>
    <t>PREP-DAN</t>
  </si>
  <si>
    <t>Preparacja poroża byka daniela</t>
  </si>
  <si>
    <t>420</t>
  </si>
  <si>
    <t>PREP-MED</t>
  </si>
  <si>
    <t>Preparacja medalionu</t>
  </si>
  <si>
    <t>422</t>
  </si>
  <si>
    <t>NAGANKA</t>
  </si>
  <si>
    <t>Praca naganiacza</t>
  </si>
  <si>
    <t>423</t>
  </si>
  <si>
    <t>TRANSPORT</t>
  </si>
  <si>
    <t>Transport naganiaczy</t>
  </si>
  <si>
    <t>424</t>
  </si>
  <si>
    <t>BUD-AMB</t>
  </si>
  <si>
    <t>Budowa ambony</t>
  </si>
  <si>
    <t>425</t>
  </si>
  <si>
    <t>BUD-LIZ</t>
  </si>
  <si>
    <t>Budowa lizawki</t>
  </si>
  <si>
    <t>430</t>
  </si>
  <si>
    <t>W-KARM</t>
  </si>
  <si>
    <t>Wykładanie karmy</t>
  </si>
  <si>
    <t>431</t>
  </si>
  <si>
    <t>WYKŁ-SOLI</t>
  </si>
  <si>
    <t>Wykładanie soli</t>
  </si>
  <si>
    <t>432</t>
  </si>
  <si>
    <t>ROZRZ-KUK</t>
  </si>
  <si>
    <t>Zadawanie karmy na pasach zaporowych</t>
  </si>
  <si>
    <t>Cena łączna netto w PLN</t>
  </si>
  <si>
    <t>Cena łączna brutto w PLN</t>
  </si>
  <si>
    <t xml:space="preserve">Załącznik nr 1 do SWZ 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</si>
  <si>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</si>
  <si>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</si>
  <si>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</si>
  <si>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</si>
  <si>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</si>
  <si>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</si>
  <si>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</si>
  <si>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</si>
  <si>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</si>
  <si>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</si>
  <si>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</si>
  <si>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</si>
  <si>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</si>
  <si>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, dnia</t>
  </si>
  <si>
    <t xml:space="preserve">3. Informujemy, że wybór oferty </t>
  </si>
  <si>
    <t>PLN</t>
  </si>
  <si>
    <t>Stawka podatku od towaru i usług (VAT), która zgodnie z naszą wiedzą będzie miała zastosowanie to</t>
  </si>
  <si>
    <t>%</t>
  </si>
  <si>
    <t>8.  Następujące informacje zawarte w naszej ofercie stanowią tajemnicę przedsiębiorstwa:</t>
  </si>
  <si>
    <t xml:space="preserve">12. Oświadczamy, że Wykonawca jest:
        </t>
  </si>
  <si>
    <t>13. Załącznikami do niniejszej oferty są: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</si>
  <si>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</si>
  <si>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</si>
  <si>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</si>
  <si>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</si>
  <si>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</si>
  <si>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</si>
  <si>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</si>
  <si>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</si>
  <si>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</si>
  <si>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Nazwa (rodzaj) towaru lub usługi, których dostawa lub świadczenie będzie prowadzić do powstania u Zamawiającego obowiązku podatkowego zgodnie z przepisami o podatku od towarów i usług (VAT):</t>
  </si>
  <si>
    <t xml:space="preserve">prowadzić do powstania u Zamawiającego obowiązku podatkowego zgodnie  z przepisami o podatku  od towarów i usług.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</si>
  <si>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</si>
  <si>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</si>
  <si>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</si>
  <si>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</si>
  <si>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</si>
  <si>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•</t>
  </si>
  <si>
    <t>Nazwy (firmy) podwykonawców, na których zasoby powołujemy się na zasadach określonych w art. 118 PZP, w celu wykazania spełniania warunków udziału w postępowaniu:</t>
  </si>
  <si>
    <t>Odpowiadając na ogłoszenie o przetargu w trybie podstawowym bez negocjacji (wariant I) na „Wykonywanie usług z zakresu gospodarki łowieckiej i łąkowo-rolnej na terenie Nadleśnictwa Lutówko w latach 2023-2024''  składamy niniejszym ofertę:</t>
  </si>
  <si>
    <r>
      <rPr>
        <b/>
        <sz val="12"/>
        <color rgb="FFFF0000"/>
        <rFont val="Arial"/>
        <family val="2"/>
        <charset val="238"/>
      </rPr>
      <t>Dokument musi być złożony pod rygorem nieważności 
w formie elektronicznej (tj. w postaci elektronicznej opatrzonej 
kwalifikowanym podpisem elektronicznym) lub postaci elektronicznej opatrzonej podpisem osobistym lub podpisem zaufanym</t>
    </r>
    <r>
      <rPr>
        <b/>
        <sz val="12"/>
        <color rgb="FF333333"/>
        <rFont val="Arial"/>
        <family val="2"/>
        <charset val="238"/>
      </rPr>
      <t>.</t>
    </r>
    <r>
      <rPr>
        <sz val="12"/>
        <color rgb="FF333333"/>
        <rFont val="Arial"/>
        <family val="2"/>
        <charset val="238"/>
      </rPr>
      <t xml:space="preserve">
* - niepotrzebne skreślić 
** - oświadczenie, zgodne z art. 117 ust. 4 PZP składają Wykonawcy wspólnie ubiegający się o udzielenie zamówienia oraz działający w formie spółki cywilnej.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</si>
</sst>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&quot;-&quot;??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22"/>
      <color rgb="FFFF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9"/>
      <color theme="0"/>
      <name val="Arial"/>
      <family val="2"/>
      <charset val="238"/>
    </font>
    <font>
      <sz val="11"/>
      <color rgb="FF333333"/>
      <name val="Calibri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</cellStyleXfs>
  <cellXfs count="75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top"/>
    </xf>
    <xf numFmtId="49" fontId="7" fillId="2" borderId="0" xfId="0" applyNumberFormat="1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12" fillId="2" borderId="0" xfId="2" applyNumberFormat="1" applyFont="1" applyFill="1" applyBorder="1" applyAlignment="1" applyProtection="1">
      <alignment vertical="center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Protection="1">
      <protection locked="0"/>
    </xf>
    <xf numFmtId="49" fontId="2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vertical="top"/>
    </xf>
    <xf numFmtId="49" fontId="3" fillId="3" borderId="9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39" fontId="1" fillId="2" borderId="9" xfId="0" applyNumberFormat="1" applyFont="1" applyFill="1" applyBorder="1" applyAlignment="1">
      <alignment horizontal="right" vertical="center"/>
    </xf>
    <xf numFmtId="164" fontId="1" fillId="4" borderId="9" xfId="1" applyFont="1" applyFill="1" applyBorder="1" applyAlignment="1" applyProtection="1">
      <alignment horizontal="right" vertical="center"/>
      <protection locked="0"/>
    </xf>
    <xf numFmtId="164" fontId="13" fillId="2" borderId="9" xfId="1" applyFont="1" applyFill="1" applyBorder="1" applyAlignment="1">
      <alignment vertic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0" fillId="0" borderId="0" xfId="3"/>
    <xf numFmtId="0" fontId="6" fillId="2" borderId="9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11" fillId="0" borderId="9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6" fillId="2" borderId="0" xfId="0" applyFont="1" applyFill="1" applyAlignment="1">
      <alignment horizontal="left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 applyProtection="1">
      <alignment horizontal="left"/>
      <protection locked="0"/>
    </xf>
    <xf numFmtId="49" fontId="5" fillId="3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/>
      <protection locked="0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3" xfId="0" applyNumberFormat="1" applyFont="1" applyFill="1" applyBorder="1" applyAlignment="1" applyProtection="1">
      <alignment horizontal="left"/>
      <protection locked="0"/>
    </xf>
    <xf numFmtId="49" fontId="7" fillId="4" borderId="6" xfId="0" applyNumberFormat="1" applyFont="1" applyFill="1" applyBorder="1" applyAlignment="1" applyProtection="1">
      <alignment horizontal="left"/>
      <protection locked="0"/>
    </xf>
    <xf numFmtId="49" fontId="7" fillId="4" borderId="7" xfId="0" applyNumberFormat="1" applyFont="1" applyFill="1" applyBorder="1" applyAlignment="1" applyProtection="1">
      <alignment horizontal="left"/>
      <protection locked="0"/>
    </xf>
    <xf numFmtId="49" fontId="7" fillId="4" borderId="8" xfId="0" applyNumberFormat="1" applyFont="1" applyFill="1" applyBorder="1" applyAlignment="1" applyProtection="1">
      <alignment horizontal="left"/>
      <protection locked="0"/>
    </xf>
    <xf numFmtId="49" fontId="7" fillId="2" borderId="10" xfId="0" applyNumberFormat="1" applyFont="1" applyFill="1" applyBorder="1" applyAlignment="1">
      <alignment horizontal="left"/>
    </xf>
    <xf numFmtId="49" fontId="7" fillId="2" borderId="11" xfId="0" applyNumberFormat="1" applyFont="1" applyFill="1" applyBorder="1" applyAlignment="1">
      <alignment horizontal="left"/>
    </xf>
    <xf numFmtId="49" fontId="7" fillId="4" borderId="9" xfId="0" applyNumberFormat="1" applyFont="1" applyFill="1" applyBorder="1" applyAlignment="1" applyProtection="1">
      <alignment horizontal="left"/>
      <protection locked="0"/>
    </xf>
    <xf numFmtId="49" fontId="5" fillId="3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left" vertical="top" wrapText="1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5" fillId="2" borderId="9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right" vertical="center"/>
    </xf>
    <xf numFmtId="49" fontId="6" fillId="2" borderId="9" xfId="0" applyNumberFormat="1" applyFont="1" applyFill="1" applyBorder="1" applyAlignment="1">
      <alignment horizontal="left" vertical="center" wrapText="1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Alignment="1">
      <alignment horizontal="left" vertical="top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 vertical="center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/>
    </xf>
    <xf numFmtId="0" fontId="6" fillId="6" borderId="0" xfId="0" applyFont="1" applyFill="1" applyAlignment="1">
      <alignment horizontal="left" vertical="center" wrapText="1"/>
    </xf>
    <xf numFmtId="0" fontId="14" fillId="6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8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showWhiteSpace="0" view="pageLayout" topLeftCell="A102" zoomScale="85" zoomScaleNormal="100" zoomScalePageLayoutView="85" workbookViewId="0">
      <selection activeCell="B3" sqref="B3:E8"/>
    </sheetView>
  </sheetViews>
  <sheetFormatPr defaultColWidth="9.140625"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2.42578125" customWidth="1"/>
    <col min="6" max="6" width="6.85546875" customWidth="1"/>
    <col min="7" max="7" width="10" customWidth="1"/>
    <col min="8" max="8" width="16.28515625" customWidth="1"/>
    <col min="9" max="9" width="16" customWidth="1"/>
    <col min="10" max="10" width="6.85546875" customWidth="1"/>
    <col min="11" max="11" width="14.42578125" customWidth="1"/>
    <col min="12" max="12" width="17.85546875" customWidth="1"/>
    <col min="13" max="13" width="18.7109375" hidden="1" customWidth="1"/>
    <col min="14" max="14" width="10.5703125" hidden="1" customWidth="1"/>
    <col min="15" max="15" width="7.7109375" hidden="1" customWidth="1"/>
    <col min="16" max="17" width="9.140625" hidden="1" customWidth="1"/>
    <col min="18" max="16384" width="9.140625" style="27"/>
  </cols>
  <sheetData>
    <row r="1" spans="1:17" s="26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26" customFormat="1" ht="17.10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2"/>
      <c r="K2" s="2" t="s">
        <v>109</v>
      </c>
      <c r="L2" s="2"/>
      <c r="M2" s="2"/>
      <c r="N2" s="1"/>
      <c r="O2" s="1"/>
      <c r="P2" s="1"/>
      <c r="Q2" s="1"/>
    </row>
    <row r="3" spans="1:17" s="26" customFormat="1" ht="28.7" customHeight="1" x14ac:dyDescent="0.2">
      <c r="A3" s="1"/>
      <c r="B3" s="60"/>
      <c r="C3" s="61"/>
      <c r="D3" s="61"/>
      <c r="E3" s="6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26" customFormat="1" ht="2.65" customHeight="1" x14ac:dyDescent="0.2">
      <c r="A4" s="1"/>
      <c r="B4" s="63"/>
      <c r="C4" s="64"/>
      <c r="D4" s="64"/>
      <c r="E4" s="6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26" customFormat="1" ht="28.7" customHeight="1" x14ac:dyDescent="0.2">
      <c r="A5" s="1"/>
      <c r="B5" s="63"/>
      <c r="C5" s="64"/>
      <c r="D5" s="64"/>
      <c r="E5" s="6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26" customFormat="1" ht="2.65" customHeight="1" x14ac:dyDescent="0.2">
      <c r="A6" s="1"/>
      <c r="B6" s="63"/>
      <c r="C6" s="64"/>
      <c r="D6" s="64"/>
      <c r="E6" s="6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26" customFormat="1" ht="28.7" customHeight="1" x14ac:dyDescent="0.2">
      <c r="A7" s="1"/>
      <c r="B7" s="63"/>
      <c r="C7" s="64"/>
      <c r="D7" s="64"/>
      <c r="E7" s="65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26" customFormat="1" ht="5.25" customHeight="1" x14ac:dyDescent="0.2">
      <c r="A8" s="1"/>
      <c r="B8" s="66"/>
      <c r="C8" s="67"/>
      <c r="D8" s="67"/>
      <c r="E8" s="6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26" customFormat="1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6" customFormat="1" ht="13.5" customHeight="1" x14ac:dyDescent="0.2">
      <c r="A10" s="1"/>
      <c r="B10" s="12" t="s">
        <v>110</v>
      </c>
      <c r="C10" s="12"/>
      <c r="D10" s="12"/>
      <c r="E10" s="1"/>
      <c r="F10" s="1"/>
      <c r="G10" s="36"/>
      <c r="H10" s="37"/>
      <c r="I10" s="38"/>
      <c r="J10" s="42" t="s">
        <v>123</v>
      </c>
      <c r="K10" s="44"/>
      <c r="L10" s="44"/>
      <c r="M10" s="1"/>
      <c r="N10" s="1"/>
      <c r="O10" s="1"/>
      <c r="P10" s="1"/>
      <c r="Q10" s="1"/>
    </row>
    <row r="11" spans="1:17" s="26" customFormat="1" ht="12.2" customHeight="1" x14ac:dyDescent="0.2">
      <c r="A11" s="1"/>
      <c r="B11" s="12"/>
      <c r="C11" s="12"/>
      <c r="D11" s="12"/>
      <c r="E11" s="1"/>
      <c r="F11" s="1"/>
      <c r="G11" s="39"/>
      <c r="H11" s="40"/>
      <c r="I11" s="41"/>
      <c r="J11" s="43"/>
      <c r="K11" s="44"/>
      <c r="L11" s="44"/>
      <c r="M11" s="1"/>
      <c r="N11" s="1"/>
      <c r="O11" s="1"/>
      <c r="P11" s="1"/>
      <c r="Q11" s="1"/>
    </row>
    <row r="12" spans="1:17" s="26" customFormat="1" ht="7.9" customHeight="1" x14ac:dyDescent="0.2">
      <c r="A12" s="1"/>
      <c r="B12" s="1"/>
      <c r="C12" s="1"/>
      <c r="D12" s="1"/>
      <c r="E12" s="1"/>
      <c r="F12" s="1"/>
      <c r="G12" s="3"/>
      <c r="H12" s="3"/>
      <c r="I12" s="3"/>
      <c r="J12" s="3"/>
      <c r="K12" s="3"/>
      <c r="L12" s="3"/>
      <c r="M12" s="1"/>
      <c r="N12" s="1"/>
      <c r="O12" s="1"/>
      <c r="P12" s="1"/>
      <c r="Q12" s="1"/>
    </row>
    <row r="13" spans="1:17" s="26" customFormat="1" ht="14.4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s="26" customFormat="1" ht="24" customHeight="1" x14ac:dyDescent="0.2">
      <c r="A14" s="1"/>
      <c r="B14" s="1"/>
      <c r="C14" s="1"/>
      <c r="D14" s="1"/>
      <c r="E14" s="11" t="s">
        <v>119</v>
      </c>
      <c r="F14" s="11"/>
      <c r="G14" s="1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6" customFormat="1" ht="4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26" customFormat="1" ht="20.85" customHeight="1" x14ac:dyDescent="0.2">
      <c r="A16" s="1"/>
      <c r="B16" s="4" t="s">
        <v>111</v>
      </c>
      <c r="C16" s="4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26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26" customFormat="1" ht="20.85" customHeight="1" x14ac:dyDescent="0.2">
      <c r="A18" s="1"/>
      <c r="B18" s="4" t="s">
        <v>112</v>
      </c>
      <c r="C18" s="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26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26" customFormat="1" ht="20.85" customHeight="1" x14ac:dyDescent="0.2">
      <c r="A20" s="1"/>
      <c r="B20" s="4" t="s">
        <v>113</v>
      </c>
      <c r="C20" s="4"/>
      <c r="D20" s="1"/>
      <c r="E20" s="1"/>
      <c r="F20" s="1"/>
      <c r="G20" s="1"/>
      <c r="H20" s="1"/>
      <c r="I20" s="1"/>
      <c r="J20" s="4"/>
      <c r="K20" s="4"/>
      <c r="L20" s="1"/>
      <c r="M20" s="1"/>
      <c r="N20" s="1"/>
      <c r="O20" s="1"/>
      <c r="P20" s="1"/>
      <c r="Q20" s="1"/>
    </row>
    <row r="21" spans="1:17" s="26" customFormat="1" ht="2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s="26" customFormat="1" ht="20.85" customHeight="1" x14ac:dyDescent="0.2">
      <c r="A22" s="1"/>
      <c r="B22" s="4" t="s">
        <v>114</v>
      </c>
      <c r="C22" s="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26" customFormat="1" ht="34.700000000000003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s="26" customFormat="1" ht="50.1" customHeight="1" x14ac:dyDescent="0.2">
      <c r="A24" s="1"/>
      <c r="B24" s="47" t="s">
        <v>149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1"/>
      <c r="N24" s="1"/>
      <c r="O24" s="1"/>
      <c r="P24" s="1"/>
      <c r="Q24" s="1"/>
    </row>
    <row r="25" spans="1:17" s="26" customFormat="1" ht="2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6" customFormat="1" ht="50.1" customHeight="1" x14ac:dyDescent="0.2">
      <c r="A26" s="1"/>
      <c r="B26" s="29" t="str">
        <f>"1. Za wykonanie przedmiotu zamówienia oferujemy następujące wynagrodzenie brutto: " &amp;F63 &amp; " PLN. 
2. Wynagrodzenie zaoferowane w pkt 1 powyżej wynika z poniższego Kosztorysu Ofertowego i stanowi sumę wartości całkowitych brutto za poszczególne pozycje (prace) tworzące ten Pakiet:"</f>
        <v>1. Za wykonanie przedmiotu zamówienia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1"/>
      <c r="N26" s="1"/>
      <c r="O26" s="1"/>
      <c r="P26" s="1"/>
      <c r="Q26" s="1"/>
    </row>
    <row r="27" spans="1:17" s="26" customFormat="1" ht="28.7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6" customFormat="1" ht="9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26" customFormat="1" ht="45.4" customHeight="1" x14ac:dyDescent="0.2">
      <c r="A29" s="1"/>
      <c r="B29" s="13" t="s">
        <v>0</v>
      </c>
      <c r="C29" s="14" t="s">
        <v>1</v>
      </c>
      <c r="D29" s="15" t="s">
        <v>2</v>
      </c>
      <c r="E29" s="15" t="s">
        <v>3</v>
      </c>
      <c r="F29" s="15" t="s">
        <v>4</v>
      </c>
      <c r="G29" s="15" t="s">
        <v>5</v>
      </c>
      <c r="H29" s="15" t="s">
        <v>6</v>
      </c>
      <c r="I29" s="14" t="s">
        <v>7</v>
      </c>
      <c r="J29" s="15" t="s">
        <v>8</v>
      </c>
      <c r="K29" s="15" t="s">
        <v>9</v>
      </c>
      <c r="L29" s="14" t="s">
        <v>10</v>
      </c>
      <c r="M29" s="1"/>
      <c r="N29" s="1"/>
      <c r="O29" s="1"/>
      <c r="P29" s="1"/>
      <c r="Q29" s="1"/>
    </row>
    <row r="30" spans="1:17" s="26" customFormat="1" ht="39.75" customHeight="1" x14ac:dyDescent="0.2">
      <c r="A30" s="1"/>
      <c r="B30" s="16">
        <v>1</v>
      </c>
      <c r="C30" s="17" t="s">
        <v>11</v>
      </c>
      <c r="D30" s="17" t="s">
        <v>12</v>
      </c>
      <c r="E30" s="18" t="s">
        <v>13</v>
      </c>
      <c r="F30" s="17" t="s">
        <v>14</v>
      </c>
      <c r="G30" s="19">
        <v>34.11</v>
      </c>
      <c r="H30" s="20"/>
      <c r="I30" s="21">
        <f>ROUND(G30*H30,2)</f>
        <v>0</v>
      </c>
      <c r="J30" s="22">
        <v>8</v>
      </c>
      <c r="K30" s="21">
        <f>ROUND(I30*J30/100,2)</f>
        <v>0</v>
      </c>
      <c r="L30" s="21">
        <f>K30+I30</f>
        <v>0</v>
      </c>
      <c r="M30" s="6" t="str">
        <f t="shared" ref="M30:M60" si="0">IF(AND(G30&gt;0,OR(ISBLANK(H30),H30=0)),"podaj stawkę!",IF(AND(ISBLANK(G30),H30&gt;0),"usuń stawkę",""))</f>
        <v>podaj stawkę!</v>
      </c>
      <c r="N30" s="1"/>
      <c r="O30" s="1"/>
      <c r="P30" s="7">
        <f t="shared" ref="P30" si="1">IF(M30&lt;&gt;"",1,0)</f>
        <v>1</v>
      </c>
      <c r="Q30" s="1">
        <f>IF(J30="",1,0)</f>
        <v>0</v>
      </c>
    </row>
    <row r="31" spans="1:17" s="26" customFormat="1" ht="39.75" customHeight="1" x14ac:dyDescent="0.2">
      <c r="A31" s="1"/>
      <c r="B31" s="16">
        <v>2</v>
      </c>
      <c r="C31" s="17" t="s">
        <v>15</v>
      </c>
      <c r="D31" s="17" t="s">
        <v>16</v>
      </c>
      <c r="E31" s="18" t="s">
        <v>17</v>
      </c>
      <c r="F31" s="17" t="s">
        <v>14</v>
      </c>
      <c r="G31" s="19">
        <v>6</v>
      </c>
      <c r="H31" s="20"/>
      <c r="I31" s="21">
        <f t="shared" ref="I31:I60" si="2">ROUND(G31*H31,2)</f>
        <v>0</v>
      </c>
      <c r="J31" s="22">
        <v>8</v>
      </c>
      <c r="K31" s="21">
        <f t="shared" ref="K31:K60" si="3">ROUND(I31*J31/100,2)</f>
        <v>0</v>
      </c>
      <c r="L31" s="21">
        <f t="shared" ref="L31:L60" si="4">K31+I31</f>
        <v>0</v>
      </c>
      <c r="M31" s="6" t="str">
        <f t="shared" si="0"/>
        <v>podaj stawkę!</v>
      </c>
      <c r="N31" s="1"/>
      <c r="O31" s="1"/>
      <c r="P31" s="7">
        <f t="shared" ref="P31:P60" si="5">IF(M31&lt;&gt;"",1,0)</f>
        <v>1</v>
      </c>
      <c r="Q31" s="1">
        <f t="shared" ref="Q31:Q60" si="6">IF(J31="",1,0)</f>
        <v>0</v>
      </c>
    </row>
    <row r="32" spans="1:17" s="26" customFormat="1" ht="39.75" customHeight="1" x14ac:dyDescent="0.2">
      <c r="A32" s="1"/>
      <c r="B32" s="16">
        <v>3</v>
      </c>
      <c r="C32" s="17" t="s">
        <v>18</v>
      </c>
      <c r="D32" s="17" t="s">
        <v>19</v>
      </c>
      <c r="E32" s="18" t="s">
        <v>20</v>
      </c>
      <c r="F32" s="17" t="s">
        <v>14</v>
      </c>
      <c r="G32" s="19">
        <v>6</v>
      </c>
      <c r="H32" s="20"/>
      <c r="I32" s="21">
        <f t="shared" si="2"/>
        <v>0</v>
      </c>
      <c r="J32" s="22">
        <v>8</v>
      </c>
      <c r="K32" s="21">
        <f t="shared" si="3"/>
        <v>0</v>
      </c>
      <c r="L32" s="21">
        <f t="shared" si="4"/>
        <v>0</v>
      </c>
      <c r="M32" s="6" t="str">
        <f t="shared" si="0"/>
        <v>podaj stawkę!</v>
      </c>
      <c r="N32" s="1"/>
      <c r="O32" s="1"/>
      <c r="P32" s="7">
        <f t="shared" si="5"/>
        <v>1</v>
      </c>
      <c r="Q32" s="1">
        <f t="shared" si="6"/>
        <v>0</v>
      </c>
    </row>
    <row r="33" spans="1:17" s="26" customFormat="1" ht="39.75" customHeight="1" x14ac:dyDescent="0.2">
      <c r="A33" s="1"/>
      <c r="B33" s="16">
        <v>4</v>
      </c>
      <c r="C33" s="17" t="s">
        <v>21</v>
      </c>
      <c r="D33" s="17" t="s">
        <v>22</v>
      </c>
      <c r="E33" s="18" t="s">
        <v>23</v>
      </c>
      <c r="F33" s="17" t="s">
        <v>14</v>
      </c>
      <c r="G33" s="19">
        <v>38.979999999999997</v>
      </c>
      <c r="H33" s="20"/>
      <c r="I33" s="21">
        <f t="shared" si="2"/>
        <v>0</v>
      </c>
      <c r="J33" s="22">
        <v>8</v>
      </c>
      <c r="K33" s="21">
        <f t="shared" si="3"/>
        <v>0</v>
      </c>
      <c r="L33" s="21">
        <f t="shared" si="4"/>
        <v>0</v>
      </c>
      <c r="M33" s="6" t="str">
        <f t="shared" si="0"/>
        <v>podaj stawkę!</v>
      </c>
      <c r="N33" s="1"/>
      <c r="O33" s="1"/>
      <c r="P33" s="7">
        <f t="shared" si="5"/>
        <v>1</v>
      </c>
      <c r="Q33" s="1">
        <f t="shared" si="6"/>
        <v>0</v>
      </c>
    </row>
    <row r="34" spans="1:17" s="26" customFormat="1" ht="39.75" customHeight="1" x14ac:dyDescent="0.2">
      <c r="A34" s="1"/>
      <c r="B34" s="16">
        <v>5</v>
      </c>
      <c r="C34" s="17" t="s">
        <v>24</v>
      </c>
      <c r="D34" s="17" t="s">
        <v>25</v>
      </c>
      <c r="E34" s="18" t="s">
        <v>26</v>
      </c>
      <c r="F34" s="17" t="s">
        <v>14</v>
      </c>
      <c r="G34" s="19">
        <v>1</v>
      </c>
      <c r="H34" s="20"/>
      <c r="I34" s="21">
        <f t="shared" si="2"/>
        <v>0</v>
      </c>
      <c r="J34" s="22">
        <v>8</v>
      </c>
      <c r="K34" s="21">
        <f t="shared" si="3"/>
        <v>0</v>
      </c>
      <c r="L34" s="21">
        <f t="shared" si="4"/>
        <v>0</v>
      </c>
      <c r="M34" s="6" t="str">
        <f t="shared" si="0"/>
        <v>podaj stawkę!</v>
      </c>
      <c r="N34" s="1"/>
      <c r="O34" s="1"/>
      <c r="P34" s="7">
        <f t="shared" si="5"/>
        <v>1</v>
      </c>
      <c r="Q34" s="1">
        <f t="shared" si="6"/>
        <v>0</v>
      </c>
    </row>
    <row r="35" spans="1:17" s="26" customFormat="1" ht="39.75" customHeight="1" x14ac:dyDescent="0.2">
      <c r="A35" s="1"/>
      <c r="B35" s="16">
        <v>6</v>
      </c>
      <c r="C35" s="17" t="s">
        <v>27</v>
      </c>
      <c r="D35" s="17" t="s">
        <v>28</v>
      </c>
      <c r="E35" s="18" t="s">
        <v>29</v>
      </c>
      <c r="F35" s="17" t="s">
        <v>14</v>
      </c>
      <c r="G35" s="19">
        <v>12</v>
      </c>
      <c r="H35" s="20"/>
      <c r="I35" s="21">
        <f t="shared" si="2"/>
        <v>0</v>
      </c>
      <c r="J35" s="22">
        <v>8</v>
      </c>
      <c r="K35" s="21">
        <f t="shared" si="3"/>
        <v>0</v>
      </c>
      <c r="L35" s="21">
        <f t="shared" si="4"/>
        <v>0</v>
      </c>
      <c r="M35" s="6" t="str">
        <f t="shared" si="0"/>
        <v>podaj stawkę!</v>
      </c>
      <c r="N35" s="1"/>
      <c r="O35" s="1"/>
      <c r="P35" s="7">
        <f t="shared" si="5"/>
        <v>1</v>
      </c>
      <c r="Q35" s="1">
        <f t="shared" si="6"/>
        <v>0</v>
      </c>
    </row>
    <row r="36" spans="1:17" s="26" customFormat="1" ht="39.75" customHeight="1" x14ac:dyDescent="0.2">
      <c r="A36" s="1"/>
      <c r="B36" s="16">
        <v>7</v>
      </c>
      <c r="C36" s="17" t="s">
        <v>30</v>
      </c>
      <c r="D36" s="17" t="s">
        <v>31</v>
      </c>
      <c r="E36" s="18" t="s">
        <v>32</v>
      </c>
      <c r="F36" s="17" t="s">
        <v>14</v>
      </c>
      <c r="G36" s="19">
        <v>28.11</v>
      </c>
      <c r="H36" s="20"/>
      <c r="I36" s="21">
        <f t="shared" si="2"/>
        <v>0</v>
      </c>
      <c r="J36" s="22">
        <v>8</v>
      </c>
      <c r="K36" s="21">
        <f t="shared" si="3"/>
        <v>0</v>
      </c>
      <c r="L36" s="21">
        <f t="shared" si="4"/>
        <v>0</v>
      </c>
      <c r="M36" s="6" t="str">
        <f t="shared" si="0"/>
        <v>podaj stawkę!</v>
      </c>
      <c r="N36" s="1"/>
      <c r="O36" s="1"/>
      <c r="P36" s="7">
        <f t="shared" si="5"/>
        <v>1</v>
      </c>
      <c r="Q36" s="1">
        <f t="shared" si="6"/>
        <v>0</v>
      </c>
    </row>
    <row r="37" spans="1:17" s="26" customFormat="1" ht="39.75" customHeight="1" x14ac:dyDescent="0.2">
      <c r="A37" s="1"/>
      <c r="B37" s="16">
        <v>8</v>
      </c>
      <c r="C37" s="17" t="s">
        <v>33</v>
      </c>
      <c r="D37" s="17" t="s">
        <v>34</v>
      </c>
      <c r="E37" s="18" t="s">
        <v>35</v>
      </c>
      <c r="F37" s="17" t="s">
        <v>14</v>
      </c>
      <c r="G37" s="19">
        <v>6</v>
      </c>
      <c r="H37" s="20"/>
      <c r="I37" s="21">
        <f t="shared" si="2"/>
        <v>0</v>
      </c>
      <c r="J37" s="22">
        <v>8</v>
      </c>
      <c r="K37" s="21">
        <f t="shared" si="3"/>
        <v>0</v>
      </c>
      <c r="L37" s="21">
        <f t="shared" si="4"/>
        <v>0</v>
      </c>
      <c r="M37" s="6" t="str">
        <f t="shared" si="0"/>
        <v>podaj stawkę!</v>
      </c>
      <c r="N37" s="1"/>
      <c r="O37" s="1"/>
      <c r="P37" s="7">
        <f t="shared" si="5"/>
        <v>1</v>
      </c>
      <c r="Q37" s="1">
        <f t="shared" si="6"/>
        <v>0</v>
      </c>
    </row>
    <row r="38" spans="1:17" s="26" customFormat="1" ht="39.75" customHeight="1" x14ac:dyDescent="0.2">
      <c r="A38" s="1"/>
      <c r="B38" s="16">
        <v>9</v>
      </c>
      <c r="C38" s="17" t="s">
        <v>36</v>
      </c>
      <c r="D38" s="17" t="s">
        <v>37</v>
      </c>
      <c r="E38" s="18" t="s">
        <v>38</v>
      </c>
      <c r="F38" s="17" t="s">
        <v>14</v>
      </c>
      <c r="G38" s="19">
        <v>6</v>
      </c>
      <c r="H38" s="20"/>
      <c r="I38" s="21">
        <f t="shared" si="2"/>
        <v>0</v>
      </c>
      <c r="J38" s="22">
        <v>8</v>
      </c>
      <c r="K38" s="21">
        <f t="shared" si="3"/>
        <v>0</v>
      </c>
      <c r="L38" s="21">
        <f t="shared" si="4"/>
        <v>0</v>
      </c>
      <c r="M38" s="6" t="str">
        <f t="shared" si="0"/>
        <v>podaj stawkę!</v>
      </c>
      <c r="N38" s="1"/>
      <c r="O38" s="1"/>
      <c r="P38" s="7">
        <f t="shared" si="5"/>
        <v>1</v>
      </c>
      <c r="Q38" s="1">
        <f t="shared" si="6"/>
        <v>0</v>
      </c>
    </row>
    <row r="39" spans="1:17" s="26" customFormat="1" ht="39.75" customHeight="1" x14ac:dyDescent="0.2">
      <c r="A39" s="1"/>
      <c r="B39" s="16">
        <v>10</v>
      </c>
      <c r="C39" s="17" t="s">
        <v>39</v>
      </c>
      <c r="D39" s="17" t="s">
        <v>40</v>
      </c>
      <c r="E39" s="18" t="s">
        <v>41</v>
      </c>
      <c r="F39" s="17" t="s">
        <v>14</v>
      </c>
      <c r="G39" s="19">
        <v>2</v>
      </c>
      <c r="H39" s="20"/>
      <c r="I39" s="21">
        <f t="shared" si="2"/>
        <v>0</v>
      </c>
      <c r="J39" s="22">
        <v>8</v>
      </c>
      <c r="K39" s="21">
        <f t="shared" si="3"/>
        <v>0</v>
      </c>
      <c r="L39" s="21">
        <f t="shared" si="4"/>
        <v>0</v>
      </c>
      <c r="M39" s="6" t="str">
        <f t="shared" si="0"/>
        <v>podaj stawkę!</v>
      </c>
      <c r="N39" s="1"/>
      <c r="O39" s="1"/>
      <c r="P39" s="7">
        <f t="shared" si="5"/>
        <v>1</v>
      </c>
      <c r="Q39" s="1">
        <f t="shared" si="6"/>
        <v>0</v>
      </c>
    </row>
    <row r="40" spans="1:17" s="26" customFormat="1" ht="39.75" customHeight="1" x14ac:dyDescent="0.2">
      <c r="A40" s="1"/>
      <c r="B40" s="16">
        <v>11</v>
      </c>
      <c r="C40" s="17" t="s">
        <v>42</v>
      </c>
      <c r="D40" s="17" t="s">
        <v>43</v>
      </c>
      <c r="E40" s="18" t="s">
        <v>44</v>
      </c>
      <c r="F40" s="17" t="s">
        <v>45</v>
      </c>
      <c r="G40" s="19">
        <v>50</v>
      </c>
      <c r="H40" s="20"/>
      <c r="I40" s="21">
        <f t="shared" si="2"/>
        <v>0</v>
      </c>
      <c r="J40" s="22">
        <v>8</v>
      </c>
      <c r="K40" s="21">
        <f t="shared" si="3"/>
        <v>0</v>
      </c>
      <c r="L40" s="21">
        <f t="shared" si="4"/>
        <v>0</v>
      </c>
      <c r="M40" s="6" t="str">
        <f t="shared" si="0"/>
        <v>podaj stawkę!</v>
      </c>
      <c r="N40" s="1"/>
      <c r="O40" s="1"/>
      <c r="P40" s="7">
        <f t="shared" si="5"/>
        <v>1</v>
      </c>
      <c r="Q40" s="1">
        <f t="shared" si="6"/>
        <v>0</v>
      </c>
    </row>
    <row r="41" spans="1:17" s="26" customFormat="1" ht="39.75" customHeight="1" x14ac:dyDescent="0.2">
      <c r="A41" s="1"/>
      <c r="B41" s="16">
        <v>12</v>
      </c>
      <c r="C41" s="17" t="s">
        <v>46</v>
      </c>
      <c r="D41" s="17" t="s">
        <v>47</v>
      </c>
      <c r="E41" s="18" t="s">
        <v>48</v>
      </c>
      <c r="F41" s="17" t="s">
        <v>45</v>
      </c>
      <c r="G41" s="19">
        <v>1500</v>
      </c>
      <c r="H41" s="20"/>
      <c r="I41" s="21">
        <f t="shared" si="2"/>
        <v>0</v>
      </c>
      <c r="J41" s="22">
        <v>23</v>
      </c>
      <c r="K41" s="21">
        <f t="shared" si="3"/>
        <v>0</v>
      </c>
      <c r="L41" s="21">
        <f t="shared" si="4"/>
        <v>0</v>
      </c>
      <c r="M41" s="6" t="str">
        <f t="shared" si="0"/>
        <v>podaj stawkę!</v>
      </c>
      <c r="N41" s="1"/>
      <c r="O41" s="1"/>
      <c r="P41" s="7">
        <f t="shared" si="5"/>
        <v>1</v>
      </c>
      <c r="Q41" s="1">
        <f t="shared" si="6"/>
        <v>0</v>
      </c>
    </row>
    <row r="42" spans="1:17" s="26" customFormat="1" ht="39.75" customHeight="1" x14ac:dyDescent="0.2">
      <c r="A42" s="1"/>
      <c r="B42" s="16">
        <v>13</v>
      </c>
      <c r="C42" s="17" t="s">
        <v>49</v>
      </c>
      <c r="D42" s="17" t="s">
        <v>50</v>
      </c>
      <c r="E42" s="18" t="s">
        <v>51</v>
      </c>
      <c r="F42" s="17" t="s">
        <v>45</v>
      </c>
      <c r="G42" s="19">
        <v>10</v>
      </c>
      <c r="H42" s="20"/>
      <c r="I42" s="21">
        <f t="shared" si="2"/>
        <v>0</v>
      </c>
      <c r="J42" s="22">
        <v>8</v>
      </c>
      <c r="K42" s="21">
        <f t="shared" si="3"/>
        <v>0</v>
      </c>
      <c r="L42" s="21">
        <f t="shared" si="4"/>
        <v>0</v>
      </c>
      <c r="M42" s="6" t="str">
        <f t="shared" si="0"/>
        <v>podaj stawkę!</v>
      </c>
      <c r="N42" s="1"/>
      <c r="O42" s="1"/>
      <c r="P42" s="7">
        <f t="shared" si="5"/>
        <v>1</v>
      </c>
      <c r="Q42" s="1">
        <f t="shared" si="6"/>
        <v>0</v>
      </c>
    </row>
    <row r="43" spans="1:17" s="26" customFormat="1" ht="39.75" customHeight="1" x14ac:dyDescent="0.2">
      <c r="A43" s="1"/>
      <c r="B43" s="16">
        <v>14</v>
      </c>
      <c r="C43" s="17" t="s">
        <v>52</v>
      </c>
      <c r="D43" s="17" t="s">
        <v>53</v>
      </c>
      <c r="E43" s="18" t="s">
        <v>54</v>
      </c>
      <c r="F43" s="17" t="s">
        <v>45</v>
      </c>
      <c r="G43" s="19">
        <v>80</v>
      </c>
      <c r="H43" s="20"/>
      <c r="I43" s="21">
        <f t="shared" si="2"/>
        <v>0</v>
      </c>
      <c r="J43" s="22">
        <v>23</v>
      </c>
      <c r="K43" s="21">
        <f t="shared" si="3"/>
        <v>0</v>
      </c>
      <c r="L43" s="21">
        <f t="shared" si="4"/>
        <v>0</v>
      </c>
      <c r="M43" s="6" t="str">
        <f t="shared" si="0"/>
        <v>podaj stawkę!</v>
      </c>
      <c r="N43" s="1"/>
      <c r="O43" s="1"/>
      <c r="P43" s="7">
        <f t="shared" si="5"/>
        <v>1</v>
      </c>
      <c r="Q43" s="1">
        <f t="shared" si="6"/>
        <v>0</v>
      </c>
    </row>
    <row r="44" spans="1:17" s="26" customFormat="1" ht="39.75" customHeight="1" x14ac:dyDescent="0.2">
      <c r="A44" s="1"/>
      <c r="B44" s="16">
        <v>15</v>
      </c>
      <c r="C44" s="17" t="s">
        <v>55</v>
      </c>
      <c r="D44" s="17" t="s">
        <v>56</v>
      </c>
      <c r="E44" s="18" t="s">
        <v>57</v>
      </c>
      <c r="F44" s="17" t="s">
        <v>58</v>
      </c>
      <c r="G44" s="19">
        <v>2</v>
      </c>
      <c r="H44" s="20"/>
      <c r="I44" s="21">
        <f t="shared" si="2"/>
        <v>0</v>
      </c>
      <c r="J44" s="22">
        <v>23</v>
      </c>
      <c r="K44" s="21">
        <f t="shared" si="3"/>
        <v>0</v>
      </c>
      <c r="L44" s="21">
        <f t="shared" si="4"/>
        <v>0</v>
      </c>
      <c r="M44" s="6" t="str">
        <f t="shared" si="0"/>
        <v>podaj stawkę!</v>
      </c>
      <c r="N44" s="1"/>
      <c r="O44" s="1"/>
      <c r="P44" s="7">
        <f t="shared" si="5"/>
        <v>1</v>
      </c>
      <c r="Q44" s="1">
        <f t="shared" si="6"/>
        <v>0</v>
      </c>
    </row>
    <row r="45" spans="1:17" s="26" customFormat="1" ht="39.75" customHeight="1" x14ac:dyDescent="0.2">
      <c r="A45" s="1"/>
      <c r="B45" s="16">
        <v>16</v>
      </c>
      <c r="C45" s="17" t="s">
        <v>59</v>
      </c>
      <c r="D45" s="17" t="s">
        <v>60</v>
      </c>
      <c r="E45" s="18" t="s">
        <v>57</v>
      </c>
      <c r="F45" s="17" t="s">
        <v>58</v>
      </c>
      <c r="G45" s="19">
        <v>16</v>
      </c>
      <c r="H45" s="20"/>
      <c r="I45" s="21">
        <f t="shared" si="2"/>
        <v>0</v>
      </c>
      <c r="J45" s="22">
        <v>23</v>
      </c>
      <c r="K45" s="21">
        <f t="shared" si="3"/>
        <v>0</v>
      </c>
      <c r="L45" s="21">
        <f t="shared" si="4"/>
        <v>0</v>
      </c>
      <c r="M45" s="6" t="str">
        <f t="shared" si="0"/>
        <v>podaj stawkę!</v>
      </c>
      <c r="N45" s="1"/>
      <c r="O45" s="1"/>
      <c r="P45" s="7">
        <f t="shared" si="5"/>
        <v>1</v>
      </c>
      <c r="Q45" s="1">
        <f t="shared" si="6"/>
        <v>0</v>
      </c>
    </row>
    <row r="46" spans="1:17" s="26" customFormat="1" ht="39.75" customHeight="1" x14ac:dyDescent="0.2">
      <c r="A46" s="1"/>
      <c r="B46" s="16">
        <v>17</v>
      </c>
      <c r="C46" s="17" t="s">
        <v>61</v>
      </c>
      <c r="D46" s="17" t="s">
        <v>62</v>
      </c>
      <c r="E46" s="18" t="s">
        <v>63</v>
      </c>
      <c r="F46" s="17" t="s">
        <v>45</v>
      </c>
      <c r="G46" s="19">
        <v>160</v>
      </c>
      <c r="H46" s="20"/>
      <c r="I46" s="21">
        <f t="shared" si="2"/>
        <v>0</v>
      </c>
      <c r="J46" s="22">
        <v>23</v>
      </c>
      <c r="K46" s="21">
        <f t="shared" si="3"/>
        <v>0</v>
      </c>
      <c r="L46" s="21">
        <f t="shared" si="4"/>
        <v>0</v>
      </c>
      <c r="M46" s="6" t="str">
        <f t="shared" si="0"/>
        <v>podaj stawkę!</v>
      </c>
      <c r="N46" s="1"/>
      <c r="O46" s="1"/>
      <c r="P46" s="7">
        <f t="shared" si="5"/>
        <v>1</v>
      </c>
      <c r="Q46" s="1">
        <f t="shared" si="6"/>
        <v>0</v>
      </c>
    </row>
    <row r="47" spans="1:17" s="26" customFormat="1" ht="39.75" customHeight="1" x14ac:dyDescent="0.2">
      <c r="A47" s="1"/>
      <c r="B47" s="16">
        <v>18</v>
      </c>
      <c r="C47" s="17" t="s">
        <v>64</v>
      </c>
      <c r="D47" s="17" t="s">
        <v>65</v>
      </c>
      <c r="E47" s="18" t="s">
        <v>66</v>
      </c>
      <c r="F47" s="17" t="s">
        <v>45</v>
      </c>
      <c r="G47" s="19">
        <v>160</v>
      </c>
      <c r="H47" s="20"/>
      <c r="I47" s="21">
        <f t="shared" si="2"/>
        <v>0</v>
      </c>
      <c r="J47" s="22">
        <v>23</v>
      </c>
      <c r="K47" s="21">
        <f t="shared" si="3"/>
        <v>0</v>
      </c>
      <c r="L47" s="21">
        <f t="shared" si="4"/>
        <v>0</v>
      </c>
      <c r="M47" s="6" t="str">
        <f t="shared" si="0"/>
        <v>podaj stawkę!</v>
      </c>
      <c r="N47" s="1"/>
      <c r="O47" s="1"/>
      <c r="P47" s="7">
        <f t="shared" si="5"/>
        <v>1</v>
      </c>
      <c r="Q47" s="1">
        <f t="shared" si="6"/>
        <v>0</v>
      </c>
    </row>
    <row r="48" spans="1:17" s="26" customFormat="1" ht="39.75" customHeight="1" x14ac:dyDescent="0.2">
      <c r="A48" s="1"/>
      <c r="B48" s="16">
        <v>19</v>
      </c>
      <c r="C48" s="17" t="s">
        <v>67</v>
      </c>
      <c r="D48" s="17" t="s">
        <v>68</v>
      </c>
      <c r="E48" s="18" t="s">
        <v>69</v>
      </c>
      <c r="F48" s="17" t="s">
        <v>45</v>
      </c>
      <c r="G48" s="19">
        <v>120</v>
      </c>
      <c r="H48" s="20"/>
      <c r="I48" s="21">
        <f t="shared" si="2"/>
        <v>0</v>
      </c>
      <c r="J48" s="22">
        <v>23</v>
      </c>
      <c r="K48" s="21">
        <f t="shared" si="3"/>
        <v>0</v>
      </c>
      <c r="L48" s="21">
        <f t="shared" si="4"/>
        <v>0</v>
      </c>
      <c r="M48" s="6" t="str">
        <f t="shared" si="0"/>
        <v>podaj stawkę!</v>
      </c>
      <c r="N48" s="1"/>
      <c r="O48" s="1"/>
      <c r="P48" s="7">
        <f t="shared" si="5"/>
        <v>1</v>
      </c>
      <c r="Q48" s="1">
        <f t="shared" si="6"/>
        <v>0</v>
      </c>
    </row>
    <row r="49" spans="1:17" s="26" customFormat="1" ht="39.75" customHeight="1" x14ac:dyDescent="0.2">
      <c r="A49" s="1"/>
      <c r="B49" s="16">
        <v>20</v>
      </c>
      <c r="C49" s="17" t="s">
        <v>70</v>
      </c>
      <c r="D49" s="17" t="s">
        <v>71</v>
      </c>
      <c r="E49" s="18" t="s">
        <v>72</v>
      </c>
      <c r="F49" s="17" t="s">
        <v>73</v>
      </c>
      <c r="G49" s="19">
        <v>40</v>
      </c>
      <c r="H49" s="20"/>
      <c r="I49" s="21">
        <f t="shared" si="2"/>
        <v>0</v>
      </c>
      <c r="J49" s="22">
        <v>23</v>
      </c>
      <c r="K49" s="21">
        <f t="shared" si="3"/>
        <v>0</v>
      </c>
      <c r="L49" s="21">
        <f t="shared" si="4"/>
        <v>0</v>
      </c>
      <c r="M49" s="6" t="str">
        <f t="shared" si="0"/>
        <v>podaj stawkę!</v>
      </c>
      <c r="N49" s="1"/>
      <c r="O49" s="1"/>
      <c r="P49" s="7">
        <f t="shared" si="5"/>
        <v>1</v>
      </c>
      <c r="Q49" s="1">
        <f t="shared" si="6"/>
        <v>0</v>
      </c>
    </row>
    <row r="50" spans="1:17" s="26" customFormat="1" ht="39.75" customHeight="1" x14ac:dyDescent="0.2">
      <c r="A50" s="1"/>
      <c r="B50" s="16">
        <v>21</v>
      </c>
      <c r="C50" s="17" t="s">
        <v>74</v>
      </c>
      <c r="D50" s="17" t="s">
        <v>75</v>
      </c>
      <c r="E50" s="18" t="s">
        <v>76</v>
      </c>
      <c r="F50" s="17" t="s">
        <v>73</v>
      </c>
      <c r="G50" s="19">
        <v>20</v>
      </c>
      <c r="H50" s="20"/>
      <c r="I50" s="21">
        <f t="shared" si="2"/>
        <v>0</v>
      </c>
      <c r="J50" s="22">
        <v>23</v>
      </c>
      <c r="K50" s="21">
        <f t="shared" si="3"/>
        <v>0</v>
      </c>
      <c r="L50" s="21">
        <f t="shared" si="4"/>
        <v>0</v>
      </c>
      <c r="M50" s="6" t="str">
        <f t="shared" si="0"/>
        <v>podaj stawkę!</v>
      </c>
      <c r="N50" s="1"/>
      <c r="O50" s="1"/>
      <c r="P50" s="7">
        <f t="shared" si="5"/>
        <v>1</v>
      </c>
      <c r="Q50" s="1">
        <f t="shared" si="6"/>
        <v>0</v>
      </c>
    </row>
    <row r="51" spans="1:17" s="26" customFormat="1" ht="39.75" customHeight="1" x14ac:dyDescent="0.2">
      <c r="A51" s="1"/>
      <c r="B51" s="16">
        <v>22</v>
      </c>
      <c r="C51" s="17" t="s">
        <v>77</v>
      </c>
      <c r="D51" s="17" t="s">
        <v>78</v>
      </c>
      <c r="E51" s="18" t="s">
        <v>79</v>
      </c>
      <c r="F51" s="17" t="s">
        <v>73</v>
      </c>
      <c r="G51" s="19">
        <v>45</v>
      </c>
      <c r="H51" s="20"/>
      <c r="I51" s="21">
        <f t="shared" si="2"/>
        <v>0</v>
      </c>
      <c r="J51" s="22">
        <v>23</v>
      </c>
      <c r="K51" s="21">
        <f t="shared" si="3"/>
        <v>0</v>
      </c>
      <c r="L51" s="21">
        <f t="shared" si="4"/>
        <v>0</v>
      </c>
      <c r="M51" s="6" t="str">
        <f t="shared" si="0"/>
        <v>podaj stawkę!</v>
      </c>
      <c r="N51" s="1"/>
      <c r="O51" s="1"/>
      <c r="P51" s="7">
        <f t="shared" si="5"/>
        <v>1</v>
      </c>
      <c r="Q51" s="1">
        <f t="shared" si="6"/>
        <v>0</v>
      </c>
    </row>
    <row r="52" spans="1:17" s="26" customFormat="1" ht="39.75" customHeight="1" x14ac:dyDescent="0.2">
      <c r="A52" s="1"/>
      <c r="B52" s="16">
        <v>23</v>
      </c>
      <c r="C52" s="17" t="s">
        <v>80</v>
      </c>
      <c r="D52" s="17" t="s">
        <v>81</v>
      </c>
      <c r="E52" s="18" t="s">
        <v>82</v>
      </c>
      <c r="F52" s="17" t="s">
        <v>73</v>
      </c>
      <c r="G52" s="19">
        <v>24</v>
      </c>
      <c r="H52" s="20"/>
      <c r="I52" s="21">
        <f t="shared" si="2"/>
        <v>0</v>
      </c>
      <c r="J52" s="22">
        <v>23</v>
      </c>
      <c r="K52" s="21">
        <f t="shared" si="3"/>
        <v>0</v>
      </c>
      <c r="L52" s="21">
        <f t="shared" si="4"/>
        <v>0</v>
      </c>
      <c r="M52" s="6" t="str">
        <f t="shared" si="0"/>
        <v>podaj stawkę!</v>
      </c>
      <c r="N52" s="1"/>
      <c r="O52" s="1"/>
      <c r="P52" s="7">
        <f t="shared" si="5"/>
        <v>1</v>
      </c>
      <c r="Q52" s="1">
        <f t="shared" si="6"/>
        <v>0</v>
      </c>
    </row>
    <row r="53" spans="1:17" s="26" customFormat="1" ht="39.75" customHeight="1" x14ac:dyDescent="0.2">
      <c r="A53" s="1"/>
      <c r="B53" s="16">
        <v>24</v>
      </c>
      <c r="C53" s="17" t="s">
        <v>83</v>
      </c>
      <c r="D53" s="17" t="s">
        <v>84</v>
      </c>
      <c r="E53" s="18" t="s">
        <v>85</v>
      </c>
      <c r="F53" s="17" t="s">
        <v>73</v>
      </c>
      <c r="G53" s="19">
        <v>3</v>
      </c>
      <c r="H53" s="20"/>
      <c r="I53" s="21">
        <f t="shared" si="2"/>
        <v>0</v>
      </c>
      <c r="J53" s="22">
        <v>23</v>
      </c>
      <c r="K53" s="21">
        <f t="shared" si="3"/>
        <v>0</v>
      </c>
      <c r="L53" s="21">
        <f t="shared" si="4"/>
        <v>0</v>
      </c>
      <c r="M53" s="6" t="str">
        <f t="shared" si="0"/>
        <v>podaj stawkę!</v>
      </c>
      <c r="N53" s="1"/>
      <c r="O53" s="1"/>
      <c r="P53" s="7">
        <f t="shared" si="5"/>
        <v>1</v>
      </c>
      <c r="Q53" s="1">
        <f t="shared" si="6"/>
        <v>0</v>
      </c>
    </row>
    <row r="54" spans="1:17" s="26" customFormat="1" ht="39.75" customHeight="1" x14ac:dyDescent="0.2">
      <c r="A54" s="1"/>
      <c r="B54" s="16">
        <v>25</v>
      </c>
      <c r="C54" s="17" t="s">
        <v>86</v>
      </c>
      <c r="D54" s="17" t="s">
        <v>87</v>
      </c>
      <c r="E54" s="18" t="s">
        <v>88</v>
      </c>
      <c r="F54" s="17" t="s">
        <v>45</v>
      </c>
      <c r="G54" s="19">
        <v>1600</v>
      </c>
      <c r="H54" s="20"/>
      <c r="I54" s="21">
        <f t="shared" si="2"/>
        <v>0</v>
      </c>
      <c r="J54" s="22">
        <v>23</v>
      </c>
      <c r="K54" s="21">
        <f t="shared" si="3"/>
        <v>0</v>
      </c>
      <c r="L54" s="21">
        <f t="shared" si="4"/>
        <v>0</v>
      </c>
      <c r="M54" s="6" t="str">
        <f t="shared" si="0"/>
        <v>podaj stawkę!</v>
      </c>
      <c r="N54" s="1"/>
      <c r="O54" s="1"/>
      <c r="P54" s="7">
        <f t="shared" si="5"/>
        <v>1</v>
      </c>
      <c r="Q54" s="1">
        <f t="shared" si="6"/>
        <v>0</v>
      </c>
    </row>
    <row r="55" spans="1:17" s="26" customFormat="1" ht="39.75" customHeight="1" x14ac:dyDescent="0.2">
      <c r="A55" s="1"/>
      <c r="B55" s="16">
        <v>26</v>
      </c>
      <c r="C55" s="17" t="s">
        <v>89</v>
      </c>
      <c r="D55" s="17" t="s">
        <v>90</v>
      </c>
      <c r="E55" s="18" t="s">
        <v>91</v>
      </c>
      <c r="F55" s="17" t="s">
        <v>45</v>
      </c>
      <c r="G55" s="19">
        <v>160</v>
      </c>
      <c r="H55" s="20"/>
      <c r="I55" s="21">
        <f t="shared" si="2"/>
        <v>0</v>
      </c>
      <c r="J55" s="22">
        <v>23</v>
      </c>
      <c r="K55" s="21">
        <f t="shared" si="3"/>
        <v>0</v>
      </c>
      <c r="L55" s="21">
        <f t="shared" si="4"/>
        <v>0</v>
      </c>
      <c r="M55" s="6" t="str">
        <f t="shared" si="0"/>
        <v>podaj stawkę!</v>
      </c>
      <c r="N55" s="1"/>
      <c r="O55" s="1"/>
      <c r="P55" s="7">
        <f t="shared" si="5"/>
        <v>1</v>
      </c>
      <c r="Q55" s="1">
        <f t="shared" si="6"/>
        <v>0</v>
      </c>
    </row>
    <row r="56" spans="1:17" s="26" customFormat="1" ht="39.75" customHeight="1" x14ac:dyDescent="0.2">
      <c r="A56" s="1"/>
      <c r="B56" s="16">
        <v>27</v>
      </c>
      <c r="C56" s="17" t="s">
        <v>92</v>
      </c>
      <c r="D56" s="17" t="s">
        <v>93</v>
      </c>
      <c r="E56" s="18" t="s">
        <v>94</v>
      </c>
      <c r="F56" s="17" t="s">
        <v>73</v>
      </c>
      <c r="G56" s="19">
        <v>2</v>
      </c>
      <c r="H56" s="20"/>
      <c r="I56" s="21">
        <f t="shared" si="2"/>
        <v>0</v>
      </c>
      <c r="J56" s="22">
        <v>23</v>
      </c>
      <c r="K56" s="21">
        <f t="shared" si="3"/>
        <v>0</v>
      </c>
      <c r="L56" s="21">
        <f t="shared" si="4"/>
        <v>0</v>
      </c>
      <c r="M56" s="6" t="str">
        <f t="shared" si="0"/>
        <v>podaj stawkę!</v>
      </c>
      <c r="N56" s="1"/>
      <c r="O56" s="1"/>
      <c r="P56" s="7">
        <f t="shared" si="5"/>
        <v>1</v>
      </c>
      <c r="Q56" s="1">
        <f t="shared" si="6"/>
        <v>0</v>
      </c>
    </row>
    <row r="57" spans="1:17" s="26" customFormat="1" ht="39.75" customHeight="1" x14ac:dyDescent="0.2">
      <c r="A57" s="1"/>
      <c r="B57" s="16">
        <v>28</v>
      </c>
      <c r="C57" s="17" t="s">
        <v>95</v>
      </c>
      <c r="D57" s="17" t="s">
        <v>96</v>
      </c>
      <c r="E57" s="18" t="s">
        <v>97</v>
      </c>
      <c r="F57" s="17" t="s">
        <v>73</v>
      </c>
      <c r="G57" s="19">
        <v>20</v>
      </c>
      <c r="H57" s="20"/>
      <c r="I57" s="21">
        <f t="shared" si="2"/>
        <v>0</v>
      </c>
      <c r="J57" s="22">
        <v>23</v>
      </c>
      <c r="K57" s="21">
        <f t="shared" si="3"/>
        <v>0</v>
      </c>
      <c r="L57" s="21">
        <f t="shared" si="4"/>
        <v>0</v>
      </c>
      <c r="M57" s="6" t="str">
        <f t="shared" si="0"/>
        <v>podaj stawkę!</v>
      </c>
      <c r="N57" s="1"/>
      <c r="O57" s="1"/>
      <c r="P57" s="7">
        <f t="shared" si="5"/>
        <v>1</v>
      </c>
      <c r="Q57" s="1">
        <f t="shared" si="6"/>
        <v>0</v>
      </c>
    </row>
    <row r="58" spans="1:17" s="26" customFormat="1" ht="39.75" customHeight="1" x14ac:dyDescent="0.2">
      <c r="A58" s="1"/>
      <c r="B58" s="16">
        <v>29</v>
      </c>
      <c r="C58" s="17" t="s">
        <v>98</v>
      </c>
      <c r="D58" s="17" t="s">
        <v>99</v>
      </c>
      <c r="E58" s="18" t="s">
        <v>100</v>
      </c>
      <c r="F58" s="17" t="s">
        <v>45</v>
      </c>
      <c r="G58" s="19">
        <v>150</v>
      </c>
      <c r="H58" s="20"/>
      <c r="I58" s="21">
        <f t="shared" si="2"/>
        <v>0</v>
      </c>
      <c r="J58" s="22">
        <v>23</v>
      </c>
      <c r="K58" s="21">
        <f t="shared" si="3"/>
        <v>0</v>
      </c>
      <c r="L58" s="21">
        <f t="shared" si="4"/>
        <v>0</v>
      </c>
      <c r="M58" s="6" t="str">
        <f t="shared" si="0"/>
        <v>podaj stawkę!</v>
      </c>
      <c r="N58" s="1"/>
      <c r="O58" s="1"/>
      <c r="P58" s="7">
        <f t="shared" si="5"/>
        <v>1</v>
      </c>
      <c r="Q58" s="1">
        <f t="shared" si="6"/>
        <v>0</v>
      </c>
    </row>
    <row r="59" spans="1:17" s="26" customFormat="1" ht="39.75" customHeight="1" x14ac:dyDescent="0.2">
      <c r="A59" s="1"/>
      <c r="B59" s="16">
        <v>30</v>
      </c>
      <c r="C59" s="17" t="s">
        <v>101</v>
      </c>
      <c r="D59" s="17" t="s">
        <v>102</v>
      </c>
      <c r="E59" s="18" t="s">
        <v>103</v>
      </c>
      <c r="F59" s="17" t="s">
        <v>45</v>
      </c>
      <c r="G59" s="19">
        <v>30</v>
      </c>
      <c r="H59" s="20"/>
      <c r="I59" s="21">
        <f t="shared" si="2"/>
        <v>0</v>
      </c>
      <c r="J59" s="22">
        <v>23</v>
      </c>
      <c r="K59" s="21">
        <f t="shared" si="3"/>
        <v>0</v>
      </c>
      <c r="L59" s="21">
        <f t="shared" si="4"/>
        <v>0</v>
      </c>
      <c r="M59" s="6" t="str">
        <f t="shared" si="0"/>
        <v>podaj stawkę!</v>
      </c>
      <c r="N59" s="1"/>
      <c r="O59" s="1"/>
      <c r="P59" s="7">
        <f t="shared" si="5"/>
        <v>1</v>
      </c>
      <c r="Q59" s="1">
        <f t="shared" si="6"/>
        <v>0</v>
      </c>
    </row>
    <row r="60" spans="1:17" s="26" customFormat="1" ht="39.75" customHeight="1" x14ac:dyDescent="0.2">
      <c r="A60" s="1"/>
      <c r="B60" s="16">
        <v>31</v>
      </c>
      <c r="C60" s="17" t="s">
        <v>104</v>
      </c>
      <c r="D60" s="17" t="s">
        <v>105</v>
      </c>
      <c r="E60" s="18" t="s">
        <v>106</v>
      </c>
      <c r="F60" s="17" t="s">
        <v>45</v>
      </c>
      <c r="G60" s="19">
        <v>200</v>
      </c>
      <c r="H60" s="20"/>
      <c r="I60" s="21">
        <f t="shared" si="2"/>
        <v>0</v>
      </c>
      <c r="J60" s="22">
        <v>23</v>
      </c>
      <c r="K60" s="21">
        <f t="shared" si="3"/>
        <v>0</v>
      </c>
      <c r="L60" s="21">
        <f t="shared" si="4"/>
        <v>0</v>
      </c>
      <c r="M60" s="6" t="str">
        <f t="shared" si="0"/>
        <v>podaj stawkę!</v>
      </c>
      <c r="N60" s="1"/>
      <c r="O60" s="1"/>
      <c r="P60" s="7">
        <f t="shared" si="5"/>
        <v>1</v>
      </c>
      <c r="Q60" s="1">
        <f t="shared" si="6"/>
        <v>0</v>
      </c>
    </row>
    <row r="61" spans="1:17" s="26" customFormat="1" ht="46.5" customHeight="1" x14ac:dyDescent="0.2">
      <c r="A61" s="1"/>
      <c r="B61" s="28" t="str">
        <f>IF(P61&gt;0,"Nie wypełniono wszystkich stawek !!!!!!","")</f>
        <v>Nie wypełniono wszystkich stawek !!!!!!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1"/>
      <c r="N61" s="1"/>
      <c r="O61" s="1"/>
      <c r="P61" s="5">
        <f>SUM(P30:P60)</f>
        <v>31</v>
      </c>
      <c r="Q61" s="5">
        <f>SUM(Q30:Q60)</f>
        <v>0</v>
      </c>
    </row>
    <row r="62" spans="1:17" s="26" customFormat="1" ht="27" customHeight="1" x14ac:dyDescent="0.2">
      <c r="A62" s="1"/>
      <c r="B62" s="49" t="s">
        <v>107</v>
      </c>
      <c r="C62" s="49"/>
      <c r="D62" s="49"/>
      <c r="E62" s="49"/>
      <c r="F62" s="48">
        <f>SUM(I30:I60)</f>
        <v>0</v>
      </c>
      <c r="G62" s="48"/>
      <c r="H62" s="48"/>
      <c r="I62" s="48"/>
      <c r="J62" s="48"/>
      <c r="K62" s="48"/>
      <c r="L62" s="48"/>
      <c r="M62" s="1"/>
      <c r="N62" s="1"/>
      <c r="O62" s="1"/>
      <c r="P62" s="1"/>
      <c r="Q62" s="1"/>
    </row>
    <row r="63" spans="1:17" s="26" customFormat="1" ht="27" customHeight="1" x14ac:dyDescent="0.2">
      <c r="A63" s="1"/>
      <c r="B63" s="49" t="s">
        <v>108</v>
      </c>
      <c r="C63" s="49"/>
      <c r="D63" s="49"/>
      <c r="E63" s="49"/>
      <c r="F63" s="48">
        <f>SUM(L30:L60)</f>
        <v>0</v>
      </c>
      <c r="G63" s="48"/>
      <c r="H63" s="48"/>
      <c r="I63" s="48"/>
      <c r="J63" s="48"/>
      <c r="K63" s="48"/>
      <c r="L63" s="48"/>
      <c r="M63" s="1"/>
      <c r="N63" s="1"/>
      <c r="O63" s="1"/>
      <c r="P63" s="1"/>
      <c r="Q63" s="1"/>
    </row>
    <row r="64" spans="1:17" s="26" customFormat="1" ht="37.5" customHeight="1" x14ac:dyDescent="0.2">
      <c r="A64" s="1"/>
      <c r="B64" s="28" t="str">
        <f>IF(Q61&gt;0,"Nie wypełniono wszystkich stawek VAT!!!!!!","")</f>
        <v/>
      </c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1"/>
      <c r="N64" s="1"/>
      <c r="O64" s="1"/>
      <c r="P64" s="1"/>
      <c r="Q64" s="1"/>
    </row>
    <row r="65" spans="1:17" s="26" customFormat="1" ht="36.75" customHeight="1" x14ac:dyDescent="0.2">
      <c r="A65" s="1"/>
      <c r="B65" s="35" t="s">
        <v>124</v>
      </c>
      <c r="C65" s="35"/>
      <c r="D65" s="35"/>
      <c r="E65" s="35"/>
      <c r="F65" s="51"/>
      <c r="G65" s="51"/>
      <c r="H65" s="35" t="s">
        <v>141</v>
      </c>
      <c r="I65" s="35"/>
      <c r="J65" s="35"/>
      <c r="K65" s="35"/>
      <c r="L65" s="35"/>
      <c r="M65" s="6" t="str">
        <f>IF((ISBLANK(F65)),"uzupełnij wpis!","")</f>
        <v>uzupełnij wpis!</v>
      </c>
      <c r="N65" s="1"/>
      <c r="O65" s="7">
        <f>IF(M65&lt;&gt;"",1,0)</f>
        <v>1</v>
      </c>
      <c r="P65" s="1"/>
      <c r="Q65" s="1"/>
    </row>
    <row r="66" spans="1:17" s="26" customFormat="1" ht="34.5" customHeight="1" x14ac:dyDescent="0.2">
      <c r="A66" s="1"/>
      <c r="B66" s="35" t="s">
        <v>140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1"/>
      <c r="N66" s="1"/>
      <c r="O66" s="1"/>
      <c r="P66" s="1"/>
      <c r="Q66" s="1"/>
    </row>
    <row r="67" spans="1:17" s="26" customFormat="1" ht="102.75" customHeight="1" x14ac:dyDescent="0.2">
      <c r="A67" s="1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1"/>
      <c r="N67" s="1"/>
      <c r="O67" s="1"/>
      <c r="P67" s="1"/>
      <c r="Q67" s="1"/>
    </row>
    <row r="68" spans="1:17" s="26" customFormat="1" ht="32.25" customHeight="1" x14ac:dyDescent="0.2">
      <c r="A68" s="1"/>
      <c r="B68" s="35" t="s">
        <v>143</v>
      </c>
      <c r="C68" s="35"/>
      <c r="D68" s="35"/>
      <c r="E68" s="35"/>
      <c r="F68" s="35"/>
      <c r="G68" s="35"/>
      <c r="H68" s="35"/>
      <c r="I68" s="35"/>
      <c r="J68" s="35"/>
      <c r="K68" s="8"/>
      <c r="L68" s="24" t="s">
        <v>125</v>
      </c>
      <c r="M68" s="1"/>
      <c r="N68" s="1"/>
      <c r="O68" s="1"/>
      <c r="P68" s="1"/>
      <c r="Q68" s="1"/>
    </row>
    <row r="69" spans="1:17" s="26" customFormat="1" ht="32.25" customHeight="1" x14ac:dyDescent="0.2">
      <c r="A69" s="1"/>
      <c r="B69" s="35" t="s">
        <v>126</v>
      </c>
      <c r="C69" s="35"/>
      <c r="D69" s="35"/>
      <c r="E69" s="35"/>
      <c r="F69" s="35"/>
      <c r="G69" s="35"/>
      <c r="H69" s="35"/>
      <c r="I69" s="35"/>
      <c r="J69" s="35"/>
      <c r="K69" s="9"/>
      <c r="L69" s="24" t="s">
        <v>127</v>
      </c>
      <c r="M69" s="1"/>
      <c r="N69" s="1"/>
      <c r="O69" s="1"/>
      <c r="P69" s="1"/>
      <c r="Q69" s="1"/>
    </row>
    <row r="70" spans="1:17" s="26" customFormat="1" ht="96.75" customHeight="1" x14ac:dyDescent="0.2">
      <c r="A70" s="1"/>
      <c r="B70" s="35" t="s">
        <v>142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1"/>
      <c r="N70" s="1"/>
      <c r="O70" s="1"/>
      <c r="P70" s="1"/>
      <c r="Q70" s="1"/>
    </row>
    <row r="71" spans="1:17" s="26" customFormat="1" ht="37.9" customHeight="1" x14ac:dyDescent="0.2">
      <c r="A71" s="1"/>
      <c r="B71" s="32" t="s">
        <v>116</v>
      </c>
      <c r="C71" s="32"/>
      <c r="D71" s="32"/>
      <c r="E71" s="32"/>
      <c r="F71" s="45" t="s">
        <v>117</v>
      </c>
      <c r="G71" s="45"/>
      <c r="H71" s="45"/>
      <c r="I71" s="45"/>
      <c r="J71" s="45"/>
      <c r="K71" s="45"/>
      <c r="L71" s="45"/>
      <c r="M71" s="1"/>
      <c r="N71" s="1"/>
      <c r="O71" s="1"/>
      <c r="P71" s="1"/>
      <c r="Q71" s="1"/>
    </row>
    <row r="72" spans="1:17" s="26" customFormat="1" ht="28.7" customHeight="1" x14ac:dyDescent="0.2">
      <c r="A72" s="1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1"/>
      <c r="N72" s="1"/>
      <c r="O72" s="1"/>
      <c r="P72" s="1"/>
      <c r="Q72" s="1"/>
    </row>
    <row r="73" spans="1:17" s="26" customFormat="1" ht="28.7" customHeight="1" x14ac:dyDescent="0.2">
      <c r="A73" s="1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1"/>
      <c r="N73" s="1"/>
      <c r="O73" s="1"/>
      <c r="P73" s="1"/>
      <c r="Q73" s="1"/>
    </row>
    <row r="74" spans="1:17" s="26" customFormat="1" ht="28.7" customHeight="1" x14ac:dyDescent="0.2">
      <c r="A74" s="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1"/>
      <c r="N74" s="1"/>
      <c r="O74" s="1"/>
      <c r="P74" s="1"/>
      <c r="Q74" s="1"/>
    </row>
    <row r="75" spans="1:17" s="26" customFormat="1" ht="28.7" customHeight="1" x14ac:dyDescent="0.2">
      <c r="A75" s="1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1"/>
      <c r="N75" s="1"/>
      <c r="O75" s="1"/>
      <c r="P75" s="1"/>
      <c r="Q75" s="1"/>
    </row>
    <row r="76" spans="1:17" s="26" customFormat="1" ht="36" customHeight="1" x14ac:dyDescent="0.2">
      <c r="A76" s="1"/>
      <c r="B76" s="35" t="s">
        <v>148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1"/>
      <c r="N76" s="1"/>
      <c r="O76" s="1"/>
      <c r="P76" s="1"/>
      <c r="Q76" s="1"/>
    </row>
    <row r="77" spans="1:17" s="26" customFormat="1" ht="119.25" customHeight="1" x14ac:dyDescent="0.2">
      <c r="A77" s="1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1"/>
      <c r="N77" s="1"/>
      <c r="O77" s="1"/>
      <c r="P77" s="1"/>
      <c r="Q77" s="1"/>
    </row>
    <row r="78" spans="1:17" s="26" customFormat="1" ht="33.6" customHeight="1" x14ac:dyDescent="0.2">
      <c r="A78" s="1"/>
      <c r="B78" s="50" t="s">
        <v>120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1"/>
      <c r="N78" s="1"/>
      <c r="O78" s="1"/>
      <c r="P78" s="1"/>
      <c r="Q78" s="1"/>
    </row>
    <row r="79" spans="1:17" s="26" customFormat="1" ht="51" customHeight="1" x14ac:dyDescent="0.2">
      <c r="A79" s="1"/>
      <c r="B79" s="32" t="s">
        <v>144</v>
      </c>
      <c r="C79" s="32"/>
      <c r="D79" s="32"/>
      <c r="E79" s="32"/>
      <c r="F79" s="34" t="s">
        <v>118</v>
      </c>
      <c r="G79" s="34"/>
      <c r="H79" s="34"/>
      <c r="I79" s="34"/>
      <c r="J79" s="34"/>
      <c r="K79" s="34"/>
      <c r="L79" s="34"/>
      <c r="M79" s="1"/>
      <c r="N79" s="1"/>
      <c r="O79" s="1"/>
      <c r="P79" s="1"/>
      <c r="Q79" s="1"/>
    </row>
    <row r="80" spans="1:17" s="26" customFormat="1" ht="28.7" customHeight="1" x14ac:dyDescent="0.2">
      <c r="A80" s="1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1"/>
      <c r="N80" s="1"/>
      <c r="O80" s="1"/>
      <c r="P80" s="1"/>
      <c r="Q80" s="1"/>
    </row>
    <row r="81" spans="1:17" s="26" customFormat="1" ht="28.7" customHeight="1" x14ac:dyDescent="0.2">
      <c r="A81" s="1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1"/>
      <c r="N81" s="1"/>
      <c r="O81" s="1"/>
      <c r="P81" s="1"/>
      <c r="Q81" s="1"/>
    </row>
    <row r="82" spans="1:17" s="26" customFormat="1" ht="28.7" customHeight="1" x14ac:dyDescent="0.2">
      <c r="A82" s="1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1"/>
      <c r="N82" s="1"/>
      <c r="O82" s="1"/>
      <c r="P82" s="1"/>
      <c r="Q82" s="1"/>
    </row>
    <row r="83" spans="1:17" s="26" customFormat="1" ht="28.7" customHeight="1" x14ac:dyDescent="0.2">
      <c r="A83" s="1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1"/>
      <c r="N83" s="1"/>
      <c r="O83" s="1"/>
      <c r="P83" s="1"/>
      <c r="Q83" s="1"/>
    </row>
    <row r="84" spans="1:17" s="26" customFormat="1" ht="2.6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s="26" customFormat="1" ht="14.25" x14ac:dyDescent="0.2">
      <c r="A85" s="1"/>
      <c r="B85" s="29" t="s">
        <v>128</v>
      </c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1"/>
      <c r="N85" s="1"/>
      <c r="O85" s="1"/>
      <c r="P85" s="1"/>
      <c r="Q85" s="1"/>
    </row>
    <row r="86" spans="1:17" s="26" customFormat="1" ht="83.25" customHeight="1" x14ac:dyDescent="0.2">
      <c r="A86" s="1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1"/>
      <c r="N86" s="1"/>
      <c r="O86" s="1"/>
      <c r="P86" s="1"/>
      <c r="Q86" s="1"/>
    </row>
    <row r="87" spans="1:17" s="26" customFormat="1" ht="40.5" customHeight="1" x14ac:dyDescent="0.2">
      <c r="A87" s="1"/>
      <c r="B87" s="31" t="s">
        <v>145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25"/>
      <c r="N87" s="25"/>
      <c r="O87" s="1"/>
      <c r="P87" s="1"/>
      <c r="Q87" s="1"/>
    </row>
    <row r="88" spans="1:17" s="26" customFormat="1" ht="27" customHeight="1" x14ac:dyDescent="0.2">
      <c r="A88" s="1"/>
      <c r="B88" s="69" t="s">
        <v>146</v>
      </c>
      <c r="C88" s="69"/>
      <c r="D88" s="70"/>
      <c r="E88" s="70"/>
      <c r="F88" s="70"/>
      <c r="G88" s="70"/>
      <c r="H88" s="70"/>
      <c r="I88" s="70"/>
      <c r="J88" s="70"/>
      <c r="K88" s="70"/>
      <c r="L88" s="70"/>
      <c r="M88" s="6" t="str">
        <f>IF((ISBLANK(D88)),"uzupełnij wpis!","")</f>
        <v>uzupełnij wpis!</v>
      </c>
      <c r="N88" s="1"/>
      <c r="O88" s="7">
        <f>IF(M88&lt;&gt;"",1,0)</f>
        <v>1</v>
      </c>
    </row>
    <row r="89" spans="1:17" s="26" customFormat="1" ht="69.75" customHeight="1" x14ac:dyDescent="0.2">
      <c r="A89" s="1"/>
      <c r="B89" s="29" t="s">
        <v>121</v>
      </c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1"/>
      <c r="N89" s="1"/>
      <c r="O89" s="1"/>
      <c r="P89" s="1"/>
      <c r="Q89" s="1"/>
    </row>
    <row r="90" spans="1:17" s="26" customFormat="1" ht="2.6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s="26" customFormat="1" ht="33.6" customHeight="1" x14ac:dyDescent="0.2">
      <c r="A91" s="1"/>
      <c r="B91" s="29" t="s">
        <v>122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1"/>
      <c r="N91" s="1"/>
      <c r="O91" s="1"/>
      <c r="P91" s="1"/>
      <c r="Q91" s="1"/>
    </row>
    <row r="92" spans="1:17" s="26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s="26" customFormat="1" ht="30" customHeight="1" x14ac:dyDescent="0.2">
      <c r="A93" s="1"/>
      <c r="B93" s="54" t="s">
        <v>129</v>
      </c>
      <c r="C93" s="55"/>
      <c r="D93" s="55"/>
      <c r="E93" s="56"/>
      <c r="F93" s="57"/>
      <c r="G93" s="58"/>
      <c r="H93" s="58"/>
      <c r="I93" s="58"/>
      <c r="J93" s="58"/>
      <c r="K93" s="58"/>
      <c r="L93" s="59"/>
      <c r="M93" s="6" t="str">
        <f>IF((ISBLANK(F93)),"uzupełnij wpis!","")</f>
        <v>uzupełnij wpis!</v>
      </c>
      <c r="N93" s="1"/>
      <c r="O93" s="7">
        <f>IF(M93&lt;&gt;"",1,0)</f>
        <v>1</v>
      </c>
      <c r="P93" s="1"/>
      <c r="Q93" s="1"/>
    </row>
    <row r="94" spans="1:17" s="26" customFormat="1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26" customFormat="1" ht="20.25" customHeight="1" x14ac:dyDescent="0.2">
      <c r="A95" s="1"/>
      <c r="B95" s="72" t="s">
        <v>130</v>
      </c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25"/>
      <c r="N95" s="25"/>
      <c r="O95" s="1"/>
      <c r="P95" s="1"/>
      <c r="Q95" s="1"/>
    </row>
    <row r="96" spans="1:17" s="26" customFormat="1" ht="23.25" customHeight="1" x14ac:dyDescent="0.2">
      <c r="A96" s="1"/>
      <c r="B96" s="73" t="s">
        <v>147</v>
      </c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25"/>
      <c r="N96" s="25"/>
      <c r="O96" s="1"/>
      <c r="P96" s="1"/>
      <c r="Q96" s="1"/>
    </row>
    <row r="97" spans="1:17" s="26" customFormat="1" ht="23.25" customHeight="1" x14ac:dyDescent="0.2">
      <c r="A97" s="1"/>
      <c r="B97" s="73" t="s">
        <v>147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25"/>
      <c r="N97" s="25"/>
      <c r="O97" s="1"/>
      <c r="P97" s="1"/>
      <c r="Q97" s="1"/>
    </row>
    <row r="98" spans="1:17" s="26" customFormat="1" ht="23.25" customHeight="1" x14ac:dyDescent="0.2">
      <c r="A98" s="1"/>
      <c r="B98" s="73" t="s">
        <v>147</v>
      </c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25"/>
      <c r="N98" s="25"/>
      <c r="O98" s="1"/>
      <c r="P98" s="1"/>
      <c r="Q98" s="1"/>
    </row>
    <row r="99" spans="1:17" s="26" customFormat="1" ht="23.25" customHeight="1" x14ac:dyDescent="0.2">
      <c r="A99" s="1"/>
      <c r="B99" s="73" t="s">
        <v>147</v>
      </c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25"/>
      <c r="N99" s="25"/>
      <c r="O99" s="1"/>
      <c r="P99" s="1"/>
      <c r="Q99" s="1"/>
    </row>
    <row r="100" spans="1:17" s="26" customFormat="1" ht="23.25" customHeight="1" x14ac:dyDescent="0.2">
      <c r="A100" s="1"/>
      <c r="B100" s="73" t="s">
        <v>147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25"/>
      <c r="N100" s="25"/>
      <c r="O100" s="1"/>
      <c r="P100" s="1"/>
      <c r="Q100" s="1"/>
    </row>
    <row r="101" spans="1:17" s="26" customFormat="1" ht="23.25" customHeight="1" x14ac:dyDescent="0.2">
      <c r="A101" s="1"/>
      <c r="B101" s="73" t="s">
        <v>147</v>
      </c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25"/>
      <c r="N101" s="25"/>
      <c r="O101" s="1"/>
      <c r="P101" s="1"/>
      <c r="Q101" s="1"/>
    </row>
    <row r="102" spans="1:17" s="26" customFormat="1" ht="23.25" customHeight="1" x14ac:dyDescent="0.2">
      <c r="A102" s="1"/>
      <c r="B102" s="73" t="s">
        <v>147</v>
      </c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25"/>
      <c r="N102" s="25"/>
      <c r="O102" s="1"/>
      <c r="P102" s="1"/>
      <c r="Q102" s="1"/>
    </row>
    <row r="103" spans="1:17" s="26" customFormat="1" ht="23.25" customHeight="1" x14ac:dyDescent="0.2">
      <c r="A103" s="1"/>
      <c r="B103" s="73" t="s">
        <v>147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25"/>
      <c r="N103" s="25"/>
      <c r="O103" s="1"/>
      <c r="P103" s="1"/>
      <c r="Q103" s="1"/>
    </row>
    <row r="104" spans="1:17" s="26" customFormat="1" ht="23.25" customHeight="1" x14ac:dyDescent="0.2">
      <c r="A104" s="1"/>
      <c r="B104" s="73" t="s">
        <v>147</v>
      </c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25"/>
      <c r="N104" s="25"/>
      <c r="O104" s="1"/>
      <c r="P104" s="1"/>
      <c r="Q104" s="1"/>
    </row>
    <row r="105" spans="1:17" s="26" customFormat="1" ht="23.25" customHeight="1" x14ac:dyDescent="0.2">
      <c r="A105" s="1"/>
      <c r="B105" s="73" t="s">
        <v>147</v>
      </c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25"/>
      <c r="N105" s="25"/>
      <c r="O105" s="1"/>
      <c r="P105" s="1"/>
      <c r="Q105" s="1"/>
    </row>
    <row r="106" spans="1:17" s="26" customFormat="1" ht="25.5" customHeight="1" x14ac:dyDescent="0.35">
      <c r="A106" s="1"/>
      <c r="B106" s="71" t="str">
        <f>IF(O106&gt;0,"Nie wypełniono wpisu w pkt. 3, 9 lub 12!","")</f>
        <v>Nie wypełniono wpisu w pkt. 3, 9 lub 12!</v>
      </c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1"/>
      <c r="N106" s="1"/>
      <c r="O106" s="5">
        <f>SUM(O65:O105)</f>
        <v>3</v>
      </c>
      <c r="P106" s="1"/>
      <c r="Q106" s="1"/>
    </row>
    <row r="107" spans="1:17" s="26" customFormat="1" ht="145.5" customHeight="1" x14ac:dyDescent="0.2">
      <c r="A107" s="1"/>
      <c r="B107" s="1"/>
      <c r="C107" s="1"/>
      <c r="D107" s="1"/>
      <c r="E107" s="1"/>
      <c r="F107" s="1"/>
      <c r="G107" s="52"/>
      <c r="H107" s="52"/>
      <c r="I107" s="52"/>
      <c r="J107" s="52"/>
      <c r="K107" s="52"/>
      <c r="L107" s="52"/>
      <c r="M107" s="1"/>
      <c r="N107" s="1"/>
      <c r="O107" s="1"/>
      <c r="P107" s="1"/>
      <c r="Q107" s="1"/>
    </row>
    <row r="108" spans="1:17" s="26" customFormat="1" ht="36" customHeight="1" x14ac:dyDescent="0.2">
      <c r="A108" s="1"/>
      <c r="B108" s="1"/>
      <c r="C108" s="1"/>
      <c r="D108" s="1"/>
      <c r="E108" s="1"/>
      <c r="F108" s="1"/>
      <c r="G108" s="1"/>
      <c r="H108" s="1"/>
      <c r="I108" s="10" t="s">
        <v>115</v>
      </c>
      <c r="J108" s="10"/>
      <c r="K108" s="1"/>
      <c r="L108" s="1"/>
      <c r="M108" s="1"/>
      <c r="N108" s="1"/>
      <c r="O108" s="1"/>
      <c r="P108" s="1"/>
      <c r="Q108" s="1"/>
    </row>
    <row r="109" spans="1:17" s="26" customFormat="1" ht="146.25" customHeight="1" x14ac:dyDescent="0.2">
      <c r="A109" s="1"/>
      <c r="B109" s="53" t="s">
        <v>150</v>
      </c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1"/>
      <c r="N109" s="1"/>
      <c r="O109" s="1"/>
      <c r="P109" s="1"/>
      <c r="Q109" s="1"/>
    </row>
  </sheetData>
  <sheetProtection algorithmName="SHA-512" hashValue="k/+tG3C8KzTlUR53DDXL9dHY70Uao3MyI/2SMC+bT5ttcQGt7ymC0bb3yWsHIOZoNF3mMCbvFxp5wRK/gsRSnQ==" saltValue="qrGdl7YBJXwk3vRyS9Orjg==" spinCount="100000" sheet="1" objects="1" scenarios="1" selectLockedCells="1"/>
  <mergeCells count="66">
    <mergeCell ref="B3:E8"/>
    <mergeCell ref="B88:C88"/>
    <mergeCell ref="D88:L88"/>
    <mergeCell ref="B106:L106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76:L76"/>
    <mergeCell ref="G107:L107"/>
    <mergeCell ref="B89:L89"/>
    <mergeCell ref="B91:L91"/>
    <mergeCell ref="B93:E93"/>
    <mergeCell ref="F93:L93"/>
    <mergeCell ref="B109:L109"/>
    <mergeCell ref="B77:L77"/>
    <mergeCell ref="B78:L78"/>
    <mergeCell ref="B83:E83"/>
    <mergeCell ref="F83:L83"/>
    <mergeCell ref="F65:G65"/>
    <mergeCell ref="B68:J68"/>
    <mergeCell ref="F73:L73"/>
    <mergeCell ref="F74:L74"/>
    <mergeCell ref="B73:E73"/>
    <mergeCell ref="B74:E74"/>
    <mergeCell ref="H65:L65"/>
    <mergeCell ref="B66:L66"/>
    <mergeCell ref="G10:I11"/>
    <mergeCell ref="J10:J11"/>
    <mergeCell ref="K10:L11"/>
    <mergeCell ref="F71:L71"/>
    <mergeCell ref="F72:L72"/>
    <mergeCell ref="B67:L67"/>
    <mergeCell ref="B71:E71"/>
    <mergeCell ref="B72:E72"/>
    <mergeCell ref="B70:L70"/>
    <mergeCell ref="B24:L24"/>
    <mergeCell ref="B26:L26"/>
    <mergeCell ref="B61:L61"/>
    <mergeCell ref="F62:L62"/>
    <mergeCell ref="F63:L63"/>
    <mergeCell ref="B62:E62"/>
    <mergeCell ref="B63:E63"/>
    <mergeCell ref="B64:L64"/>
    <mergeCell ref="B85:L85"/>
    <mergeCell ref="B86:L86"/>
    <mergeCell ref="B87:L87"/>
    <mergeCell ref="B79:E79"/>
    <mergeCell ref="B80:E80"/>
    <mergeCell ref="F79:L79"/>
    <mergeCell ref="F80:L80"/>
    <mergeCell ref="F81:L81"/>
    <mergeCell ref="F82:L82"/>
    <mergeCell ref="B81:E81"/>
    <mergeCell ref="B82:E82"/>
    <mergeCell ref="B69:J69"/>
    <mergeCell ref="B75:E75"/>
    <mergeCell ref="F75:L75"/>
    <mergeCell ref="B65:E65"/>
  </mergeCells>
  <conditionalFormatting sqref="B3">
    <cfRule type="notContainsBlanks" dxfId="27" priority="41">
      <formula>LEN(TRIM(B3))&gt;0</formula>
    </cfRule>
  </conditionalFormatting>
  <conditionalFormatting sqref="G10 K10">
    <cfRule type="notContainsBlanks" dxfId="26" priority="40">
      <formula>LEN(TRIM(G10))&gt;0</formula>
    </cfRule>
  </conditionalFormatting>
  <conditionalFormatting sqref="M30:M60 P30:P60">
    <cfRule type="cellIs" dxfId="25" priority="26" operator="equal">
      <formula>""</formula>
    </cfRule>
    <cfRule type="cellIs" dxfId="24" priority="27" operator="notEqual">
      <formula>"OK"</formula>
    </cfRule>
  </conditionalFormatting>
  <conditionalFormatting sqref="P30:Q60">
    <cfRule type="cellIs" dxfId="23" priority="25" operator="greaterThan">
      <formula>0</formula>
    </cfRule>
  </conditionalFormatting>
  <conditionalFormatting sqref="I30:I60">
    <cfRule type="cellIs" dxfId="22" priority="24" operator="greaterThan">
      <formula>0</formula>
    </cfRule>
  </conditionalFormatting>
  <conditionalFormatting sqref="I30:I60">
    <cfRule type="cellIs" dxfId="21" priority="23" operator="greaterThan">
      <formula>0</formula>
    </cfRule>
  </conditionalFormatting>
  <conditionalFormatting sqref="H30:H60">
    <cfRule type="notContainsBlanks" dxfId="20" priority="22">
      <formula>LEN(TRIM(H30))&gt;0</formula>
    </cfRule>
  </conditionalFormatting>
  <conditionalFormatting sqref="K30:L30">
    <cfRule type="cellIs" dxfId="19" priority="21" operator="greaterThan">
      <formula>0</formula>
    </cfRule>
  </conditionalFormatting>
  <conditionalFormatting sqref="K31:L60">
    <cfRule type="cellIs" dxfId="18" priority="20" operator="greaterThan">
      <formula>0</formula>
    </cfRule>
  </conditionalFormatting>
  <conditionalFormatting sqref="M65">
    <cfRule type="cellIs" dxfId="17" priority="17" operator="equal">
      <formula>""</formula>
    </cfRule>
    <cfRule type="cellIs" dxfId="16" priority="18" operator="notEqual">
      <formula>"OK"</formula>
    </cfRule>
  </conditionalFormatting>
  <conditionalFormatting sqref="O65">
    <cfRule type="cellIs" dxfId="15" priority="15" operator="equal">
      <formula>""</formula>
    </cfRule>
    <cfRule type="cellIs" dxfId="14" priority="16" operator="notEqual">
      <formula>"OK"</formula>
    </cfRule>
  </conditionalFormatting>
  <conditionalFormatting sqref="O65">
    <cfRule type="cellIs" dxfId="13" priority="14" operator="greaterThan">
      <formula>0</formula>
    </cfRule>
  </conditionalFormatting>
  <conditionalFormatting sqref="M93">
    <cfRule type="cellIs" dxfId="12" priority="12" operator="equal">
      <formula>""</formula>
    </cfRule>
    <cfRule type="cellIs" dxfId="11" priority="13" operator="notEqual">
      <formula>"OK"</formula>
    </cfRule>
  </conditionalFormatting>
  <conditionalFormatting sqref="O93">
    <cfRule type="cellIs" dxfId="10" priority="10" operator="equal">
      <formula>""</formula>
    </cfRule>
    <cfRule type="cellIs" dxfId="9" priority="11" operator="notEqual">
      <formula>"OK"</formula>
    </cfRule>
  </conditionalFormatting>
  <conditionalFormatting sqref="O93">
    <cfRule type="cellIs" dxfId="8" priority="9" operator="greaterThan">
      <formula>0</formula>
    </cfRule>
  </conditionalFormatting>
  <conditionalFormatting sqref="F65:G65">
    <cfRule type="notContainsBlanks" dxfId="7" priority="19">
      <formula>LEN(TRIM(F65))&gt;0</formula>
    </cfRule>
  </conditionalFormatting>
  <conditionalFormatting sqref="F93:L93">
    <cfRule type="notContainsBlanks" dxfId="6" priority="8">
      <formula>LEN(TRIM(F93))&gt;0</formula>
    </cfRule>
  </conditionalFormatting>
  <conditionalFormatting sqref="O88">
    <cfRule type="cellIs" dxfId="5" priority="1" operator="greaterThan">
      <formula>0</formula>
    </cfRule>
  </conditionalFormatting>
  <conditionalFormatting sqref="D88">
    <cfRule type="notContainsBlanks" dxfId="4" priority="6">
      <formula>LEN(TRIM(D88))&gt;0</formula>
    </cfRule>
  </conditionalFormatting>
  <conditionalFormatting sqref="M88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O88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Arkusz1!$C$5:$C$6</xm:f>
          </x14:formula1>
          <xm:sqref>F65:G65</xm:sqref>
        </x14:dataValidation>
        <x14:dataValidation type="list" allowBlank="1" showInputMessage="1" showErrorMessage="1">
          <x14:formula1>
            <xm:f>Arkusz1!$E$5:$E$11</xm:f>
          </x14:formula1>
          <xm:sqref>F93:L93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E16" sqref="E16"/>
    </sheetView>
  </sheetViews>
  <sheetFormatPr defaultColWidth="9.140625" defaultRowHeight="12.75" x14ac:dyDescent="0.2"/>
  <cols>
    <col min="1" max="4" width="9.140625" style="23"/>
    <col min="5" max="5" width="53.140625" style="23" bestFit="1" customWidth="1"/>
    <col min="6" max="16384" width="9.140625" style="23"/>
  </cols>
  <sheetData>
    <row r="5" spans="3:5" x14ac:dyDescent="0.2">
      <c r="C5" s="23" t="s">
        <v>131</v>
      </c>
      <c r="E5" s="23" t="s">
        <v>132</v>
      </c>
    </row>
    <row r="6" spans="3:5" x14ac:dyDescent="0.2">
      <c r="C6" s="23" t="s">
        <v>133</v>
      </c>
      <c r="E6" s="23" t="s">
        <v>134</v>
      </c>
    </row>
    <row r="7" spans="3:5" x14ac:dyDescent="0.2">
      <c r="E7" s="23" t="s">
        <v>135</v>
      </c>
    </row>
    <row r="8" spans="3:5" x14ac:dyDescent="0.2">
      <c r="E8" s="23" t="s">
        <v>136</v>
      </c>
    </row>
    <row r="9" spans="3:5" x14ac:dyDescent="0.2">
      <c r="E9" s="23" t="s">
        <v>137</v>
      </c>
    </row>
    <row r="10" spans="3:5" x14ac:dyDescent="0.2">
      <c r="E10" s="23" t="s">
        <v>138</v>
      </c>
    </row>
    <row r="11" spans="3:5" x14ac:dyDescent="0.2">
      <c r="E11" s="23" t="s">
        <v>139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ofertowy</vt:lpstr>
      <vt:lpstr>Arkusz1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2022-12-14T15:56:19Z</cp:lastPrinted>
  <dcterms:created xsi:type="dcterms:W3CDTF">2022-10-22T09:25:14Z</dcterms:created>
  <dcterms:modified xsi:type="dcterms:W3CDTF">2022-12-14T15:56:53Z</dcterms:modified>
</cp:coreProperties>
</file>